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Nueva carpeta\2019\DIGITAL\Página web\Control interno\Noviembre 28\"/>
    </mc:Choice>
  </mc:AlternateContent>
  <bookViews>
    <workbookView xWindow="0" yWindow="0" windowWidth="28800" windowHeight="12330" tabRatio="590" firstSheet="1" activeTab="1"/>
  </bookViews>
  <sheets>
    <sheet name="MAPA DE RIESGOS" sheetId="1" state="hidden" r:id="rId1"/>
    <sheet name="1. SEGUIMIENTO MRC" sheetId="32" r:id="rId2"/>
    <sheet name="1. RIESGO CORRUPCIÓN" sheetId="40" r:id="rId3"/>
    <sheet name="2.RACIONALIZACIÓN DE TRAMITES " sheetId="42" r:id="rId4"/>
    <sheet name="3. RENDICIÓN DE CUENTAS" sheetId="38" r:id="rId5"/>
    <sheet name="4.MM ATENCIÓN CIUDADANO" sheetId="41" r:id="rId6"/>
    <sheet name="5.TRANSPARENCIA AC INFORMACIÓN" sheetId="39" r:id="rId7"/>
    <sheet name="6. ADICIONAL GESTIÓN INTEGRA" sheetId="35" r:id="rId8"/>
    <sheet name="Hoja1" sheetId="14" state="hidden" r:id="rId9"/>
    <sheet name="DATOS" sheetId="5"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3" hidden="1">'2.RACIONALIZACIÓN DE TRAMITES '!$A$9:$O$43</definedName>
    <definedName name="_xlnm._FilterDatabase" localSheetId="5" hidden="1">'4.MM ATENCIÓN CIUDADANO'!$B$5:$M$12</definedName>
    <definedName name="_xlnm.Print_Area" localSheetId="2">'1. RIESGO CORRUPCIÓN'!$A$1:$BE$556</definedName>
    <definedName name="_xlnm.Print_Area" localSheetId="3">'2.RACIONALIZACIÓN DE TRAMITES '!$A$1:$O$42</definedName>
    <definedName name="_xlnm.Print_Area" localSheetId="4">'3. RENDICIÓN DE CUENTAS'!$A$1:$M$14</definedName>
    <definedName name="_xlnm.Print_Area" localSheetId="5">'4.MM ATENCIÓN CIUDADANO'!$A$1:$H$12</definedName>
    <definedName name="_xlnm.Print_Area" localSheetId="6">'5.TRANSPARENCIA AC INFORMACIÓN'!$B$1:$M$24</definedName>
    <definedName name="_xlnm.Print_Area" localSheetId="7">'6. ADICIONAL GESTIÓN INTEGRA'!$A$1:$F$16</definedName>
    <definedName name="Estado" localSheetId="2">#REF!</definedName>
    <definedName name="Estado" localSheetId="1">#REF!</definedName>
    <definedName name="Estado" localSheetId="3">'2.RACIONALIZACIÓN DE TRAMITES '!#REF!</definedName>
    <definedName name="Estado" localSheetId="4">#REF!</definedName>
    <definedName name="Estado" localSheetId="5">'[1]2.RACIONALIZACIÓN DE TRAMITES '!$P$10:$P$39</definedName>
    <definedName name="Estado" localSheetId="6">'[2]2.RACIONALIZACIÓN DE TRAMITES '!$Q$10:$Q$62</definedName>
    <definedName name="Estado" localSheetId="7">#REF!</definedName>
    <definedName name="Estado">#REF!</definedName>
    <definedName name="_xlnm.Print_Titles" localSheetId="2">'1. RIESGO CORRUPCIÓN'!$1:$8</definedName>
    <definedName name="_xlnm.Print_Titles" localSheetId="1">'1. SEGUIMIENTO MRC'!$1:$2</definedName>
    <definedName name="_xlnm.Print_Titles" localSheetId="3">'2.RACIONALIZACIÓN DE TRAMITES '!$1:$9</definedName>
    <definedName name="_xlnm.Print_Titles" localSheetId="4">'3. RENDICIÓN DE CUENTAS'!$2:$4</definedName>
    <definedName name="_xlnm.Print_Titles" localSheetId="5">'4.MM ATENCIÓN CIUDADANO'!$2:$5</definedName>
    <definedName name="_xlnm.Print_Titles" localSheetId="6">'5.TRANSPARENCIA AC INFORMACIÓN'!$1:$3</definedName>
    <definedName name="_xlnm.Print_Titles" localSheetId="7">'6. ADICIONAL GESTIÓN INTEGRA'!$2:$4</definedName>
  </definedNames>
  <calcPr calcId="162913"/>
</workbook>
</file>

<file path=xl/calcChain.xml><?xml version="1.0" encoding="utf-8"?>
<calcChain xmlns="http://schemas.openxmlformats.org/spreadsheetml/2006/main">
  <c r="R571" i="40" l="1"/>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35" i="40"/>
  <c r="K35" i="40" s="1"/>
  <c r="L35" i="40" s="1"/>
  <c r="R35" i="40"/>
  <c r="R36" i="40"/>
  <c r="R37" i="40"/>
  <c r="R38" i="40"/>
  <c r="R39" i="40"/>
  <c r="R40" i="40"/>
  <c r="R41" i="40"/>
  <c r="R43" i="40"/>
  <c r="R44" i="40"/>
  <c r="R45" i="40"/>
  <c r="R46" i="40"/>
  <c r="R47" i="40"/>
  <c r="R48" i="40"/>
  <c r="R49"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AG35" i="40" l="1"/>
  <c r="L346" i="40"/>
  <c r="M346" i="40" s="1"/>
  <c r="L502" i="40"/>
  <c r="M502" i="40" s="1"/>
  <c r="AI35" i="40"/>
  <c r="M35" i="40"/>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S43" i="40"/>
  <c r="T43" i="40" s="1"/>
  <c r="V43" i="40" s="1"/>
  <c r="W43" i="40" s="1"/>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5" i="40"/>
  <c r="T35" i="40" s="1"/>
  <c r="V35" i="40" s="1"/>
  <c r="W35"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X346" i="40" s="1"/>
  <c r="AB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AF450" i="40" l="1"/>
  <c r="AI113" i="40"/>
  <c r="AF9" i="40"/>
  <c r="X61" i="40"/>
  <c r="AB61" i="40" s="1"/>
  <c r="AF61" i="40" s="1"/>
  <c r="AF424" i="40"/>
  <c r="X35" i="40"/>
  <c r="AB35" i="40" s="1"/>
  <c r="AF35" i="40" s="1"/>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AF346" i="40"/>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c r="Q57" i="1"/>
  <c r="R57" i="1"/>
  <c r="Q81" i="1"/>
  <c r="R81" i="1"/>
  <c r="Q105" i="1"/>
  <c r="R105" i="1"/>
  <c r="Q129" i="1"/>
  <c r="R129" i="1"/>
  <c r="Q153" i="1"/>
  <c r="R153" i="1"/>
  <c r="Q9" i="1"/>
  <c r="R9" i="1"/>
  <c r="M161" i="1"/>
  <c r="M162" i="1"/>
  <c r="M163" i="1"/>
  <c r="M164" i="1"/>
  <c r="M165" i="1"/>
  <c r="M166" i="1"/>
  <c r="M167" i="1"/>
  <c r="M168" i="1"/>
  <c r="M169" i="1"/>
  <c r="M170" i="1"/>
  <c r="M171" i="1"/>
  <c r="M172" i="1"/>
  <c r="M173" i="1"/>
  <c r="M174" i="1"/>
  <c r="M175" i="1"/>
  <c r="M176" i="1"/>
  <c r="H105" i="1"/>
  <c r="I105" i="1"/>
  <c r="H129" i="1"/>
  <c r="I129" i="1"/>
  <c r="H153" i="1"/>
  <c r="I153" i="1"/>
  <c r="H57" i="1"/>
  <c r="I57" i="1"/>
  <c r="H81" i="1"/>
  <c r="I81" i="1"/>
  <c r="H33" i="1"/>
  <c r="I33"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49" i="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169" i="1"/>
  <c r="N161" i="1"/>
  <c r="N33" i="1"/>
  <c r="N41" i="1"/>
  <c r="N57" i="1"/>
  <c r="N49" i="1"/>
  <c r="N89" i="1"/>
  <c r="N81" i="1"/>
  <c r="N73" i="1"/>
  <c r="N65" i="1"/>
  <c r="N153" i="1"/>
  <c r="N145" i="1"/>
  <c r="N137" i="1"/>
  <c r="N129" i="1"/>
  <c r="N121" i="1"/>
  <c r="N113" i="1"/>
  <c r="N105" i="1"/>
  <c r="N97" i="1"/>
  <c r="M10" i="1"/>
  <c r="M11" i="1"/>
  <c r="M12" i="1"/>
  <c r="M13" i="1"/>
  <c r="M14" i="1"/>
  <c r="M15" i="1"/>
  <c r="M16" i="1"/>
  <c r="M17" i="1"/>
  <c r="M18" i="1"/>
  <c r="M19" i="1"/>
  <c r="M20" i="1"/>
  <c r="M21" i="1"/>
  <c r="M22" i="1"/>
  <c r="M23" i="1"/>
  <c r="M24" i="1"/>
  <c r="M25" i="1"/>
  <c r="M26" i="1"/>
  <c r="M27" i="1"/>
  <c r="M28" i="1"/>
  <c r="M29" i="1"/>
  <c r="M30" i="1"/>
  <c r="M31" i="1"/>
  <c r="M32" i="1"/>
  <c r="M9" i="1"/>
  <c r="N9" i="1"/>
  <c r="N17" i="1"/>
  <c r="N25" i="1"/>
  <c r="L25" i="5"/>
  <c r="H9" i="1"/>
  <c r="I9" i="1"/>
  <c r="AE87" i="40" l="1"/>
  <c r="AH87" i="40" s="1"/>
  <c r="AE61" i="40"/>
  <c r="AH61" i="40" s="1"/>
  <c r="AF502" i="40"/>
  <c r="AF268" i="40"/>
  <c r="AE35" i="40"/>
  <c r="AH35" i="40" s="1"/>
  <c r="AE320" i="40"/>
  <c r="AH320" i="40" s="1"/>
  <c r="AI320" i="40" s="1"/>
  <c r="AE372" i="40"/>
  <c r="AH372" i="40" s="1"/>
  <c r="AI372" i="40" s="1"/>
  <c r="AF165" i="40"/>
  <c r="AE531" i="40"/>
  <c r="AH531" i="40" s="1"/>
  <c r="AI531" i="40" s="1"/>
  <c r="AF531" i="40"/>
  <c r="AF242" i="40"/>
  <c r="AE242" i="40"/>
  <c r="AH242" i="40" s="1"/>
</calcChain>
</file>

<file path=xl/sharedStrings.xml><?xml version="1.0" encoding="utf-8"?>
<sst xmlns="http://schemas.openxmlformats.org/spreadsheetml/2006/main" count="2760" uniqueCount="782">
  <si>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</si>
  <si>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</si>
  <si>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</si>
  <si>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</si>
  <si>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</si>
  <si>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</si>
  <si>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</si>
  <si>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</si>
  <si>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</si>
  <si>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</si>
  <si>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</si>
  <si>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</si>
  <si>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</si>
  <si>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</si>
  <si>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</si>
  <si>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</si>
  <si>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</si>
  <si>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</si>
  <si>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</si>
  <si>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</si>
  <si>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</si>
  <si>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</si>
  <si>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</si>
  <si>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</si>
  <si>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</si>
  <si>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</si>
  <si>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</si>
  <si>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</si>
  <si>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</si>
  <si>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</si>
  <si>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</si>
  <si>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</si>
  <si>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</si>
  <si>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</si>
  <si>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</si>
  <si>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</si>
  <si>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</si>
  <si>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</si>
  <si>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</si>
  <si>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</si>
  <si>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</si>
  <si>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</si>
  <si>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</si>
  <si>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</si>
  <si>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</si>
  <si>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</si>
  <si>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</si>
  <si>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</si>
  <si>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</si>
  <si>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</si>
  <si>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</si>
  <si>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</si>
  <si>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</si>
  <si>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</si>
  <si>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</si>
  <si>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</si>
  <si>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</si>
  <si>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</si>
  <si>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</si>
  <si>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</si>
  <si>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</si>
  <si>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</si>
  <si>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</si>
  <si>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</si>
  <si>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</si>
  <si>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</si>
  <si>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</si>
  <si>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</si>
  <si>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</si>
  <si>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</si>
  <si>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</si>
  <si>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</si>
  <si>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</si>
  <si>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</si>
  <si>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</si>
  <si>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</si>
  <si>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</si>
  <si>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</si>
  <si>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</si>
  <si>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</si>
  <si>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</si>
  <si>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</si>
  <si>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</si>
  <si>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</si>
  <si>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</si>
  <si>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</si>
  <si>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</si>
  <si>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</si>
  <si>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</si>
  <si>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</si>
  <si>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</si>
  <si>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</si>
  <si>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</si>
  <si>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</si>
  <si>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</si>
  <si>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</si>
  <si>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</si>
  <si>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</si>
  <si>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</si>
  <si>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</si>
  <si>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</si>
  <si>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Diciembre de 2019</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</si>
  <si>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</si>
  <si>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</si>
  <si>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Elaborar y publicar el informe con la evaluación de la implementación de la estrategia de la Rendición de Cuentas de la entidad</t>
  </si>
  <si>
    <t>Enero a diciembre de 2019</t>
  </si>
  <si>
    <t>Oficina de Control In terno</t>
  </si>
  <si>
    <t>Realizar la evaluación de la Gestión Institucional por parte de la Oficina de Control Interno</t>
  </si>
  <si>
    <t>4. Evaluación y Retroalimentación a la Gestión Institucional</t>
  </si>
  <si>
    <t>Junio y Diciembre de 2019</t>
  </si>
  <si>
    <t>Subsecretaría de Acceso y Permanencia – Dirección de Bienestar</t>
  </si>
  <si>
    <t>Adelantar dos audiencias públicas sobre el Programa de Alimentación Escolar -PAE -</t>
  </si>
  <si>
    <t>Diálogos ciudadanos realizados</t>
  </si>
  <si>
    <t>Realizar diálogos ciudadanos con diferentes grupos de interés y ciudadanía en general</t>
  </si>
  <si>
    <t>Octubre de 2019</t>
  </si>
  <si>
    <t>Subsecretaría de Calidad y pertinencia / Subsecretaría de Integración interinstitucional</t>
  </si>
  <si>
    <t>Desarrollar el Foro Educativo Distrital</t>
  </si>
  <si>
    <t>3.Diálogo de doble vía con la ciudadanía y sus organizaciones</t>
  </si>
  <si>
    <t>Enero a Diciembre de 2019</t>
  </si>
  <si>
    <t>Oficina Asesora de Prensa a partir de la información generada por las diferentes áreas de la SED</t>
  </si>
  <si>
    <t>Boletines de prensa publicados  / Boletines de prensa programados</t>
  </si>
  <si>
    <t>Generar comunicados de prensa con los resultados de la gestión institucional</t>
  </si>
  <si>
    <t>Enero de 2019</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</si>
  <si>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</si>
  <si>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</si>
  <si>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Elaborar y publicar el documento correspondiente a la estrategia de Rendición de Cuentas de la entidad</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</si>
  <si>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</si>
  <si>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</si>
  <si>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Publicar informes y documentos orientados al balance de la gestión.</t>
  </si>
  <si>
    <t>2. Información de calidad y lenguaje comprensible</t>
  </si>
  <si>
    <t>A Septiembre de 2019</t>
  </si>
  <si>
    <t>Oficina Asesora de Planeación / Dirección de Participación y Relaciones Interinstitucionales</t>
  </si>
  <si>
    <t xml:space="preserve">Capacitación en rendición de cuentas y acceso a la información a cabildantes y contralores estudiantiles
</t>
  </si>
  <si>
    <t>Dirección de Talento Humano
Oficina Asesora de Planeación 
Dirección de Participación y Relaciones Interinstitucionales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</si>
  <si>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</si>
  <si>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</si>
  <si>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</si>
  <si>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</si>
  <si>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</si>
  <si>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</si>
  <si>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</si>
  <si>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</si>
  <si>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</si>
  <si>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</si>
  <si>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</si>
  <si>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</si>
  <si>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PRIMER SEGUIMIENTO  A 30 DE ABRIL DE 2019</t>
  </si>
  <si>
    <t>PLAN ANTICORRUPCIÓN Y DE ATENCIÓN LA CIUDADANO SED 2019</t>
  </si>
  <si>
    <t>10  primeros días hábiles de mayo, septiembre de 2019  y enero 2020.</t>
  </si>
  <si>
    <t> Oficina de Control Interno</t>
  </si>
  <si>
    <t>Seguimiento a la implementación de la normatividad vigente en transparencia y acceso a la información pública</t>
  </si>
  <si>
    <t>5.2</t>
  </si>
  <si>
    <t>Enero – diciembre de 2019</t>
  </si>
  <si>
    <t>Oficina de Servicio al Ciudadano</t>
  </si>
  <si>
    <t>Publicar los reportes de conformidad con lo citado en el artículo 52 del decreto reglamentario 103/2015.</t>
  </si>
  <si>
    <t>5.1</t>
  </si>
  <si>
    <t>5. Monitoreo del acceso a la información pública</t>
  </si>
  <si>
    <t>Oficina Administrativa de RedP</t>
  </si>
  <si>
    <t>4.1</t>
  </si>
  <si>
    <t>4. Criterio diferencial de accesibilidad</t>
  </si>
  <si>
    <t>Dirección de Servicios Administrativos.</t>
  </si>
  <si>
    <t>Enero - Junio de 2019</t>
  </si>
  <si>
    <t>Oficina Asesora de comunicación y Prensa.</t>
  </si>
  <si>
    <t>Implementar mecanismos de consulta a ciudadanos, interesados o usuarios en el proceso de actualización del Esquema de Publicación de Información.</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</si>
  <si>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</si>
  <si>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</si>
  <si>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</si>
  <si>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</si>
  <si>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 Medir mensualmente la calidad en las respuestas del Sistema Distrital de Quejas y Soluciones SDQS.</t>
  </si>
  <si>
    <t>2.2</t>
  </si>
  <si>
    <t>Realizar seguimiento mensual al nivel de oportunidad en la respuesta a las solicitudes.</t>
  </si>
  <si>
    <t>2.1</t>
  </si>
  <si>
    <t>2. Lineamientos de transparencia pasiva</t>
  </si>
  <si>
    <t>Oficina Administrativa de REDP</t>
  </si>
  <si>
    <t>Efectuar convocatoria interna a las áreas para la identificación, procesamiento y apertura de datos abiertos de la SED desde sus sistemas de información, a fin de facilitar su uso y aplicación, según Guía Datos Abiertos SED.</t>
  </si>
  <si>
    <t>1.2</t>
  </si>
  <si>
    <t>Oficinas Asesoras</t>
  </si>
  <si>
    <t>Subsecretarías, Direcciones y Oficinas</t>
  </si>
  <si>
    <t>Porcentaje de actualización por área responsable</t>
  </si>
  <si>
    <t>Botón de Transparencia y acceso a la información actualizado al 100%</t>
  </si>
  <si>
    <t>Actualizar la información en la seccción de Transparencia, de acuerdo con lo estipulado en la Ley 1712 de 2014, Decreto 103 de 2015, Resolución 3564 de 2015 y las recomendaciones de la Oficina de Control Interno en el portal WEB de la Entidad.</t>
  </si>
  <si>
    <t>1.1</t>
  </si>
  <si>
    <t>1. Lineamientos de transparencia activa</t>
  </si>
  <si>
    <t xml:space="preserve">Actividades adelantadas </t>
  </si>
  <si>
    <t>INDICADORES</t>
  </si>
  <si>
    <t>META Y PRODUCTO</t>
  </si>
  <si>
    <t>SEGUIMIENTO OFICINA DE CONTROL INTERNO</t>
  </si>
  <si>
    <t>SEGUIMIENT CORTE ABRIL 2019</t>
  </si>
  <si>
    <t>COMPONENTE 5: TRANSPARENCIA Y ACCESO A LA INFORMACIÓN PÚBLICA 2019</t>
  </si>
  <si>
    <t>01/03/2019 a 30/11/2019</t>
  </si>
  <si>
    <t>Dirección de Talento Humano</t>
  </si>
  <si>
    <t>3.  Evaluación de la apropiación de la Cultura Íntegra SED</t>
  </si>
  <si>
    <t>Número de integrantes semilleros íntegros</t>
  </si>
  <si>
    <t>15/01/2019 a 15/11/2019</t>
  </si>
  <si>
    <t>01/12/2018 a 31/12/2019</t>
  </si>
  <si>
    <t>2. Divulgación del código de integridad: el código de  integridad es la carta de navegación de la sed como entidad</t>
  </si>
  <si>
    <t>03/01/2019 a 30/11/2019</t>
  </si>
  <si>
    <t>15/01/2019 a 15/02/2019</t>
  </si>
  <si>
    <t xml:space="preserve">1. Consolidación, fortalecimiento y robustecimiento del equipo transformador integro.  </t>
  </si>
  <si>
    <t>6. COMPONENTE INICIATIVAS ADICIONALES: GESTIÓN INTEGRA</t>
  </si>
  <si>
    <t>Trámite racionalizado / Número total de trámites a racionalizar</t>
  </si>
  <si>
    <t xml:space="preserve">Administrativa y
Tecnológica </t>
  </si>
  <si>
    <t>Tecnologica</t>
  </si>
  <si>
    <t>No desplazamiento, ahorro de tiempo, dinero, agilidad en la solicitud</t>
  </si>
  <si>
    <t>Se hace de forma presencial en el Nivel Central y en las Direccioles Locales de Educación.</t>
  </si>
  <si>
    <t>no requiere</t>
  </si>
  <si>
    <t xml:space="preserve">Comunicaciones y Notificaciones electronicas </t>
  </si>
  <si>
    <t>Servicio</t>
  </si>
  <si>
    <t>Tecnológica</t>
  </si>
  <si>
    <t>Optimización del aplicativo (Dinámicas)</t>
  </si>
  <si>
    <t>1. Cumplimiento de la normatividad- evita devoluciones - estandarización y certeza en la información.
2. Información actualizada de docentes que laboran en colegios privados, por lo que los trámites que éstos soliciten serán más ágiles.
3. Disminución de costos en trámites administrativos - tiempo.</t>
  </si>
  <si>
    <t xml:space="preserve">Se busca que el diligenciamiento del formulario se realice complementa mente en línea y se establezcan campos obligatorios para que la información requerida sea estandarizada y no permita radicar el reporte sin la información completa (En este caso no se permitiría subir un archivo en Excel o PDF, sino el diligenciamiento del formulario en ambiente web). </t>
  </si>
  <si>
    <t>A través del FUT, dentro de los servicios para instituciones, los colegios privados tiene la opción de radicar y  enviar en línea, la relación del personal docente que laboró en el periodo académico del año inmediatamente anterior y radican dichos listados ante la SED. La relación del personal debe presentarse de acuerdo con el Anexo 1 de la Circular No. 005 de 2018.  
Sin embargo, al permitir subir un archivo en Excel o PDF, no es posible verificar inmediatamente que éste cuente con los requisitos exigidos. En este sentido en algunas ocasiones se radica información incompleta o mal diligenciada que genera devoluciones en el trámite.</t>
  </si>
  <si>
    <t>Reporte de Docentes que Laboran en Instituciones Privadas</t>
  </si>
  <si>
    <t>Oficina de Personal</t>
  </si>
  <si>
    <t xml:space="preserve">Generación a través del FUT 
del trámite con los adjuntos requeridos 
para la solicitud del trámite 
</t>
  </si>
  <si>
    <t>El funcionario podrá realizar la solicitud a través del Formulario único de tramites (FUT). Con el cumplimiento de requisitos y visto bueno del superior inmediato</t>
  </si>
  <si>
    <t>El peticionario radica solicitud de manera presencial en el Oficina de Servicio al Ciudadano, para la Oficina de de personal adjunto formulario y carta de solicitud</t>
  </si>
  <si>
    <t>No requiere SUIT</t>
  </si>
  <si>
    <t>Vacaciones</t>
  </si>
  <si>
    <t>-</t>
  </si>
  <si>
    <t>Vacancia temporal de un cargo docente o directivo docente</t>
  </si>
  <si>
    <t>Prorroga de vacaciones</t>
  </si>
  <si>
    <t xml:space="preserve">El peticionario radica solicitud de manera presencial en la Oficina de Servicio al Ciudadano, dirigido para la Oficina de Personal, adjuntando formulario y carta de solicitud. </t>
  </si>
  <si>
    <t>Licencias no remuneradas de docentes</t>
  </si>
  <si>
    <t>Vacancia definitiva de un cargo docente o directivo docente</t>
  </si>
  <si>
    <t>Renuncia parcial o total a licencias  no remuneradas para docentes</t>
  </si>
  <si>
    <t>Licencia Deportiva</t>
  </si>
  <si>
    <t>Comisión para desempeñar cargos de libre nombramiento y remoción</t>
  </si>
  <si>
    <t>Renuncia al cargo docente, directivo docente o administrativo</t>
  </si>
  <si>
    <t xml:space="preserve">Tecnológica </t>
  </si>
  <si>
    <t>Desarrollo del aplicativo iMag de consulta  que pueda brindar información en tiempo real y actualizada de los procesos de estudio de prestaciones económicas.</t>
  </si>
  <si>
    <t>Mayor certeza en la información del tramite de prestaciones sociales</t>
  </si>
  <si>
    <t xml:space="preserve">Gestionar, realizar e implementar la Fase II del aplicativo iMag para incluir los módulos faltantes y requerimientos generales </t>
  </si>
  <si>
    <t>Aplicativo iMag en funcionamiento-Faltan módulos de orden de pago, Recurso de Reposición, y ajustes generales</t>
  </si>
  <si>
    <t>Inscrito</t>
  </si>
  <si>
    <t>Sustitución Pensional para Docentes Oficiales</t>
  </si>
  <si>
    <t>Trámite</t>
  </si>
  <si>
    <t>Seguro por Muerte a Beneficiarios de Docentes Oficiales</t>
  </si>
  <si>
    <t>Revisión de Pensión para Docentes Oficiales</t>
  </si>
  <si>
    <t>Revisión de Cesantías Definitivas para Docentes</t>
  </si>
  <si>
    <t>Reliquidación Pensional para Docentes Oficiales</t>
  </si>
  <si>
    <t>Pensión Post-Morten para Beneficiarios de Docentes Oficiales</t>
  </si>
  <si>
    <t>Pensión de Jubilación Por Aportes</t>
  </si>
  <si>
    <t>Pensión de Jubilación para Docente Oficiales</t>
  </si>
  <si>
    <t>Pensión de Sobrevivientes para Docentes Oficiales</t>
  </si>
  <si>
    <t>Pensión de Retiro por Vejez para Docentes Oficiales</t>
  </si>
  <si>
    <t>Pensión de Retiro de Invalidez para Docentes Oficiales</t>
  </si>
  <si>
    <t>Monto de Cesantías Docentes</t>
  </si>
  <si>
    <t>Indemnización Sustitutiva</t>
  </si>
  <si>
    <t>Cesantía Definitiva para Docentes Oficiales</t>
  </si>
  <si>
    <t>Cesantías Parciales para Docentes Oficiales</t>
  </si>
  <si>
    <t>Cesantías Definitivas a Beneficiarios de un Docente Fallecido</t>
  </si>
  <si>
    <t>Auxilio Funerario por Fallecimiento de un Docente Pensionado</t>
  </si>
  <si>
    <t xml:space="preserve">Reducción de tiempos de duración del trámite / Reducción de pasos (momentos) para el usuario / Formularios diligenciados en línea
</t>
  </si>
  <si>
    <t>Informar de forma oportuna de las situaciones de riesgo que puedan generar daños a su salud e integridad. Asimismo, La Entidad puede conocer de forma oportuna estas situaciones para generar acciones de tratamiento del riesgo minimizando los impactos adversos sobre las personas, la infraestructura institucional y el medio ambiente</t>
  </si>
  <si>
    <t>La  Entidad tiene dificultades para recepcionar el reporte de  incidentes de trabajo, condiciones inseguras y actos inseguros, toda vez que no existen los canales eficientes que permita conocer el riesgo asociado a estas situaciones, dificultando el despliegue de acciones conducentes a tratar los riesgos para la seguridad y salud de los funcionarios, docentes, directivos docentes, estudiantes o visitantes.</t>
  </si>
  <si>
    <t>Reporte de incidentes de trabajo, condiciones inseguras y actos inseguros</t>
  </si>
  <si>
    <t xml:space="preserve">Preservar el principio de confidencialidad de la información médica (Resolución 2346 de 2007) y orientar en trámites administrativos al funcionario para garantizar la protección de su condición de salud </t>
  </si>
  <si>
    <t>Implementar el tramite de radicación  y respuesta virtual a través del FUT</t>
  </si>
  <si>
    <t>El funcionario administrativo radica documentación de salud emitidas por EPS o ARL , a la oficina de Atención al Ciudadano quien clasifica y escanea la información entregada, sin tener en cuenta el principio de confidencialidad,  direccionando la correspondencia a la Dependencia que considera, algunas veces erróneamente,  es la responsable, sin realizar el filtro de la información allegada. 
Al llegar a la Dirección de Talento Humano, el profesional especialista del grupo de Seguridad y Salud en el Trabajo revisa el caso y toma las medidas pertinentes según la información recibida.</t>
  </si>
  <si>
    <t>Reubicación y seguimientos por salud de funcionarios administrativos</t>
  </si>
  <si>
    <t xml:space="preserve">Dirección de Relaciones con los Sectores de Educación Superior y Educación para el Trabajo </t>
  </si>
  <si>
    <t>Radicación y respuesta</t>
  </si>
  <si>
    <t>Agilidad y efectividad del proceso.
Ahorro de tiempo y costos.</t>
  </si>
  <si>
    <t>El ciudadano radica en la Oficina de Servicio al Ciudadano los documentos requeridos de acuerdo con el tramite.</t>
  </si>
  <si>
    <t>Pendiente de inscripción</t>
  </si>
  <si>
    <t>Condonación de deuda - ICETEX (Fondos: FEST, T&amp;T, Alianza Ciudad Educadora)</t>
  </si>
  <si>
    <t>Becas - Fundación Universidad América</t>
  </si>
  <si>
    <t xml:space="preserve">Becas - Universidad Libre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</si>
  <si>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</si>
  <si>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</si>
  <si>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</si>
  <si>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</si>
  <si>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</si>
  <si>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</si>
  <si>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</si>
  <si>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</si>
  <si>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</si>
  <si>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</si>
  <si>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</si>
  <si>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</si>
  <si>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</si>
  <si>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</si>
  <si>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
  </si>
  <si>
    <t>PLAN ANTICORRUPCIÓN Y DE ATENCIÓN LA CIUDADANO SED 2019
COMPONENTE 2 . RACIONALIZACIÓN DE TRÁMITES SED 2019</t>
  </si>
  <si>
    <t xml:space="preserve">COMPONENTE 3. RENDICIÓN DE CUENTAS 2019 </t>
  </si>
  <si>
    <t>Número de Informes realizados / Número de Informes Programados</t>
  </si>
  <si>
    <t>5. Relacionamiento con el Ciudadano</t>
  </si>
  <si>
    <t>Realizar un informe mensual  de la  medición de calidad en las respuestas del Sistema Distrital de Quejas y Soluciones SDQS.</t>
  </si>
  <si>
    <t>4.2</t>
  </si>
  <si>
    <t>4. Normativo y procedimental</t>
  </si>
  <si>
    <t>3. Talento Humano</t>
  </si>
  <si>
    <t>2. Fortalecimiento de los Canales de Atención</t>
  </si>
  <si>
    <t xml:space="preserve">
Realizar un Informe mensual  del Sistema Bogota Te Escucha - SDQS  , para la toma de decisiones que fortalezcan el Servicio Ciudadano. 
</t>
  </si>
  <si>
    <t>1. Estructura Administrativa y Direccionamiento estratégico</t>
  </si>
  <si>
    <t>COMPONENTE 4 MECANISMOS PARA MEJORAR LA ATENCIÓN AL CIUDADANO 2019</t>
  </si>
  <si>
    <t>Descripvión de las evidencias</t>
  </si>
  <si>
    <t>Cumplimiento en la publicación de reportes</t>
  </si>
  <si>
    <t>N/A</t>
  </si>
  <si>
    <t>Comentarios control interno</t>
  </si>
  <si>
    <t>Mejorar la meta o producto para que sea cuantificable y coherente con el indicador</t>
  </si>
  <si>
    <t>Tres (3) Informes de Transparencia y Acceso a la Información Pública</t>
  </si>
  <si>
    <t>Número de Encuestas llevadas a cabo</t>
  </si>
  <si>
    <t>Actividades</t>
  </si>
  <si>
    <t>Meta o producto</t>
  </si>
  <si>
    <t>Fecha programada</t>
  </si>
  <si>
    <t xml:space="preserve">
1.1</t>
  </si>
  <si>
    <t>Jefe Oficina Asesora de Planeación</t>
  </si>
  <si>
    <t>Jefe oficina Asesora de Planeación y Jefe de Oficina Asesora de Comunicación
y Prensa</t>
  </si>
  <si>
    <t>3.2</t>
  </si>
  <si>
    <t>Jefe oficina asesora de planeación y Jefe de Oficina Asesora de Comunicación y Prensa</t>
  </si>
  <si>
    <t>Líder de cada proceso</t>
  </si>
  <si>
    <t>5.1.</t>
  </si>
  <si>
    <t>Efectuar seguimiento al Mapa de Riesgos de Corrupción 2018</t>
  </si>
  <si>
    <t>Nombre: Seguimientos anuales realizados al mapa de corrupción.
Fórmula: 
Número de Seguimientos anuales realizados al mapa de corrupción.</t>
  </si>
  <si>
    <t>Oficina de Control Interno</t>
  </si>
  <si>
    <t>Tres (3) seguimientos anuales realizados al Mapa de Riesgos de Corrupción</t>
  </si>
  <si>
    <t>Oficina de Contratos</t>
  </si>
  <si>
    <t xml:space="preserve">Generaciòn de una herramienta que permita la soliitud de varias certificaciones en una sola solicitud </t>
  </si>
  <si>
    <t xml:space="preserve"> Mejora el tiempo de solicitud y respuestas- evita la realizaciòn de varios tràmites para un sòlo fin. </t>
  </si>
  <si>
    <t>Permitir que el usuario con un solo requerimiento pueda solicitar varias certificaciones</t>
  </si>
  <si>
    <t>El usuario debe solicitar individualmente cada certificaciòn</t>
  </si>
  <si>
    <t>Es un servicio por lo cual no se debe registrar en SUIT</t>
  </si>
  <si>
    <t>Certificación de Contrato y/o Convenio</t>
  </si>
  <si>
    <t>Habilitar elproceso de notificación y comunicación desde cualquier dispositivo con internet a los trámites priorizados por el consorcio.</t>
  </si>
  <si>
    <t xml:space="preserve">Realizar  11 informes  durante la vigencia que fortalezcan el Servicio al Ciudadano. 
</t>
  </si>
  <si>
    <t xml:space="preserve">Realizar  11 informes  durante la vigencia que fortalezcan el Servicio  al Ciudadano. 
</t>
  </si>
  <si>
    <t xml:space="preserve">
Realizar una jornada para Implementación del Plan a Nivel  Central y Local de la SED</t>
  </si>
  <si>
    <t xml:space="preserve">Realizar  11 informes de la operación en los tres (3) canales de atención de la SED   durante la vigencia 
</t>
  </si>
  <si>
    <t>Realizar una(1) encuesta a los servidores de manera que se evidencie  la apropiación del Código de Integridad de la Secretaría de Eduación del Distrito</t>
  </si>
  <si>
    <t>Número de jornadas locales de prácticas íntegras realizadas / Número de Jornadas Locales Íntegras programadas</t>
  </si>
  <si>
    <t xml:space="preserve">
Apropiación del Código de Integridad de la Secretaría de Educación del Distrito en los servidores así:
* 15 Jornadas Locales 
* 15 Semilleros Íntegros</t>
  </si>
  <si>
    <t>Dirección de Talento Humano
Oficina Asesora de Comunicación y Prensa</t>
  </si>
  <si>
    <t>Número piezas comunicativas de Campaña y visualizaciones del Video</t>
  </si>
  <si>
    <t xml:space="preserve">
 (1) Campaña y  (1) Video institucional del código de integridad.</t>
  </si>
  <si>
    <t xml:space="preserve">
Socializaciones de Principios y Valores SED dentro de las Mesas de Participación a Rectores, Coordinadores y Orientadores  realizadas durante la vigencia</t>
  </si>
  <si>
    <t>Garantizar la Socialización del Código de Integridad SED dentro de las mesas de participación así:
- Rectores (1)
- Coordinadores (1)
- Orientadores (1)</t>
  </si>
  <si>
    <t xml:space="preserve">
Número de Socializaciones de Código de intergidad SED dentro de Inducciones y Reinducciones / Número de  jornadas colectivas proceso de inducción y reinducción de los servidores de la SED </t>
  </si>
  <si>
    <t>Garantizar la inclusión  del tema de principios y valores sed dentro de los proceso de Inducción y Reinducción programados para la vigencia</t>
  </si>
  <si>
    <t xml:space="preserve">
Número de visitas a la web después de publicado el código de integridad.</t>
  </si>
  <si>
    <t xml:space="preserve">Publicar  en la web el código de integridad
Número de visitas a la web después de publicado el código de integridad.
</t>
  </si>
  <si>
    <t xml:space="preserve">capacitaciones ejecutadas /
capacitaciones programadas </t>
  </si>
  <si>
    <t>Fortalecer el Equipo de los gestores y transformadores íntegros a través de Jornadas de formación:
* Fortalecimiento de habilidades de liderazgo (2)
* Potencialización manejo de Grupos (2)
* Psicología Positiva (1)</t>
  </si>
  <si>
    <t xml:space="preserve">
Número de divulgaciones a capacitaciones a las que se convoca
Número de participantes. 
</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</si>
  <si>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</si>
  <si>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Número de Gestores Éticos Vinculados</t>
  </si>
  <si>
    <t xml:space="preserve">Garantizar la participación de funcionarios Administratrivos, Directivos docentes y Docentes de los tres niveles de la Entidad dentro del Grupo de Gestión Ética SED </t>
  </si>
  <si>
    <t>Difundir la política de administración de riesgos</t>
  </si>
  <si>
    <t>Dos (2) Comunicaciones internas para difundir política de administración de riesgos</t>
  </si>
  <si>
    <t>01/02/2019 
al 31/12/2019</t>
  </si>
  <si>
    <t>Jefe oficina asesora de Planeación
Procesos SED</t>
  </si>
  <si>
    <t>Nombre: Comunicaciones internas para difundir polìtica de administración de riesgos. 
Formula: Sumatoria de comunicaciones internas para difundir política de administración de riesgos</t>
  </si>
  <si>
    <t>Jefe Oficina Asesora 
Planeación
Líderes de procesos</t>
  </si>
  <si>
    <t>Nombre : Mapa de riesgos de corrupción 2019 consolidado
Fórmula: Un Documento Mapa de riesgos de corrupción 2019 consolidado</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</si>
  <si>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</si>
  <si>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</si>
  <si>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</si>
  <si>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</si>
  <si>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</si>
  <si>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Jefe Oficina Asesora de Planeación
Líderes de procesos</t>
  </si>
  <si>
    <t>Realizar monitoreo al riesgo de
corrupción 2019</t>
  </si>
  <si>
    <t>01/11/2018 al 15/12/2018</t>
  </si>
  <si>
    <t>Consolidar el borrador mapa de riesgo de corrupción 2019</t>
  </si>
  <si>
    <t>15/12/2018 al 26/12/2018</t>
  </si>
  <si>
    <t>Tres (3) monitoreos anuales a los riesgos de
corrupción</t>
  </si>
  <si>
    <t>Publicar el Mapa de Riesgos de Corrupción definitivo 2019 en la pàgina web de la SED</t>
  </si>
  <si>
    <t>Nombre: Publicación mapa de riesgos de corrupción 2019
Fórmula: Mapa de Riesgos de Corrupción 2019 definitivo Publicado en la Página de la SED</t>
  </si>
  <si>
    <t>3.3</t>
  </si>
  <si>
    <t>Un (1) Documento con borrador mapa de riesgos de corrupción 2019 consolidado</t>
  </si>
  <si>
    <t>Nombre: Divulgación mapa de riesgos de corrupción
Fórmula:   Correo eléctrónico o comunicación enviada a los procesos</t>
  </si>
  <si>
    <t>Socializar el borrador del Mapa de Riesgos de Corrupción 2019 en página web SED</t>
  </si>
  <si>
    <t>Un (1) Mapa de Riesgos de Corrupción 2019 borrador socializado en página web SED</t>
  </si>
  <si>
    <t>Nombre: Mapa de Riesgos de Corrupción 2019 borrador socializado  en la página de la SED
Fórmula: Un documento Mapa de riesgos de corrupción borrador socializado en página web SED</t>
  </si>
  <si>
    <t>Nombre: Monitoreo llevados a cabo
Fórmula: cantidad de monitoreos realizados al mapa de riesgos de corrupción 2019</t>
  </si>
  <si>
    <t>Un (1) Mapa de Riesgos de Corrupción 2019 definitivo publicado</t>
  </si>
  <si>
    <t>Un (1) correo electrónico y/o comunicacion Interna enviada</t>
  </si>
  <si>
    <t>28/12/2018 al 11/01/2019</t>
  </si>
  <si>
    <t>31/01/2019 al 31/03/2019</t>
  </si>
  <si>
    <t xml:space="preserve">
10/05/2019
10/09/2019
10/01/2020</t>
  </si>
  <si>
    <t xml:space="preserve">Dentro de los 10 días hábiles siguientes al corte:
15/05/2019
13/09/2019
16/01/2020
</t>
  </si>
  <si>
    <t xml:space="preserve">Divulgar internamente del Mapa de Riesgos de corrupción  2019 para conocimiento y control por parte de los procesos </t>
  </si>
  <si>
    <t>Nombre: Talleres realizados sobre mapa de riesgos de corrupción 2019
Fórmula: sumatoria de talleres realizados</t>
  </si>
  <si>
    <t>Dos (2) talleres con orientaciones para la construcción del mapa de riesgos de corrupción 2019</t>
  </si>
  <si>
    <t>Realizar talleres con funcionarios y contratistas de las dependencias para la construcción del  mapa de riesgos de corrupción 2019</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</si>
  <si>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</si>
  <si>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</si>
  <si>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</si>
  <si>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</si>
  <si>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</si>
  <si>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</si>
  <si>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</si>
  <si>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</si>
  <si>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</si>
  <si>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</si>
  <si>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</si>
  <si>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</si>
  <si>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</si>
  <si>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</si>
  <si>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</si>
  <si>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</si>
  <si>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</si>
  <si>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</si>
  <si>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</si>
  <si>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</si>
  <si>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</si>
  <si>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</si>
  <si>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</si>
  <si>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</si>
  <si>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</si>
  <si>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</si>
  <si>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</si>
  <si>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</si>
  <si>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</si>
  <si>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</si>
  <si>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</si>
  <si>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</si>
  <si>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</si>
  <si>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</si>
  <si>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</si>
  <si>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</si>
  <si>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</si>
  <si>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</si>
  <si>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</si>
  <si>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</si>
  <si>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</si>
  <si>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</si>
  <si>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</si>
  <si>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</si>
  <si>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</si>
  <si>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</si>
  <si>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</si>
  <si>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</si>
  <si>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</si>
  <si>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</si>
  <si>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</si>
  <si>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</si>
  <si>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</si>
  <si>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</si>
  <si>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</si>
  <si>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</si>
  <si>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</si>
  <si>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</si>
  <si>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</si>
  <si>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</si>
  <si>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</si>
  <si>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</si>
  <si>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</si>
  <si>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</si>
  <si>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</si>
  <si>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</si>
  <si>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</si>
  <si>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</si>
  <si>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</si>
  <si>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</si>
  <si>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</si>
  <si>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</si>
  <si>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</si>
  <si>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</si>
  <si>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</si>
  <si>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</si>
  <si>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</si>
  <si>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</si>
  <si>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</si>
  <si>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</si>
  <si>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</si>
  <si>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</si>
  <si>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</si>
  <si>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</si>
  <si>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</si>
  <si>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</si>
  <si>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</si>
  <si>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</si>
  <si>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</si>
  <si>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</si>
  <si>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</si>
  <si>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</si>
  <si>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</si>
  <si>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</si>
  <si>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</si>
  <si>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</si>
  <si>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</si>
  <si>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</si>
  <si>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</si>
  <si>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</si>
  <si>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</si>
  <si>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</si>
  <si>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</si>
  <si>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</si>
  <si>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</si>
  <si>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</si>
  <si>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</si>
  <si>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</si>
  <si>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</si>
  <si>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</si>
  <si>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</si>
  <si>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</si>
  <si>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</si>
  <si>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</si>
  <si>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</si>
  <si>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</si>
  <si>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</si>
  <si>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</si>
  <si>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</si>
  <si>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</si>
  <si>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</si>
  <si>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</si>
  <si>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</si>
  <si>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</si>
  <si>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</si>
  <si>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</si>
  <si>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</si>
  <si>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</si>
  <si>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</si>
  <si>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</si>
  <si>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</si>
  <si>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</si>
  <si>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</si>
  <si>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</si>
  <si>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</si>
  <si>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</si>
  <si>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</si>
  <si>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</si>
  <si>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</si>
  <si>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</si>
  <si>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</si>
  <si>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</si>
  <si>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</si>
  <si>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</si>
  <si>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</si>
  <si>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</si>
  <si>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</si>
  <si>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</si>
  <si>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</si>
  <si>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</si>
  <si>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</si>
  <si>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</si>
  <si>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</si>
  <si>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</si>
  <si>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</si>
  <si>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</si>
  <si>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</si>
  <si>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</si>
  <si>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</si>
  <si>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</si>
  <si>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</si>
  <si>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</si>
  <si>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</si>
  <si>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</si>
  <si>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</si>
  <si>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</si>
  <si>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</si>
  <si>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</si>
  <si>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</si>
  <si>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</si>
  <si>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</si>
  <si>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</si>
  <si>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</si>
  <si>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</si>
  <si>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</si>
  <si>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</si>
  <si>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</si>
  <si>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</si>
  <si>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</si>
  <si>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</si>
  <si>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</si>
  <si>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</si>
  <si>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</si>
  <si>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</si>
  <si>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</si>
  <si>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</si>
  <si>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</si>
  <si>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</si>
  <si>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</si>
  <si>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</si>
  <si>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</si>
  <si>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</si>
  <si>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</si>
  <si>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</si>
  <si>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</si>
  <si>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</si>
  <si>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</si>
  <si>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</si>
  <si>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</si>
  <si>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</si>
  <si>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</si>
  <si>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</si>
  <si>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</si>
  <si>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</si>
  <si>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</si>
  <si>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</si>
  <si>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</si>
  <si>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</si>
  <si>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</si>
  <si>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</si>
  <si>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</si>
  <si>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</si>
  <si>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</si>
  <si>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</si>
  <si>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</si>
  <si>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</si>
  <si>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</si>
  <si>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</si>
  <si>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</si>
  <si>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</si>
  <si>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</si>
  <si>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</si>
  <si>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</si>
  <si>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</si>
  <si>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</si>
  <si>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</si>
  <si>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</si>
  <si>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</si>
  <si>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</si>
  <si>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</si>
  <si>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</si>
  <si>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</si>
  <si>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</si>
  <si>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</si>
  <si>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</si>
  <si>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</si>
  <si>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</si>
  <si>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</si>
  <si>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</si>
  <si>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</si>
  <si>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</si>
  <si>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</si>
  <si>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 xml:space="preserve">
</t>
  </si>
  <si>
    <t>Subsecretaría de Calidad y Pertinencia y sus Direcciones</t>
  </si>
  <si>
    <t xml:space="preserve">Un documento de protocolo para el manejo adecuado del repositorio, las comunicaciones  de la Subsecretaría y sus direcciones, listas de asistencia o actas de reuniones </t>
  </si>
  <si>
    <t>Subsecretaría de Calidad y Pertinencia y sus direcciones</t>
  </si>
  <si>
    <t xml:space="preserve">La Subsecretaría de Calidad y Pertinencia y sus Direcciones, durante la vigencia 2019,  elaborarán y socializarán para la implementación un documento de protocolo  En caso de que el documento no se elabore y socialice o que las Direcciones no lo estén usando, se debe solicitar la respectiva justificación. Como evidencia quedan el documento de protocolo, las comunicaciones  de la Subsecretaría y sus direcciones, listas de asistencia o actas de reuniones. </t>
  </si>
  <si>
    <t>Adulteración de información o pérdida de documentación</t>
  </si>
  <si>
    <t xml:space="preserve">Inexistencia de protocolo para el manejo adecuado del repositorio 
</t>
  </si>
  <si>
    <t xml:space="preserve">Posibilidad de recibir o solicitar cualquier dádiva o beneficio  a nombre propio o de terceros con el fin de manipular la información o documentación para beneficio privado </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</si>
  <si>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</si>
  <si>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</si>
  <si>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</si>
  <si>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</si>
  <si>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</si>
  <si>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</si>
  <si>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</si>
  <si>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</si>
  <si>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</si>
  <si>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</si>
  <si>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</si>
  <si>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</si>
  <si>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</si>
  <si>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</si>
  <si>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</si>
  <si>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</si>
  <si>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</si>
  <si>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</si>
  <si>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</si>
  <si>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</si>
  <si>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</si>
  <si>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</si>
  <si>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</si>
  <si>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</si>
  <si>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</si>
  <si>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</si>
  <si>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</si>
  <si>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</si>
  <si>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</si>
  <si>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</si>
  <si>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</si>
  <si>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</si>
  <si>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</si>
  <si>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</si>
  <si>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</si>
  <si>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</si>
  <si>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</si>
  <si>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</si>
  <si>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t>COMPONENTE  1: SEGUIMIENTO COMPONENTE  - MAPA DE RIESGOS DE CORRUPCIÓN 2019
 SEGUIMIENTO OFICINA DE CONTROL INTERNO</t>
  </si>
  <si>
    <t>Un (1) Informe de evaluación de la estrategia de Rendición de Cuentas de la entidad</t>
  </si>
  <si>
    <t>Documento informe de Evaluación de la Gestión Institucional elaborado y publicado</t>
  </si>
  <si>
    <t>Un (1) documento correspondiente al Informe de evaluación de la Gestión anual 2018</t>
  </si>
  <si>
    <t>Audiencias públicas realizadas</t>
  </si>
  <si>
    <t>Dos (2) audiencias públicas sobre el PAE</t>
  </si>
  <si>
    <t xml:space="preserve">
Dos (2) Diálogos ciudadanos</t>
  </si>
  <si>
    <t>Foro educativo distrital desarrollado</t>
  </si>
  <si>
    <t xml:space="preserve">Un (1) Foro educativo distrital </t>
  </si>
  <si>
    <t>Porcentaje de boletines de prensa elaborados por demanda, sobre cumplimiento de metas y/o gestión institucional relacionada con ejecución financiera o servicios para la comunidad</t>
  </si>
  <si>
    <t>Un (1) documento correspondiente a la Estrategia de Rendición de Cuentas de la entidad</t>
  </si>
  <si>
    <t>Porcentaje de Informes de gestión y documentos publicados</t>
  </si>
  <si>
    <t>Sesión de capacitación realizada con cabildantes y contralores estudiantiles del Distrito</t>
  </si>
  <si>
    <t>Una (1) sesión de capacitación con cabildantes y contralores estudiantiles del Distrito</t>
  </si>
  <si>
    <t>Sesión de capacitación realizada con funcionarios y servidores públicos</t>
  </si>
  <si>
    <t>Una (1) sesión de capacitación con funcionarios y servidores públicos</t>
  </si>
  <si>
    <t> Número de informes de seguimiento elaborados</t>
  </si>
  <si>
    <t>1 reporte mensual para un total de 
11 Reportes anuales</t>
  </si>
  <si>
    <t xml:space="preserve">Porcentaje de avance de implementación del portal institucional </t>
  </si>
  <si>
    <t xml:space="preserve">
100 % de implementación del nuevo portal institucional  que cumple con criterios de accesibilidad y usabilidad.
</t>
  </si>
  <si>
    <t xml:space="preserve">Continuar implementación portal institucional www.educacionbogota.edu.co basada en la plantilla Govimentum, suministrada por la Alta Consejería de las TIC, que cumple con criterios de Usabilidad y Accesibilidad </t>
  </si>
  <si>
    <t>Número de solicitudes de actualización realizadas por parte de ciudadanos / Número de actualizaciones atendidas efectivamente</t>
  </si>
  <si>
    <t xml:space="preserve">Porcentaje de actualizaciones del 
Esquema de Publicación </t>
  </si>
  <si>
    <t xml:space="preserve">Número de informes de Calidad en la respuesta 
</t>
  </si>
  <si>
    <t xml:space="preserve">11 informes en el año, (1 de manera mensual), con los resultados obtenidos de la evaluación de calidad en las respuestas interpuestas en Bogotá te Escucha
</t>
  </si>
  <si>
    <t xml:space="preserve">
Número de informes publicados del nivel de oportunidad en las respuestas</t>
  </si>
  <si>
    <t>Diez (10) Informes de nivel de oportunidad correspondientes a los meses de enero hasta octubre</t>
  </si>
  <si>
    <t>Número de set de datos publicados en página Web institucional y portales Distrital y Nacional / Número de set de datos identificados en la SED</t>
  </si>
  <si>
    <t>100% Datos abiertos publicados en el Link transparencia institucional y portales de datos abiertos Nacional y Distrital</t>
  </si>
  <si>
    <t>Oficina de Escalafón Docente</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</si>
  <si>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</si>
  <si>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</si>
  <si>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</si>
  <si>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</si>
  <si>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</si>
  <si>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</si>
  <si>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</si>
  <si>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</si>
  <si>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</si>
  <si>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</si>
  <si>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</si>
  <si>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</si>
  <si>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</si>
  <si>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</si>
  <si>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</si>
  <si>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</si>
  <si>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</si>
  <si>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</si>
  <si>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</si>
  <si>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</si>
  <si>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</si>
  <si>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</si>
  <si>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</si>
  <si>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</si>
  <si>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</si>
  <si>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</si>
  <si>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</si>
  <si>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</si>
  <si>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</si>
  <si>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rPr>
        <b/>
        <sz val="11"/>
        <color theme="1"/>
        <rFont val="Calibri"/>
        <family val="2"/>
        <scheme val="minor"/>
      </rPr>
      <t>ACCION DE CONTINGENCIA:</t>
    </r>
    <r>
      <rPr>
        <sz val="11"/>
        <color theme="1"/>
        <rFont val="Calibri"/>
        <family val="2"/>
        <scheme val="minor"/>
      </rPr>
      <t xml:space="preserve"> 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</si>
  <si>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Porcentaje de elaboración del documento de protocolo para le manjeo adecuado del repositorio
</t>
    </r>
    <r>
      <rPr>
        <b/>
        <sz val="11"/>
        <color theme="1"/>
        <rFont val="Calibri"/>
        <family val="2"/>
        <scheme val="minor"/>
      </rPr>
      <t xml:space="preserve">EFECTIVIDAD: </t>
    </r>
    <r>
      <rPr>
        <sz val="11"/>
        <color theme="1"/>
        <rFont val="Calibri"/>
        <family val="2"/>
        <scheme val="minor"/>
      </rPr>
      <t>Número de casos presentados de adulteración o pérdida de información o documentación.</t>
    </r>
  </si>
  <si>
    <r>
      <rPr>
        <b/>
        <sz val="11"/>
        <color theme="1"/>
        <rFont val="Calibri"/>
        <family val="2"/>
        <scheme val="minor"/>
      </rPr>
      <t>ACTIVIDAD DE CONTROL:</t>
    </r>
    <r>
      <rPr>
        <sz val="11"/>
        <color theme="1"/>
        <rFont val="Calibri"/>
        <family val="2"/>
        <scheme val="minor"/>
      </rPr>
      <t xml:space="preserve">  Un documento de protocolo, elaborado, socializado e implementado para el manejo adecuado del repositorio</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</si>
  <si>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</si>
  <si>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</si>
  <si>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</si>
  <si>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</si>
  <si>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</si>
  <si>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</si>
  <si>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</si>
  <si>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</si>
  <si>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</si>
  <si>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</si>
  <si>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</si>
  <si>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</si>
  <si>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</si>
  <si>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</si>
  <si>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</si>
  <si>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</si>
  <si>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</si>
  <si>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Realizar informes de la operación en los tres canales de atención de la SED ( Presencial, Telefonico y Virtual)  donde se establecen las acciones de mejora correspondientes.</t>
  </si>
  <si>
    <t>Número de acompañamientos realizados  a la ejecución de los temas de servicio al ciudadano en el Plan de Capacitación Institucional</t>
  </si>
  <si>
    <t>Realizar la evaluación de calidad y de servicio en los tres canales de atención de la SED.</t>
  </si>
  <si>
    <t xml:space="preserve">Realizar 4 informes  durante la vigencia que fortalezcan el Servicio al Ciudadano. 
</t>
  </si>
  <si>
    <r>
      <t>Realizar acompañamiento en  identificación y ejecución de las acciones de cualificacion relacionadas con la prestación del servicio que hacen parte del Plan Insttucional de Capacitacion de la SED. Lo anterior en el marco de los temas que giran alrededor de l</t>
    </r>
    <r>
      <rPr>
        <i/>
        <sz val="8"/>
        <rFont val="Arial"/>
        <family val="2"/>
      </rPr>
      <t>a  "Vocación y Actitud de Servicio" y los "Protocolos de Atención Personal y Telefónica".</t>
    </r>
    <r>
      <rPr>
        <sz val="8"/>
        <rFont val="Arial"/>
        <family val="2"/>
      </rPr>
      <t xml:space="preserve">
</t>
    </r>
  </si>
  <si>
    <t>5.3</t>
  </si>
  <si>
    <t>Documentar el seguimiento periodico de solicitudes de acceso a la información y Presentación de resultados de seguimiento de solicitudes de acceso a la Alta Dirección</t>
  </si>
  <si>
    <t xml:space="preserve">Un (1) capítulo de seguimiento incluido en el informe semestral de PQRS
 </t>
  </si>
  <si>
    <t>Número de capítulos de seguimiento incluidos en el informe semestral de PQRS.</t>
  </si>
  <si>
    <t xml:space="preserve">Septiembre 2019
Nota: el siguiente capítulo se incluirá en el informe semestral de PQRS para el próximo PAAC 2020 y se presentará en marzo 2020)
</t>
  </si>
  <si>
    <t>PROCESO Y OBJETIVO DEL PROCESO</t>
  </si>
  <si>
    <t>CALIDAD EDUCATIVA INTEGRAL v8.  OBJETIVO: Promover en todos: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</si>
  <si>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</si>
  <si>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</si>
  <si>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</si>
  <si>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</si>
  <si>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</si>
  <si>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</si>
  <si>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</si>
  <si>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</si>
  <si>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</si>
  <si>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</si>
  <si>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</si>
  <si>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</si>
  <si>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</si>
  <si>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</si>
  <si>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Implementar el trámite de radicación  y respuesta virtual a través del FUT</t>
  </si>
  <si>
    <t xml:space="preserve">Reducción de tiempos de duración del trámite / Garantía en la confidencialidad de la información </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</si>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</sst>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57" x14ac:knownFonts="1">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color indexed="8"/>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8"/>
      <color rgb="FFFF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i/>
      <sz val="8"/>
      <name val="Arial"/>
      <family val="2"/>
    </font>
    <font>
      <sz val="10"/>
      <name val="Calibri"/>
      <family val="2"/>
      <scheme val="minor"/>
    </font>
    <font>
      <sz val="10"/>
      <name val="SansSerif"/>
    </font>
    <font>
      <sz val="9"/>
      <color rgb="FF00B050"/>
      <name val="Arial"/>
      <family val="2"/>
    </font>
    <font>
      <sz val="10"/>
      <color rgb="FF00B050"/>
      <name val="SansSerif"/>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C5"/>
        <bgColor indexed="64"/>
      </patternFill>
    </fill>
    <fill>
      <patternFill patternType="solid">
        <fgColor indexed="9"/>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s>
  <cellStyleXfs count="7">
    <xf numFmtId="0" fontId="0" fillId="0" borderId="0"/>
    <xf numFmtId="0" fontId="12" fillId="0" borderId="0"/>
    <xf numFmtId="0" fontId="19" fillId="0" borderId="0"/>
    <xf numFmtId="9" fontId="12" fillId="0" borderId="0" applyFont="0" applyFill="0" applyBorder="0" applyAlignment="0" applyProtection="0"/>
    <xf numFmtId="0" fontId="21" fillId="0" borderId="0" applyNumberFormat="0" applyFill="0" applyBorder="0" applyAlignment="0" applyProtection="0"/>
    <xf numFmtId="0" fontId="39" fillId="0" borderId="0"/>
    <xf numFmtId="0" fontId="12" fillId="0" borderId="0"/>
  </cellStyleXfs>
  <cellXfs count="897">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21" xfId="0" applyFont="1" applyBorder="1"/>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13" fillId="7" borderId="1" xfId="1" applyFont="1" applyFill="1" applyBorder="1" applyAlignment="1" applyProtection="1">
      <alignment horizontal="center" vertical="center" wrapText="1"/>
    </xf>
    <xf numFmtId="0" fontId="16" fillId="7" borderId="16" xfId="1" applyFont="1" applyFill="1" applyBorder="1" applyAlignment="1">
      <alignment horizontal="center" vertical="center" wrapText="1"/>
    </xf>
    <xf numFmtId="0" fontId="12" fillId="0" borderId="0" xfId="1"/>
    <xf numFmtId="0" fontId="12" fillId="0" borderId="1" xfId="1" applyFill="1" applyBorder="1" applyAlignment="1">
      <alignment vertical="center" wrapText="1"/>
    </xf>
    <xf numFmtId="0" fontId="25" fillId="0" borderId="0" xfId="1" applyFont="1"/>
    <xf numFmtId="0" fontId="8" fillId="8" borderId="12" xfId="1" applyFont="1" applyFill="1" applyBorder="1" applyAlignment="1">
      <alignment horizontal="center" vertical="center" wrapText="1"/>
    </xf>
    <xf numFmtId="0" fontId="8" fillId="8" borderId="0" xfId="1" applyFont="1" applyFill="1" applyBorder="1" applyAlignment="1">
      <alignment horizontal="center" vertical="center" wrapText="1"/>
    </xf>
    <xf numFmtId="0" fontId="8" fillId="8" borderId="5" xfId="1" applyFont="1" applyFill="1" applyBorder="1" applyAlignment="1">
      <alignment horizontal="center" vertical="center" wrapText="1"/>
    </xf>
    <xf numFmtId="0" fontId="26" fillId="0" borderId="52" xfId="1" applyFont="1" applyBorder="1" applyAlignment="1">
      <alignment horizontal="justify" vertical="center" wrapText="1"/>
    </xf>
    <xf numFmtId="0" fontId="26" fillId="0" borderId="52" xfId="1" applyFont="1" applyFill="1" applyBorder="1" applyAlignment="1">
      <alignment horizontal="justify" vertical="center" wrapText="1"/>
    </xf>
    <xf numFmtId="0" fontId="26" fillId="0" borderId="50" xfId="1" applyFont="1" applyBorder="1" applyAlignment="1">
      <alignment horizontal="justify" vertical="center" wrapText="1"/>
    </xf>
    <xf numFmtId="0" fontId="26" fillId="0" borderId="50" xfId="1" applyFont="1" applyFill="1" applyBorder="1" applyAlignment="1">
      <alignment horizontal="justify" vertical="center" wrapText="1"/>
    </xf>
    <xf numFmtId="0" fontId="26" fillId="0" borderId="48" xfId="1" applyFont="1" applyFill="1" applyBorder="1" applyAlignment="1">
      <alignment horizontal="justify" vertical="center" wrapText="1"/>
    </xf>
    <xf numFmtId="0" fontId="26" fillId="0" borderId="2" xfId="1" applyFont="1" applyBorder="1" applyAlignment="1">
      <alignment horizontal="left" vertical="center" wrapText="1"/>
    </xf>
    <xf numFmtId="0" fontId="26" fillId="0" borderId="47" xfId="1" applyFont="1" applyBorder="1" applyAlignment="1">
      <alignment horizontal="justify" vertical="center" wrapText="1"/>
    </xf>
    <xf numFmtId="0" fontId="27" fillId="0" borderId="1" xfId="1" applyFont="1" applyFill="1" applyBorder="1" applyAlignment="1" applyProtection="1">
      <alignment vertical="center" wrapText="1"/>
    </xf>
    <xf numFmtId="0" fontId="28" fillId="0" borderId="1" xfId="1" applyFont="1" applyFill="1" applyBorder="1" applyAlignment="1" applyProtection="1">
      <alignment horizontal="center" vertical="center" wrapText="1"/>
    </xf>
    <xf numFmtId="0" fontId="12" fillId="0" borderId="16" xfId="1" applyFont="1" applyFill="1" applyBorder="1" applyAlignment="1">
      <alignment horizontal="center" vertical="center"/>
    </xf>
    <xf numFmtId="0" fontId="5" fillId="0" borderId="24" xfId="0" applyFont="1" applyBorder="1" applyAlignment="1">
      <alignment wrapText="1"/>
    </xf>
    <xf numFmtId="0" fontId="14" fillId="7" borderId="45" xfId="1" applyFont="1" applyFill="1" applyBorder="1" applyAlignment="1">
      <alignment horizontal="center" vertical="center" wrapText="1"/>
    </xf>
    <xf numFmtId="0" fontId="14" fillId="7" borderId="33" xfId="1"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vertical="center" wrapText="1"/>
    </xf>
    <xf numFmtId="0" fontId="5" fillId="0" borderId="18" xfId="0" applyFont="1" applyFill="1" applyBorder="1" applyAlignment="1">
      <alignment vertical="center"/>
    </xf>
    <xf numFmtId="0" fontId="5" fillId="0" borderId="20" xfId="0" applyFont="1" applyFill="1" applyBorder="1" applyAlignment="1">
      <alignment vertical="center" wrapText="1"/>
    </xf>
    <xf numFmtId="0" fontId="5" fillId="0" borderId="46" xfId="0" applyFont="1" applyBorder="1" applyAlignment="1">
      <alignment wrapText="1"/>
    </xf>
    <xf numFmtId="0" fontId="6" fillId="0" borderId="21" xfId="1" applyFont="1" applyFill="1" applyBorder="1" applyAlignment="1">
      <alignment vertical="center" wrapText="1"/>
    </xf>
    <xf numFmtId="0" fontId="6" fillId="0" borderId="22"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13" fillId="7" borderId="41" xfId="1" applyFont="1" applyFill="1" applyBorder="1" applyAlignment="1" applyProtection="1">
      <alignment horizontal="center" vertical="center" wrapText="1"/>
    </xf>
    <xf numFmtId="0" fontId="5" fillId="0" borderId="41" xfId="0" applyFont="1" applyBorder="1"/>
    <xf numFmtId="0" fontId="5" fillId="0" borderId="59" xfId="0" applyFont="1" applyBorder="1"/>
    <xf numFmtId="0" fontId="25" fillId="0" borderId="0" xfId="1" applyFont="1" applyAlignment="1">
      <alignment horizontal="center" vertical="center"/>
    </xf>
    <xf numFmtId="0" fontId="26" fillId="0" borderId="38" xfId="1" applyFont="1" applyBorder="1" applyAlignment="1">
      <alignment horizontal="justify" vertical="center" wrapText="1"/>
    </xf>
    <xf numFmtId="0" fontId="6" fillId="2" borderId="0" xfId="6" applyFont="1" applyFill="1"/>
    <xf numFmtId="0" fontId="6" fillId="0" borderId="0" xfId="6" applyFont="1"/>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6" fillId="0" borderId="1" xfId="6" applyFont="1" applyFill="1" applyBorder="1"/>
    <xf numFmtId="0" fontId="27" fillId="0" borderId="44" xfId="6" applyFont="1" applyFill="1" applyBorder="1" applyAlignment="1" applyProtection="1">
      <alignment horizontal="left" vertical="center" wrapText="1"/>
    </xf>
    <xf numFmtId="14" fontId="27" fillId="0" borderId="33" xfId="6" applyNumberFormat="1" applyFont="1" applyFill="1" applyBorder="1" applyAlignment="1" applyProtection="1">
      <alignment horizontal="center" vertical="center" wrapText="1"/>
    </xf>
    <xf numFmtId="0" fontId="28" fillId="0" borderId="33" xfId="6" applyFont="1" applyFill="1" applyBorder="1" applyAlignment="1" applyProtection="1">
      <alignment horizontal="left" vertical="center" wrapText="1"/>
    </xf>
    <xf numFmtId="0" fontId="27" fillId="0" borderId="33" xfId="6" applyFont="1" applyFill="1" applyBorder="1" applyAlignment="1" applyProtection="1">
      <alignment vertical="center" wrapText="1"/>
    </xf>
    <xf numFmtId="0" fontId="6" fillId="0" borderId="33" xfId="6" applyFont="1" applyFill="1" applyBorder="1" applyAlignment="1">
      <alignment vertical="center"/>
    </xf>
    <xf numFmtId="0" fontId="27" fillId="0" borderId="33" xfId="1" applyFont="1" applyFill="1" applyBorder="1" applyAlignment="1" applyProtection="1">
      <alignment vertical="center" wrapText="1"/>
    </xf>
    <xf numFmtId="0" fontId="6" fillId="0" borderId="33" xfId="6" applyFont="1" applyFill="1" applyBorder="1"/>
    <xf numFmtId="0" fontId="6" fillId="0" borderId="45" xfId="6" applyFont="1" applyFill="1" applyBorder="1" applyAlignment="1">
      <alignment horizontal="center" vertical="center"/>
    </xf>
    <xf numFmtId="14" fontId="27" fillId="0" borderId="1" xfId="6" applyNumberFormat="1" applyFont="1" applyFill="1" applyBorder="1" applyAlignment="1" applyProtection="1">
      <alignment horizontal="center" vertical="center" wrapText="1"/>
    </xf>
    <xf numFmtId="0" fontId="28" fillId="0" borderId="1" xfId="6" applyFont="1" applyFill="1" applyBorder="1" applyAlignment="1" applyProtection="1">
      <alignment horizontal="left" vertical="center" wrapText="1"/>
    </xf>
    <xf numFmtId="0" fontId="27" fillId="0" borderId="1" xfId="6" applyFont="1" applyFill="1" applyBorder="1" applyAlignment="1" applyProtection="1">
      <alignment vertical="center" wrapText="1"/>
    </xf>
    <xf numFmtId="0" fontId="6" fillId="0" borderId="16" xfId="6" applyFont="1" applyFill="1" applyBorder="1"/>
    <xf numFmtId="0" fontId="27" fillId="0" borderId="20" xfId="6" applyFont="1" applyFill="1" applyBorder="1" applyAlignment="1" applyProtection="1">
      <alignment horizontal="left" vertical="center" wrapText="1"/>
    </xf>
    <xf numFmtId="0" fontId="6" fillId="0" borderId="1" xfId="6" applyFont="1" applyFill="1" applyBorder="1" applyAlignment="1">
      <alignment horizontal="center" vertical="center"/>
    </xf>
    <xf numFmtId="0" fontId="6" fillId="0" borderId="1" xfId="6" applyFont="1" applyFill="1" applyBorder="1" applyAlignment="1">
      <alignment horizontal="center"/>
    </xf>
    <xf numFmtId="0" fontId="6" fillId="0" borderId="16" xfId="6" applyFont="1" applyFill="1" applyBorder="1" applyAlignment="1">
      <alignment horizontal="center" vertical="center"/>
    </xf>
    <xf numFmtId="0" fontId="28" fillId="0" borderId="1" xfId="6" applyFont="1" applyFill="1" applyBorder="1" applyAlignment="1" applyProtection="1">
      <alignment horizontal="center" vertical="center" wrapText="1"/>
    </xf>
    <xf numFmtId="0" fontId="12" fillId="0" borderId="1" xfId="6" applyFont="1" applyFill="1" applyBorder="1" applyAlignment="1">
      <alignment horizontal="center"/>
    </xf>
    <xf numFmtId="0" fontId="12" fillId="0" borderId="16" xfId="6" applyFont="1" applyFill="1" applyBorder="1" applyAlignment="1">
      <alignment horizontal="center" vertical="center"/>
    </xf>
    <xf numFmtId="0" fontId="28" fillId="0" borderId="1" xfId="6" applyFont="1" applyFill="1" applyBorder="1" applyAlignment="1" applyProtection="1">
      <alignment vertical="center" wrapText="1"/>
    </xf>
    <xf numFmtId="0" fontId="22" fillId="10" borderId="12" xfId="6" applyFont="1" applyFill="1" applyBorder="1" applyAlignment="1" applyProtection="1">
      <alignment horizontal="center" vertical="center" wrapText="1"/>
    </xf>
    <xf numFmtId="0" fontId="22" fillId="10" borderId="13" xfId="6" applyFont="1" applyFill="1" applyBorder="1" applyAlignment="1" applyProtection="1">
      <alignment horizontal="center" vertical="center" wrapText="1"/>
    </xf>
    <xf numFmtId="0" fontId="18" fillId="10" borderId="13" xfId="6" applyFont="1" applyFill="1" applyBorder="1" applyAlignment="1">
      <alignment horizontal="center" vertical="center"/>
    </xf>
    <xf numFmtId="0" fontId="18" fillId="10" borderId="7" xfId="6" applyFont="1" applyFill="1" applyBorder="1" applyAlignment="1">
      <alignment horizontal="center" vertical="center"/>
    </xf>
    <xf numFmtId="0" fontId="32" fillId="9" borderId="10" xfId="6" applyFont="1" applyFill="1" applyBorder="1" applyAlignment="1" applyProtection="1">
      <alignment vertical="center" wrapText="1"/>
    </xf>
    <xf numFmtId="0" fontId="32" fillId="9" borderId="5" xfId="6" applyFont="1" applyFill="1" applyBorder="1" applyAlignment="1" applyProtection="1">
      <alignment vertical="center" wrapText="1"/>
    </xf>
    <xf numFmtId="0" fontId="12" fillId="0" borderId="0" xfId="6"/>
    <xf numFmtId="0" fontId="12" fillId="7" borderId="8" xfId="6" applyFill="1" applyBorder="1"/>
    <xf numFmtId="0" fontId="12" fillId="7" borderId="11" xfId="6" applyFill="1" applyBorder="1"/>
    <xf numFmtId="0" fontId="12" fillId="7" borderId="9" xfId="6" applyFill="1" applyBorder="1"/>
    <xf numFmtId="0" fontId="37" fillId="7" borderId="47" xfId="6" applyFont="1" applyFill="1" applyBorder="1" applyAlignment="1">
      <alignment horizontal="center" vertical="center" textRotation="90"/>
    </xf>
    <xf numFmtId="0" fontId="26" fillId="0" borderId="9" xfId="1" applyFont="1" applyBorder="1" applyAlignment="1">
      <alignment horizontal="left" vertical="center" wrapText="1"/>
    </xf>
    <xf numFmtId="0" fontId="8" fillId="8" borderId="6" xfId="1" applyFont="1" applyFill="1" applyBorder="1" applyAlignment="1">
      <alignment horizontal="center" vertical="center" wrapText="1"/>
    </xf>
    <xf numFmtId="0" fontId="26" fillId="0" borderId="62" xfId="5" applyFont="1" applyFill="1" applyBorder="1" applyAlignment="1">
      <alignment horizontal="justify" vertical="center" wrapText="1"/>
    </xf>
    <xf numFmtId="0" fontId="26" fillId="0" borderId="61" xfId="5" applyFont="1" applyFill="1" applyBorder="1" applyAlignment="1">
      <alignment horizontal="justify" vertical="center" wrapText="1"/>
    </xf>
    <xf numFmtId="0" fontId="26" fillId="0" borderId="0" xfId="1" applyFont="1"/>
    <xf numFmtId="0" fontId="38" fillId="0" borderId="0" xfId="1" applyFont="1"/>
    <xf numFmtId="0" fontId="5" fillId="0" borderId="37" xfId="1" applyFont="1" applyBorder="1" applyAlignment="1">
      <alignment horizontal="justify" vertical="center" wrapText="1"/>
    </xf>
    <xf numFmtId="0" fontId="6" fillId="0" borderId="37" xfId="1" applyFont="1" applyBorder="1" applyAlignment="1">
      <alignment horizontal="justify" vertical="center" wrapText="1"/>
    </xf>
    <xf numFmtId="0" fontId="6" fillId="0" borderId="52" xfId="1" applyFont="1" applyBorder="1" applyAlignment="1">
      <alignment horizontal="justify" vertical="center"/>
    </xf>
    <xf numFmtId="0" fontId="6" fillId="0" borderId="39" xfId="1" applyFont="1" applyBorder="1" applyAlignment="1">
      <alignment horizontal="justify" vertical="center" wrapText="1"/>
    </xf>
    <xf numFmtId="0" fontId="5" fillId="0" borderId="2" xfId="1" applyFont="1" applyBorder="1" applyAlignment="1">
      <alignment horizontal="center" vertical="center" wrapText="1"/>
    </xf>
    <xf numFmtId="0" fontId="6" fillId="0" borderId="47" xfId="1" applyFont="1" applyFill="1" applyBorder="1" applyAlignment="1">
      <alignment horizontal="left" vertical="center" wrapText="1"/>
    </xf>
    <xf numFmtId="0" fontId="26" fillId="2" borderId="53" xfId="1" applyFont="1" applyFill="1" applyBorder="1" applyAlignment="1">
      <alignment horizontal="justify" vertical="center" wrapText="1"/>
    </xf>
    <xf numFmtId="0" fontId="26" fillId="2" borderId="53" xfId="1" applyFont="1" applyFill="1" applyBorder="1" applyAlignment="1">
      <alignment vertical="center" wrapText="1"/>
    </xf>
    <xf numFmtId="0" fontId="26" fillId="2" borderId="14" xfId="1" applyFont="1" applyFill="1" applyBorder="1" applyAlignment="1">
      <alignment horizontal="justify" vertical="center" wrapText="1"/>
    </xf>
    <xf numFmtId="0" fontId="26" fillId="0" borderId="66" xfId="5" applyFont="1" applyFill="1" applyBorder="1" applyAlignment="1">
      <alignment horizontal="justify" vertical="center" wrapText="1"/>
    </xf>
    <xf numFmtId="0" fontId="26" fillId="0" borderId="67" xfId="5" applyFont="1" applyFill="1" applyBorder="1" applyAlignment="1">
      <alignment horizontal="justify" vertical="center" wrapText="1"/>
    </xf>
    <xf numFmtId="0" fontId="26" fillId="0" borderId="68" xfId="5" applyFont="1" applyFill="1" applyBorder="1" applyAlignment="1">
      <alignment horizontal="center" vertical="center" wrapText="1"/>
    </xf>
    <xf numFmtId="0" fontId="34" fillId="13" borderId="33" xfId="5" applyFont="1" applyFill="1" applyBorder="1" applyAlignment="1">
      <alignment horizontal="left" vertical="top" wrapText="1"/>
    </xf>
    <xf numFmtId="0" fontId="41" fillId="13" borderId="33" xfId="5" applyFont="1" applyFill="1" applyBorder="1" applyAlignment="1">
      <alignment horizontal="left" vertical="center" wrapText="1" indent="1"/>
    </xf>
    <xf numFmtId="0" fontId="41" fillId="13" borderId="33" xfId="5" applyFont="1" applyFill="1" applyBorder="1" applyAlignment="1">
      <alignment horizontal="left" vertical="top" wrapText="1" indent="2"/>
    </xf>
    <xf numFmtId="0" fontId="41" fillId="13" borderId="33" xfId="5" applyFont="1" applyFill="1" applyBorder="1" applyAlignment="1">
      <alignment horizontal="left" vertical="center" wrapText="1" indent="2"/>
    </xf>
    <xf numFmtId="0" fontId="41" fillId="13" borderId="33" xfId="5" applyFont="1" applyFill="1" applyBorder="1" applyAlignment="1">
      <alignment horizontal="left" vertical="center" wrapText="1"/>
    </xf>
    <xf numFmtId="0" fontId="41" fillId="13" borderId="44" xfId="5" applyFont="1" applyFill="1" applyBorder="1" applyAlignment="1">
      <alignment horizontal="center" vertical="center" wrapText="1"/>
    </xf>
    <xf numFmtId="0" fontId="26" fillId="0" borderId="70" xfId="5" applyFont="1" applyFill="1" applyBorder="1" applyAlignment="1">
      <alignment horizontal="justify" vertical="center" wrapText="1"/>
    </xf>
    <xf numFmtId="0" fontId="26" fillId="0" borderId="71" xfId="5" applyFont="1" applyFill="1" applyBorder="1" applyAlignment="1">
      <alignment horizontal="justify" vertical="center" wrapText="1"/>
    </xf>
    <xf numFmtId="165" fontId="34" fillId="0" borderId="72" xfId="5" applyNumberFormat="1" applyFont="1" applyFill="1" applyBorder="1" applyAlignment="1">
      <alignment horizontal="center" vertical="center" wrapText="1" shrinkToFit="1"/>
    </xf>
    <xf numFmtId="0" fontId="41" fillId="12" borderId="70" xfId="5" applyFont="1" applyFill="1" applyBorder="1" applyAlignment="1">
      <alignment horizontal="center" vertical="center" wrapText="1"/>
    </xf>
    <xf numFmtId="0" fontId="26" fillId="0" borderId="72" xfId="5" applyFont="1" applyFill="1" applyBorder="1" applyAlignment="1">
      <alignment horizontal="center" vertical="center" wrapText="1"/>
    </xf>
    <xf numFmtId="164" fontId="35" fillId="12" borderId="2" xfId="5" applyNumberFormat="1" applyFont="1" applyFill="1" applyBorder="1" applyAlignment="1">
      <alignment horizontal="center" vertical="center" shrinkToFit="1"/>
    </xf>
    <xf numFmtId="0" fontId="26" fillId="0" borderId="71" xfId="5" applyFont="1" applyFill="1" applyBorder="1" applyAlignment="1">
      <alignment horizontal="justify" vertical="center"/>
    </xf>
    <xf numFmtId="165" fontId="34" fillId="0" borderId="57" xfId="5" applyNumberFormat="1" applyFont="1" applyFill="1" applyBorder="1" applyAlignment="1">
      <alignment horizontal="center" vertical="center" wrapText="1"/>
    </xf>
    <xf numFmtId="165" fontId="26" fillId="0" borderId="57" xfId="5" applyNumberFormat="1" applyFont="1" applyFill="1" applyBorder="1" applyAlignment="1">
      <alignment horizontal="center" vertical="center" wrapText="1"/>
    </xf>
    <xf numFmtId="164" fontId="35" fillId="12" borderId="3" xfId="5" applyNumberFormat="1" applyFont="1" applyFill="1" applyBorder="1" applyAlignment="1">
      <alignment horizontal="center" vertical="center" wrapText="1" shrinkToFit="1"/>
    </xf>
    <xf numFmtId="164" fontId="35" fillId="12" borderId="74" xfId="5" applyNumberFormat="1" applyFont="1" applyFill="1" applyBorder="1" applyAlignment="1">
      <alignment horizontal="center" vertical="center" shrinkToFit="1"/>
    </xf>
    <xf numFmtId="164" fontId="35" fillId="12" borderId="75" xfId="5" applyNumberFormat="1" applyFont="1" applyFill="1" applyBorder="1" applyAlignment="1">
      <alignment horizontal="center" vertical="center" shrinkToFit="1"/>
    </xf>
    <xf numFmtId="165" fontId="34" fillId="0" borderId="73"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27" fillId="0" borderId="20" xfId="6" applyFont="1" applyFill="1" applyBorder="1" applyAlignment="1" applyProtection="1">
      <alignment horizontal="center" vertical="center" wrapText="1"/>
    </xf>
    <xf numFmtId="0" fontId="17" fillId="0" borderId="1" xfId="1" applyFont="1" applyFill="1" applyBorder="1" applyAlignment="1">
      <alignment horizontal="justify" vertical="center" wrapText="1"/>
    </xf>
    <xf numFmtId="0" fontId="17" fillId="0" borderId="24" xfId="1" applyFont="1" applyFill="1" applyBorder="1" applyAlignment="1">
      <alignment horizontal="center" vertical="center" wrapText="1"/>
    </xf>
    <xf numFmtId="0" fontId="6" fillId="0" borderId="21"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22" fillId="7" borderId="1" xfId="1" applyFont="1" applyFill="1" applyBorder="1" applyAlignment="1" applyProtection="1">
      <alignment horizontal="center" vertical="center" wrapText="1"/>
    </xf>
    <xf numFmtId="0" fontId="23" fillId="7" borderId="33" xfId="1" applyFont="1" applyFill="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5" borderId="40" xfId="0" applyFont="1" applyFill="1" applyBorder="1" applyAlignment="1">
      <alignment horizontal="center" vertical="center"/>
    </xf>
    <xf numFmtId="0" fontId="4" fillId="15" borderId="25" xfId="0" applyFont="1" applyFill="1" applyBorder="1" applyAlignment="1">
      <alignment horizontal="center" vertical="center"/>
    </xf>
    <xf numFmtId="0" fontId="4" fillId="15" borderId="79" xfId="0" applyFont="1" applyFill="1" applyBorder="1" applyAlignment="1">
      <alignment horizontal="center" vertical="center"/>
    </xf>
    <xf numFmtId="0" fontId="0" fillId="15" borderId="80" xfId="0" applyFill="1" applyBorder="1" applyAlignment="1">
      <alignment horizontal="center" vertical="center"/>
    </xf>
    <xf numFmtId="0" fontId="0" fillId="15" borderId="25" xfId="0" applyFill="1" applyBorder="1" applyAlignment="1">
      <alignment horizontal="center" vertical="center"/>
    </xf>
    <xf numFmtId="0" fontId="0" fillId="15"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9" fontId="20" fillId="0" borderId="31" xfId="6" applyNumberFormat="1" applyFont="1" applyFill="1" applyBorder="1" applyAlignment="1">
      <alignment horizontal="center" vertical="center" wrapText="1"/>
    </xf>
    <xf numFmtId="0" fontId="6" fillId="2" borderId="21" xfId="1" applyFont="1" applyFill="1" applyBorder="1" applyAlignment="1">
      <alignment horizontal="justify" vertical="center" wrapText="1"/>
    </xf>
    <xf numFmtId="9" fontId="20" fillId="0" borderId="24" xfId="6" applyNumberFormat="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5" fillId="0" borderId="21" xfId="1" applyFont="1" applyFill="1" applyBorder="1" applyAlignment="1">
      <alignment vertical="center" wrapText="1"/>
    </xf>
    <xf numFmtId="0" fontId="4" fillId="0" borderId="21" xfId="1" applyFont="1" applyFill="1" applyBorder="1" applyAlignment="1">
      <alignment vertical="center" wrapText="1"/>
    </xf>
    <xf numFmtId="14" fontId="0" fillId="0" borderId="32"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14" fontId="0" fillId="0" borderId="1" xfId="0" applyNumberForma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9"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5" fillId="7" borderId="4" xfId="6" applyFont="1" applyFill="1" applyBorder="1" applyAlignment="1">
      <alignment horizontal="center" vertical="center"/>
    </xf>
    <xf numFmtId="0" fontId="0" fillId="0" borderId="18" xfId="0" applyBorder="1" applyAlignment="1">
      <alignment horizontal="left" vertical="center" wrapText="1"/>
    </xf>
    <xf numFmtId="0" fontId="0" fillId="0" borderId="18" xfId="0" applyBorder="1" applyAlignment="1">
      <alignment vertical="center"/>
    </xf>
    <xf numFmtId="0" fontId="22" fillId="6" borderId="6" xfId="6" applyFont="1" applyFill="1" applyBorder="1" applyAlignment="1">
      <alignment horizontal="center" vertical="center" wrapText="1"/>
    </xf>
    <xf numFmtId="0" fontId="22" fillId="6" borderId="12" xfId="6" applyFont="1" applyFill="1" applyBorder="1" applyAlignment="1">
      <alignment horizontal="center" vertical="center" wrapText="1"/>
    </xf>
    <xf numFmtId="0" fontId="35" fillId="0" borderId="47" xfId="6" applyFont="1" applyBorder="1" applyAlignment="1">
      <alignment horizontal="center" vertical="center" textRotation="90" wrapText="1"/>
    </xf>
    <xf numFmtId="0" fontId="34" fillId="0" borderId="55" xfId="6" applyFont="1" applyBorder="1" applyAlignment="1">
      <alignment horizontal="center" vertical="center"/>
    </xf>
    <xf numFmtId="0" fontId="34" fillId="0" borderId="56" xfId="6" applyFont="1" applyBorder="1" applyAlignment="1">
      <alignment horizontal="justify" vertical="center" wrapText="1"/>
    </xf>
    <xf numFmtId="0" fontId="34" fillId="0" borderId="56" xfId="6" applyFont="1" applyBorder="1" applyAlignment="1">
      <alignment horizontal="center" vertical="center" wrapText="1"/>
    </xf>
    <xf numFmtId="14" fontId="34" fillId="0" borderId="57" xfId="6" applyNumberFormat="1" applyFont="1" applyBorder="1" applyAlignment="1">
      <alignment horizontal="center" vertical="center"/>
    </xf>
    <xf numFmtId="9" fontId="33"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26" fillId="0" borderId="56" xfId="6" applyFont="1" applyFill="1" applyBorder="1" applyAlignment="1">
      <alignment vertical="center" wrapText="1"/>
    </xf>
    <xf numFmtId="0" fontId="26" fillId="0" borderId="56" xfId="6" applyFont="1" applyFill="1" applyBorder="1" applyAlignment="1">
      <alignment horizontal="center" vertical="center" wrapText="1"/>
    </xf>
    <xf numFmtId="14" fontId="26" fillId="0" borderId="57" xfId="6" applyNumberFormat="1" applyFont="1" applyFill="1" applyBorder="1" applyAlignment="1">
      <alignment horizontal="center" vertical="center"/>
    </xf>
    <xf numFmtId="0" fontId="36" fillId="0" borderId="24" xfId="6" applyFont="1" applyBorder="1" applyAlignment="1">
      <alignment vertical="center" wrapText="1"/>
    </xf>
    <xf numFmtId="0" fontId="33" fillId="0" borderId="1" xfId="6" applyFont="1" applyBorder="1" applyAlignment="1">
      <alignment horizontal="center" vertical="center" wrapText="1"/>
    </xf>
    <xf numFmtId="0" fontId="33" fillId="0" borderId="41" xfId="6" applyFont="1" applyBorder="1" applyAlignment="1">
      <alignment horizontal="center" vertical="center" wrapText="1"/>
    </xf>
    <xf numFmtId="0" fontId="34" fillId="0" borderId="55" xfId="6" applyFont="1" applyBorder="1" applyAlignment="1">
      <alignment horizontal="center" vertical="center" wrapText="1"/>
    </xf>
    <xf numFmtId="0" fontId="26" fillId="0" borderId="56" xfId="6" applyFont="1" applyFill="1" applyBorder="1" applyAlignment="1">
      <alignment horizontal="justify" vertical="center" wrapText="1"/>
    </xf>
    <xf numFmtId="9" fontId="33" fillId="0" borderId="9" xfId="6" applyNumberFormat="1" applyFont="1" applyBorder="1" applyAlignment="1">
      <alignment horizontal="center" vertical="center" wrapText="1"/>
    </xf>
    <xf numFmtId="0" fontId="12" fillId="0" borderId="9" xfId="6" applyBorder="1" applyAlignment="1">
      <alignment horizontal="center" vertical="center" wrapText="1"/>
    </xf>
    <xf numFmtId="0" fontId="12" fillId="0" borderId="11" xfId="6" applyBorder="1" applyAlignment="1">
      <alignment horizontal="center" vertical="center" wrapText="1"/>
    </xf>
    <xf numFmtId="0" fontId="27" fillId="0" borderId="1" xfId="6" applyFont="1" applyFill="1" applyBorder="1" applyAlignment="1" applyProtection="1">
      <alignment horizontal="left" vertical="center" wrapText="1"/>
    </xf>
    <xf numFmtId="0" fontId="27" fillId="0" borderId="33" xfId="6" applyFont="1" applyFill="1" applyBorder="1" applyAlignment="1" applyProtection="1">
      <alignment horizontal="left" vertical="center" wrapText="1"/>
    </xf>
    <xf numFmtId="14" fontId="28" fillId="0" borderId="1" xfId="0" applyNumberFormat="1"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pplyProtection="1">
      <alignment vertical="center" wrapText="1"/>
    </xf>
    <xf numFmtId="0" fontId="28" fillId="0" borderId="1" xfId="0" applyFont="1" applyFill="1" applyBorder="1" applyAlignment="1" applyProtection="1">
      <alignment horizontal="left" vertical="center" wrapText="1"/>
    </xf>
    <xf numFmtId="14" fontId="27" fillId="0" borderId="1" xfId="6" applyNumberFormat="1" applyFont="1" applyFill="1" applyBorder="1" applyAlignment="1" applyProtection="1">
      <alignment horizontal="center" vertical="center"/>
    </xf>
    <xf numFmtId="0" fontId="27" fillId="0" borderId="1" xfId="6" applyFont="1" applyBorder="1" applyAlignment="1">
      <alignment vertical="center" wrapText="1"/>
    </xf>
    <xf numFmtId="0" fontId="27" fillId="0" borderId="1" xfId="6" applyFont="1" applyBorder="1" applyAlignment="1">
      <alignment horizontal="left" vertical="center" wrapText="1"/>
    </xf>
    <xf numFmtId="0" fontId="12" fillId="2" borderId="16" xfId="6" applyFont="1" applyFill="1" applyBorder="1" applyAlignment="1">
      <alignment horizontal="center" vertical="center"/>
    </xf>
    <xf numFmtId="0" fontId="12" fillId="2" borderId="1" xfId="6" applyFont="1" applyFill="1" applyBorder="1" applyAlignment="1">
      <alignment horizontal="center"/>
    </xf>
    <xf numFmtId="0" fontId="27" fillId="2" borderId="1" xfId="6" applyFont="1" applyFill="1" applyBorder="1" applyAlignment="1" applyProtection="1">
      <alignment vertical="center" wrapText="1"/>
    </xf>
    <xf numFmtId="0" fontId="28" fillId="2" borderId="1" xfId="6" applyFont="1" applyFill="1" applyBorder="1" applyAlignment="1" applyProtection="1">
      <alignment horizontal="center" vertical="center" wrapText="1"/>
    </xf>
    <xf numFmtId="0" fontId="27" fillId="2" borderId="1" xfId="6" applyFont="1" applyFill="1" applyBorder="1" applyAlignment="1" applyProtection="1">
      <alignment horizontal="left" vertical="center" wrapText="1"/>
    </xf>
    <xf numFmtId="0" fontId="28" fillId="2" borderId="1" xfId="6" applyFont="1" applyFill="1" applyBorder="1" applyAlignment="1" applyProtection="1">
      <alignment horizontal="left" vertical="center" wrapText="1"/>
    </xf>
    <xf numFmtId="14" fontId="27" fillId="2" borderId="1" xfId="6" applyNumberFormat="1" applyFont="1" applyFill="1" applyBorder="1" applyAlignment="1" applyProtection="1">
      <alignment horizontal="center" vertical="center" wrapText="1"/>
    </xf>
    <xf numFmtId="0" fontId="27" fillId="2" borderId="20" xfId="6" applyFont="1" applyFill="1" applyBorder="1" applyAlignment="1" applyProtection="1">
      <alignment horizontal="center" vertical="center" wrapText="1"/>
    </xf>
    <xf numFmtId="0" fontId="28" fillId="2" borderId="1" xfId="6" applyFont="1" applyFill="1" applyBorder="1" applyAlignment="1" applyProtection="1">
      <alignment vertical="center" wrapText="1"/>
    </xf>
    <xf numFmtId="0" fontId="27" fillId="2" borderId="1" xfId="6" applyFont="1" applyFill="1" applyBorder="1" applyAlignment="1">
      <alignment horizontal="left" vertical="center" wrapText="1"/>
    </xf>
    <xf numFmtId="0" fontId="27" fillId="2" borderId="1" xfId="6" applyFont="1" applyFill="1" applyBorder="1" applyAlignment="1">
      <alignment vertical="center" wrapText="1"/>
    </xf>
    <xf numFmtId="0" fontId="27" fillId="2" borderId="20" xfId="6" applyFont="1" applyFill="1" applyBorder="1" applyAlignment="1" applyProtection="1">
      <alignment horizontal="left" vertical="center" wrapText="1"/>
    </xf>
    <xf numFmtId="0" fontId="28" fillId="2" borderId="1" xfId="1" applyFont="1" applyFill="1" applyBorder="1" applyAlignment="1" applyProtection="1">
      <alignment horizontal="center" vertical="center" wrapText="1"/>
    </xf>
    <xf numFmtId="0" fontId="54" fillId="2" borderId="1" xfId="6" applyFont="1" applyFill="1" applyBorder="1" applyAlignment="1" applyProtection="1">
      <alignment vertical="center" wrapText="1"/>
    </xf>
    <xf numFmtId="0" fontId="54" fillId="0" borderId="1" xfId="6" applyFont="1" applyFill="1" applyBorder="1" applyAlignment="1" applyProtection="1">
      <alignment vertical="center" wrapText="1"/>
    </xf>
    <xf numFmtId="0" fontId="54" fillId="2" borderId="1" xfId="1" applyFont="1" applyFill="1" applyBorder="1" applyAlignment="1" applyProtection="1">
      <alignment vertical="center" wrapText="1"/>
    </xf>
    <xf numFmtId="0" fontId="12" fillId="2" borderId="16" xfId="6" applyFont="1" applyFill="1" applyBorder="1" applyAlignment="1">
      <alignment horizontal="center" vertical="center" wrapText="1"/>
    </xf>
    <xf numFmtId="0" fontId="12" fillId="2" borderId="16" xfId="1" applyFont="1" applyFill="1" applyBorder="1" applyAlignment="1">
      <alignment horizontal="center" vertical="center"/>
    </xf>
    <xf numFmtId="0" fontId="54" fillId="0" borderId="1" xfId="1" applyFont="1" applyFill="1" applyBorder="1" applyAlignment="1" applyProtection="1">
      <alignment vertical="center" wrapText="1"/>
    </xf>
    <xf numFmtId="14" fontId="54" fillId="2" borderId="41" xfId="6" applyNumberFormat="1" applyFont="1" applyFill="1" applyBorder="1" applyAlignment="1" applyProtection="1">
      <alignment horizontal="center" vertical="center" wrapText="1"/>
    </xf>
    <xf numFmtId="14" fontId="54" fillId="0" borderId="1" xfId="6" applyNumberFormat="1" applyFont="1" applyFill="1" applyBorder="1" applyAlignment="1" applyProtection="1">
      <alignment horizontal="center" vertical="center" wrapText="1"/>
    </xf>
    <xf numFmtId="0" fontId="12" fillId="2" borderId="21" xfId="1" applyFont="1" applyFill="1" applyBorder="1" applyAlignment="1">
      <alignment vertical="center"/>
    </xf>
    <xf numFmtId="0" fontId="12" fillId="2" borderId="21" xfId="1" applyFont="1" applyFill="1" applyBorder="1" applyAlignment="1">
      <alignment horizontal="center" vertical="center" wrapText="1"/>
    </xf>
    <xf numFmtId="0" fontId="12" fillId="2" borderId="21" xfId="1" applyFont="1" applyFill="1" applyBorder="1" applyAlignment="1">
      <alignment vertical="center" wrapText="1"/>
    </xf>
    <xf numFmtId="0" fontId="55" fillId="0" borderId="0" xfId="6" applyFont="1"/>
    <xf numFmtId="14" fontId="56" fillId="2" borderId="1" xfId="6" applyNumberFormat="1" applyFont="1" applyFill="1" applyBorder="1" applyAlignment="1" applyProtection="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1" fillId="13" borderId="37" xfId="5" applyFont="1" applyFill="1" applyBorder="1" applyAlignment="1">
      <alignment horizontal="center" vertical="center" wrapText="1"/>
    </xf>
    <xf numFmtId="0" fontId="41" fillId="13" borderId="38" xfId="5" applyFont="1" applyFill="1" applyBorder="1" applyAlignment="1">
      <alignment horizontal="center" vertical="center" wrapText="1"/>
    </xf>
    <xf numFmtId="0" fontId="41" fillId="13" borderId="39" xfId="5" applyFont="1" applyFill="1" applyBorder="1" applyAlignment="1">
      <alignment horizontal="center" vertical="center" wrapText="1"/>
    </xf>
    <xf numFmtId="0" fontId="41" fillId="13" borderId="45" xfId="5" applyFont="1" applyFill="1" applyBorder="1" applyAlignment="1">
      <alignment horizontal="left" vertical="center" wrapText="1" indent="2"/>
    </xf>
    <xf numFmtId="0" fontId="41" fillId="13" borderId="33" xfId="5" applyFont="1" applyFill="1" applyBorder="1" applyAlignment="1">
      <alignment horizontal="left" vertical="center" wrapText="1" indent="2"/>
    </xf>
    <xf numFmtId="0" fontId="26" fillId="11" borderId="2" xfId="5" applyFont="1" applyFill="1" applyBorder="1" applyAlignment="1">
      <alignment horizontal="center" vertical="center" wrapText="1"/>
    </xf>
    <xf numFmtId="0" fontId="34" fillId="11" borderId="4" xfId="5" applyFont="1" applyFill="1" applyBorder="1" applyAlignment="1">
      <alignment horizontal="center" vertical="center" wrapText="1"/>
    </xf>
    <xf numFmtId="0" fontId="40" fillId="0" borderId="7" xfId="1" applyFont="1" applyBorder="1" applyAlignment="1">
      <alignment horizontal="center" vertical="center" wrapText="1"/>
    </xf>
    <xf numFmtId="0" fontId="25" fillId="0" borderId="0" xfId="1" applyFont="1" applyBorder="1" applyAlignment="1">
      <alignment horizontal="center" vertical="center" wrapText="1"/>
    </xf>
    <xf numFmtId="0" fontId="26" fillId="11" borderId="7" xfId="5" applyFont="1" applyFill="1" applyBorder="1" applyAlignment="1">
      <alignment horizontal="center" vertical="top" wrapText="1"/>
    </xf>
    <xf numFmtId="0" fontId="34" fillId="11" borderId="0" xfId="5" applyFont="1" applyFill="1" applyBorder="1" applyAlignment="1">
      <alignment horizontal="center" vertical="top" wrapText="1"/>
    </xf>
    <xf numFmtId="0" fontId="26" fillId="11" borderId="2" xfId="5" applyFont="1" applyFill="1" applyBorder="1" applyAlignment="1">
      <alignment horizontal="left" vertical="center" wrapText="1"/>
    </xf>
    <xf numFmtId="0" fontId="34" fillId="11" borderId="69" xfId="5" applyFont="1" applyFill="1" applyBorder="1" applyAlignment="1">
      <alignment horizontal="left" vertical="center" wrapText="1"/>
    </xf>
    <xf numFmtId="0" fontId="26" fillId="11" borderId="5" xfId="5" applyFont="1" applyFill="1" applyBorder="1" applyAlignment="1">
      <alignment horizontal="center" vertical="center" wrapText="1"/>
    </xf>
    <xf numFmtId="0" fontId="34" fillId="11" borderId="6" xfId="5" applyFont="1" applyFill="1" applyBorder="1" applyAlignment="1">
      <alignment horizontal="center" vertical="center" wrapText="1"/>
    </xf>
    <xf numFmtId="0" fontId="26" fillId="11" borderId="7" xfId="5" applyFont="1" applyFill="1" applyBorder="1" applyAlignment="1">
      <alignment horizontal="center" vertical="center" wrapText="1"/>
    </xf>
    <xf numFmtId="0" fontId="34" fillId="11" borderId="54" xfId="5" applyFont="1" applyFill="1" applyBorder="1" applyAlignment="1">
      <alignment horizontal="center" vertical="center" wrapText="1"/>
    </xf>
    <xf numFmtId="0" fontId="34" fillId="11" borderId="8" xfId="5" applyFont="1" applyFill="1" applyBorder="1" applyAlignment="1">
      <alignment horizontal="center" vertical="center" wrapText="1"/>
    </xf>
    <xf numFmtId="0" fontId="34" fillId="11" borderId="9" xfId="5" applyFont="1" applyFill="1" applyBorder="1" applyAlignment="1">
      <alignment horizontal="center" vertical="center" wrapText="1"/>
    </xf>
    <xf numFmtId="0" fontId="34" fillId="11" borderId="10" xfId="5" applyFont="1" applyFill="1" applyBorder="1" applyAlignment="1">
      <alignment horizontal="center" vertical="center" wrapText="1"/>
    </xf>
    <xf numFmtId="0" fontId="34" fillId="11" borderId="11" xfId="5" applyFont="1" applyFill="1"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14" fontId="0" fillId="0" borderId="30" xfId="0" applyNumberFormat="1" applyBorder="1" applyAlignment="1">
      <alignment horizontal="center" vertical="center"/>
    </xf>
    <xf numFmtId="0" fontId="0" fillId="0" borderId="32" xfId="0" applyBorder="1" applyAlignment="1">
      <alignment horizontal="center" vertical="center"/>
    </xf>
    <xf numFmtId="2" fontId="44" fillId="0" borderId="30" xfId="0" applyNumberFormat="1" applyFont="1" applyBorder="1" applyAlignment="1">
      <alignment horizontal="center" vertical="center" wrapText="1"/>
    </xf>
    <xf numFmtId="2" fontId="44" fillId="0" borderId="25" xfId="0" applyNumberFormat="1" applyFont="1" applyBorder="1" applyAlignment="1">
      <alignment horizontal="center" vertical="center" wrapText="1"/>
    </xf>
    <xf numFmtId="2" fontId="44" fillId="0" borderId="32" xfId="0" applyNumberFormat="1" applyFont="1" applyBorder="1" applyAlignment="1">
      <alignment horizontal="center" vertical="center" wrapText="1"/>
    </xf>
    <xf numFmtId="2" fontId="0" fillId="0" borderId="81"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76" xfId="0" applyNumberFormat="1" applyBorder="1" applyAlignment="1">
      <alignment horizontal="center" vertical="center" wrapText="1"/>
    </xf>
    <xf numFmtId="2" fontId="0" fillId="0" borderId="18"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81" xfId="0" applyBorder="1" applyAlignment="1">
      <alignment horizontal="center" vertical="center" wrapText="1"/>
    </xf>
    <xf numFmtId="0" fontId="0" fillId="0" borderId="40" xfId="0" applyBorder="1" applyAlignment="1">
      <alignment horizontal="center" vertical="center" wrapText="1"/>
    </xf>
    <xf numFmtId="0" fontId="0" fillId="0" borderId="76" xfId="0" applyBorder="1" applyAlignment="1">
      <alignment horizontal="center" vertical="center" wrapText="1"/>
    </xf>
    <xf numFmtId="4" fontId="0" fillId="0" borderId="18" xfId="0" applyNumberFormat="1" applyBorder="1" applyAlignment="1">
      <alignment horizontal="center" vertical="center" wrapText="1"/>
    </xf>
    <xf numFmtId="4" fontId="0" fillId="0" borderId="1" xfId="0" applyNumberFormat="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44" fillId="0" borderId="34"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78" xfId="0" applyFont="1" applyBorder="1" applyAlignment="1">
      <alignment horizontal="center" vertical="center" wrapText="1"/>
    </xf>
    <xf numFmtId="0" fontId="0" fillId="0" borderId="33" xfId="0" applyBorder="1" applyAlignment="1">
      <alignment horizontal="center" vertical="center" wrapText="1"/>
    </xf>
    <xf numFmtId="14" fontId="0" fillId="0" borderId="33" xfId="0" applyNumberFormat="1" applyBorder="1" applyAlignment="1">
      <alignment horizontal="center" vertical="center"/>
    </xf>
    <xf numFmtId="0" fontId="44" fillId="0" borderId="33"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0" borderId="26" xfId="0" applyNumberFormat="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44" fillId="0" borderId="18" xfId="6" applyFont="1" applyBorder="1" applyAlignment="1">
      <alignment horizontal="center" vertical="center" wrapText="1"/>
    </xf>
    <xf numFmtId="0" fontId="44"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51" fillId="0" borderId="33" xfId="6" applyFont="1" applyBorder="1" applyAlignment="1">
      <alignment horizontal="center" vertical="center" wrapText="1"/>
    </xf>
    <xf numFmtId="0" fontId="51" fillId="0" borderId="25" xfId="6" applyFont="1" applyBorder="1" applyAlignment="1">
      <alignment horizontal="center" vertical="center" wrapText="1"/>
    </xf>
    <xf numFmtId="0" fontId="51"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44" fillId="0" borderId="45" xfId="0" applyFont="1" applyBorder="1" applyAlignment="1">
      <alignment horizontal="center" vertical="center" wrapText="1"/>
    </xf>
    <xf numFmtId="0" fontId="44" fillId="0" borderId="79" xfId="0" applyFont="1" applyBorder="1" applyAlignment="1">
      <alignment horizontal="center" vertical="center" wrapText="1"/>
    </xf>
    <xf numFmtId="0" fontId="44"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59" xfId="0" applyFont="1" applyBorder="1" applyAlignment="1">
      <alignment horizontal="center" vertical="center"/>
    </xf>
    <xf numFmtId="0" fontId="4" fillId="0" borderId="3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9" xfId="0" applyNumberFormat="1" applyFont="1" applyFill="1" applyBorder="1" applyAlignment="1">
      <alignment horizontal="center" vertical="center" wrapText="1"/>
    </xf>
    <xf numFmtId="4" fontId="0" fillId="2" borderId="77"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34" xfId="0" applyBorder="1" applyAlignment="1">
      <alignment horizontal="center" vertical="center"/>
    </xf>
    <xf numFmtId="0" fontId="0" fillId="0" borderId="80" xfId="0" applyBorder="1" applyAlignment="1">
      <alignment horizontal="center" vertical="center"/>
    </xf>
    <xf numFmtId="0" fontId="0" fillId="0" borderId="35" xfId="0"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84"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wrapText="1"/>
    </xf>
    <xf numFmtId="0" fontId="0" fillId="0" borderId="76"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4" fontId="0" fillId="0" borderId="1" xfId="0" applyNumberFormat="1" applyBorder="1" applyAlignment="1">
      <alignment horizontal="center" vertical="center"/>
    </xf>
    <xf numFmtId="0" fontId="0" fillId="0" borderId="24" xfId="0" applyBorder="1" applyAlignment="1">
      <alignment horizontal="center" vertical="center"/>
    </xf>
    <xf numFmtId="0" fontId="0" fillId="0" borderId="79" xfId="0"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xf>
    <xf numFmtId="0" fontId="0" fillId="0" borderId="80" xfId="0" applyBorder="1" applyAlignment="1">
      <alignment horizontal="center" vertical="center" wrapText="1"/>
    </xf>
    <xf numFmtId="0" fontId="0" fillId="0" borderId="78" xfId="0"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80" xfId="0" applyFill="1" applyBorder="1" applyAlignment="1">
      <alignment horizontal="center" vertical="center" wrapText="1"/>
    </xf>
    <xf numFmtId="0" fontId="0" fillId="0" borderId="45" xfId="0" applyBorder="1" applyAlignment="1">
      <alignment horizontal="center" vertical="center" wrapText="1"/>
    </xf>
    <xf numFmtId="0" fontId="0" fillId="0" borderId="77" xfId="0" applyBorder="1" applyAlignment="1">
      <alignment horizontal="center" vertical="center"/>
    </xf>
    <xf numFmtId="0" fontId="0" fillId="0" borderId="35" xfId="0" applyBorder="1" applyAlignment="1">
      <alignment horizontal="center" vertical="center" wrapText="1"/>
    </xf>
    <xf numFmtId="0" fontId="0" fillId="0" borderId="77" xfId="0"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2" fontId="0" fillId="0" borderId="32" xfId="0" applyNumberFormat="1" applyBorder="1" applyAlignment="1">
      <alignment horizontal="center" vertical="center" wrapText="1"/>
    </xf>
    <xf numFmtId="0" fontId="0" fillId="0" borderId="27" xfId="0" applyBorder="1" applyAlignment="1">
      <alignment horizontal="center" vertical="center" wrapText="1"/>
    </xf>
    <xf numFmtId="4" fontId="0" fillId="0" borderId="45" xfId="0" applyNumberFormat="1" applyBorder="1" applyAlignment="1">
      <alignment horizontal="center" vertical="center" wrapText="1"/>
    </xf>
    <xf numFmtId="4" fontId="0" fillId="0" borderId="79" xfId="0" applyNumberFormat="1" applyBorder="1" applyAlignment="1">
      <alignment horizontal="center" vertical="center" wrapText="1"/>
    </xf>
    <xf numFmtId="4" fontId="0" fillId="0" borderId="77" xfId="0" applyNumberFormat="1" applyBorder="1" applyAlignment="1">
      <alignment horizontal="center" vertical="center" wrapText="1"/>
    </xf>
    <xf numFmtId="2" fontId="0" fillId="0" borderId="33"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44" xfId="0" applyBorder="1" applyAlignment="1">
      <alignment horizontal="center" vertical="center" wrapText="1"/>
    </xf>
    <xf numFmtId="0" fontId="4" fillId="14" borderId="1" xfId="0" applyFont="1" applyFill="1" applyBorder="1" applyAlignment="1">
      <alignment horizontal="center" vertical="center"/>
    </xf>
    <xf numFmtId="0" fontId="4" fillId="14" borderId="21" xfId="0" applyFont="1" applyFill="1" applyBorder="1" applyAlignment="1">
      <alignment horizontal="center" vertical="center"/>
    </xf>
    <xf numFmtId="0" fontId="0" fillId="0" borderId="20" xfId="0" applyFill="1" applyBorder="1" applyAlignment="1">
      <alignment horizontal="center" vertical="center" wrapText="1"/>
    </xf>
    <xf numFmtId="0" fontId="0" fillId="14" borderId="84" xfId="0" applyFill="1" applyBorder="1" applyAlignment="1">
      <alignment horizontal="center" vertical="center"/>
    </xf>
    <xf numFmtId="0" fontId="0" fillId="14" borderId="43" xfId="0" applyFill="1" applyBorder="1" applyAlignment="1">
      <alignment horizontal="center" vertical="center"/>
    </xf>
    <xf numFmtId="0" fontId="0" fillId="14" borderId="27" xfId="0" applyFill="1" applyBorder="1" applyAlignment="1">
      <alignment horizontal="center" vertical="center"/>
    </xf>
    <xf numFmtId="0" fontId="0" fillId="14" borderId="30"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0" fontId="0" fillId="14" borderId="1" xfId="0" applyFill="1" applyBorder="1" applyAlignment="1">
      <alignment horizontal="center" vertical="center"/>
    </xf>
    <xf numFmtId="0" fontId="0" fillId="14" borderId="21" xfId="0" applyFill="1" applyBorder="1" applyAlignment="1">
      <alignment horizontal="center" vertical="center"/>
    </xf>
    <xf numFmtId="0" fontId="0" fillId="14" borderId="20" xfId="0" applyFill="1" applyBorder="1" applyAlignment="1">
      <alignment horizontal="center" vertical="center"/>
    </xf>
    <xf numFmtId="0" fontId="0" fillId="14" borderId="22" xfId="0" applyFill="1" applyBorder="1" applyAlignment="1">
      <alignment horizontal="center" vertical="center"/>
    </xf>
    <xf numFmtId="0" fontId="4" fillId="14" borderId="16" xfId="0" applyFont="1" applyFill="1" applyBorder="1" applyAlignment="1">
      <alignment horizontal="center" vertical="center"/>
    </xf>
    <xf numFmtId="0" fontId="4" fillId="14" borderId="17" xfId="0" applyFont="1" applyFill="1" applyBorder="1" applyAlignment="1">
      <alignment horizontal="center" vertical="center"/>
    </xf>
    <xf numFmtId="0" fontId="4" fillId="14" borderId="30" xfId="0" applyFont="1" applyFill="1" applyBorder="1" applyAlignment="1">
      <alignment horizontal="center" vertical="center"/>
    </xf>
    <xf numFmtId="0" fontId="4" fillId="14" borderId="25" xfId="0" applyFont="1" applyFill="1" applyBorder="1" applyAlignment="1">
      <alignment horizontal="center" vertical="center"/>
    </xf>
    <xf numFmtId="0" fontId="4" fillId="14" borderId="32"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14" borderId="24" xfId="0" applyFill="1" applyBorder="1" applyAlignment="1">
      <alignment horizontal="center" vertical="center"/>
    </xf>
    <xf numFmtId="0" fontId="4" fillId="14" borderId="81" xfId="0" applyFont="1" applyFill="1" applyBorder="1" applyAlignment="1">
      <alignment horizontal="center" vertical="center"/>
    </xf>
    <xf numFmtId="0" fontId="4" fillId="14" borderId="40" xfId="0" applyFont="1" applyFill="1" applyBorder="1" applyAlignment="1">
      <alignment horizontal="center" vertical="center"/>
    </xf>
    <xf numFmtId="0" fontId="4" fillId="14" borderId="29" xfId="0" applyFont="1" applyFill="1" applyBorder="1" applyAlignment="1">
      <alignment horizontal="center" vertical="center"/>
    </xf>
    <xf numFmtId="0" fontId="0" fillId="14" borderId="46" xfId="0" applyFill="1" applyBorder="1" applyAlignment="1">
      <alignment horizontal="center" vertical="center"/>
    </xf>
    <xf numFmtId="0" fontId="4" fillId="14" borderId="41" xfId="0" applyFont="1" applyFill="1" applyBorder="1" applyAlignment="1">
      <alignment horizontal="center" vertical="center"/>
    </xf>
    <xf numFmtId="0" fontId="0" fillId="14" borderId="34" xfId="0" applyFill="1" applyBorder="1" applyAlignment="1">
      <alignment horizontal="center" vertical="center"/>
    </xf>
    <xf numFmtId="0" fontId="0" fillId="14" borderId="80" xfId="0" applyFill="1" applyBorder="1" applyAlignment="1">
      <alignment horizontal="center" vertical="center"/>
    </xf>
    <xf numFmtId="0" fontId="0" fillId="14" borderId="35" xfId="0" applyFill="1" applyBorder="1" applyAlignment="1">
      <alignment horizontal="center" vertical="center"/>
    </xf>
    <xf numFmtId="0" fontId="4" fillId="14" borderId="36" xfId="0" applyFont="1" applyFill="1" applyBorder="1" applyAlignment="1">
      <alignment horizontal="center" vertical="center"/>
    </xf>
    <xf numFmtId="0" fontId="4" fillId="14" borderId="79" xfId="0" applyFont="1" applyFill="1" applyBorder="1" applyAlignment="1">
      <alignment horizontal="center" vertical="center"/>
    </xf>
    <xf numFmtId="0" fontId="4" fillId="14" borderId="77" xfId="0" applyFont="1" applyFill="1" applyBorder="1" applyAlignment="1">
      <alignment horizontal="center" vertical="center"/>
    </xf>
    <xf numFmtId="0" fontId="0" fillId="0" borderId="1" xfId="0" applyFill="1" applyBorder="1" applyAlignment="1">
      <alignment horizontal="center" vertical="center"/>
    </xf>
    <xf numFmtId="0" fontId="4" fillId="14" borderId="59" xfId="0" applyFont="1" applyFill="1" applyBorder="1" applyAlignment="1">
      <alignment horizontal="center" vertical="center"/>
    </xf>
    <xf numFmtId="0" fontId="0" fillId="2" borderId="20" xfId="0" applyFill="1" applyBorder="1" applyAlignment="1">
      <alignment horizontal="center"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horizontal="center" vertical="center" wrapText="1"/>
    </xf>
    <xf numFmtId="0" fontId="0" fillId="15" borderId="1" xfId="0" applyFill="1" applyBorder="1" applyAlignment="1">
      <alignment horizontal="center" vertical="center"/>
    </xf>
    <xf numFmtId="0" fontId="0" fillId="15" borderId="24" xfId="0" applyFill="1" applyBorder="1" applyAlignment="1">
      <alignment horizontal="center" vertical="center"/>
    </xf>
    <xf numFmtId="2" fontId="0" fillId="0" borderId="1"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76" xfId="0"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4" fontId="0" fillId="0" borderId="33"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32"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0" fontId="0" fillId="15" borderId="20" xfId="0" applyFill="1" applyBorder="1" applyAlignment="1">
      <alignment horizontal="center" vertical="center"/>
    </xf>
    <xf numFmtId="0" fontId="0" fillId="0" borderId="44"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4" fillId="15" borderId="16" xfId="0" applyFont="1" applyFill="1" applyBorder="1" applyAlignment="1">
      <alignment horizontal="center" vertical="center"/>
    </xf>
    <xf numFmtId="0" fontId="4" fillId="15" borderId="1" xfId="0" applyFont="1" applyFill="1" applyBorder="1" applyAlignment="1">
      <alignment horizontal="center" vertical="center"/>
    </xf>
    <xf numFmtId="0" fontId="4" fillId="15" borderId="41" xfId="0" applyFont="1" applyFill="1" applyBorder="1" applyAlignment="1">
      <alignment horizontal="center" vertical="center"/>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7" xfId="0"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2" fillId="6" borderId="3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2" xfId="0" applyFont="1" applyFill="1" applyBorder="1" applyAlignment="1">
      <alignment horizontal="center" vertical="center" wrapText="1"/>
    </xf>
    <xf numFmtId="4" fontId="0" fillId="0" borderId="8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83" xfId="0" applyNumberFormat="1" applyBorder="1" applyAlignment="1">
      <alignment horizontal="center" vertical="top" wrapText="1"/>
    </xf>
    <xf numFmtId="0" fontId="2" fillId="3" borderId="41"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center" vertical="top" wrapText="1"/>
    </xf>
    <xf numFmtId="0" fontId="0" fillId="0" borderId="79" xfId="0" applyBorder="1" applyAlignment="1">
      <alignment horizontal="center" vertical="top" wrapText="1"/>
    </xf>
    <xf numFmtId="0" fontId="0" fillId="0" borderId="42" xfId="0" applyBorder="1" applyAlignment="1">
      <alignment horizontal="center" vertical="top" wrapText="1"/>
    </xf>
    <xf numFmtId="14" fontId="44" fillId="0" borderId="30" xfId="0" applyNumberFormat="1" applyFont="1" applyBorder="1" applyAlignment="1">
      <alignment horizontal="center" vertical="center"/>
    </xf>
    <xf numFmtId="14" fontId="44" fillId="0" borderId="25" xfId="0" applyNumberFormat="1" applyFont="1" applyBorder="1" applyAlignment="1">
      <alignment horizontal="center" vertical="center"/>
    </xf>
    <xf numFmtId="14" fontId="44" fillId="0" borderId="26" xfId="0" applyNumberFormat="1" applyFont="1" applyBorder="1" applyAlignment="1">
      <alignment horizontal="center" vertical="center"/>
    </xf>
    <xf numFmtId="4" fontId="0" fillId="0" borderId="26" xfId="0" applyNumberFormat="1" applyBorder="1" applyAlignment="1">
      <alignment horizontal="center" vertical="center" wrapText="1"/>
    </xf>
    <xf numFmtId="0" fontId="2" fillId="3" borderId="8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0" fillId="0" borderId="28" xfId="0" applyBorder="1" applyAlignment="1">
      <alignment horizontal="center" vertical="center"/>
    </xf>
    <xf numFmtId="0" fontId="0" fillId="0" borderId="76" xfId="0" applyBorder="1" applyAlignment="1">
      <alignment horizontal="center" vertical="center"/>
    </xf>
    <xf numFmtId="2" fontId="0" fillId="0" borderId="36" xfId="0" applyNumberFormat="1" applyBorder="1" applyAlignment="1">
      <alignment horizontal="center" vertical="center" wrapText="1"/>
    </xf>
    <xf numFmtId="2" fontId="0" fillId="0" borderId="79"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0" fillId="0" borderId="34" xfId="0" applyBorder="1" applyAlignment="1">
      <alignment horizontal="center" vertical="top" wrapText="1"/>
    </xf>
    <xf numFmtId="0" fontId="0" fillId="0" borderId="80" xfId="0" applyBorder="1" applyAlignment="1">
      <alignment horizontal="center" vertical="top" wrapText="1"/>
    </xf>
    <xf numFmtId="0" fontId="0" fillId="0" borderId="78" xfId="0" applyBorder="1" applyAlignment="1">
      <alignment horizontal="center" vertical="top" wrapText="1"/>
    </xf>
    <xf numFmtId="0" fontId="0" fillId="0" borderId="36" xfId="0" applyBorder="1" applyAlignment="1">
      <alignment horizontal="center" vertical="center"/>
    </xf>
    <xf numFmtId="0" fontId="0" fillId="0" borderId="79"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wrapText="1"/>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53" fillId="0" borderId="3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 xfId="0" applyFont="1" applyBorder="1" applyAlignment="1">
      <alignment horizontal="left"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2" fontId="0" fillId="0" borderId="1" xfId="0" applyNumberFormat="1" applyFont="1" applyFill="1" applyBorder="1" applyAlignment="1">
      <alignment horizontal="center" vertical="center" wrapText="1"/>
    </xf>
    <xf numFmtId="0" fontId="47" fillId="0" borderId="1" xfId="0" applyFont="1" applyBorder="1" applyAlignment="1">
      <alignment horizontal="center" vertical="center"/>
    </xf>
    <xf numFmtId="0" fontId="0" fillId="0" borderId="24" xfId="0" applyFont="1" applyBorder="1" applyAlignment="1">
      <alignment horizontal="center" vertical="center"/>
    </xf>
    <xf numFmtId="0" fontId="48" fillId="3"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5"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44" fillId="2" borderId="45" xfId="0" applyFont="1" applyFill="1" applyBorder="1" applyAlignment="1">
      <alignment horizontal="center" vertical="center" wrapText="1"/>
    </xf>
    <xf numFmtId="0" fontId="44" fillId="2" borderId="79" xfId="0" applyFont="1" applyFill="1" applyBorder="1" applyAlignment="1">
      <alignment horizontal="center" vertical="center" wrapText="1"/>
    </xf>
    <xf numFmtId="0" fontId="44" fillId="2" borderId="77" xfId="0" applyFont="1" applyFill="1" applyBorder="1" applyAlignment="1">
      <alignment horizontal="center" vertical="center" wrapText="1"/>
    </xf>
    <xf numFmtId="0" fontId="44" fillId="0" borderId="32" xfId="0" applyFont="1" applyBorder="1" applyAlignment="1">
      <alignment horizontal="center" vertical="center" wrapText="1"/>
    </xf>
    <xf numFmtId="0" fontId="47" fillId="0" borderId="33" xfId="0" applyFont="1" applyBorder="1" applyAlignment="1">
      <alignment horizontal="center" vertical="center"/>
    </xf>
    <xf numFmtId="0" fontId="47" fillId="0" borderId="25" xfId="0" applyFont="1" applyBorder="1" applyAlignment="1">
      <alignment horizontal="center" vertical="center"/>
    </xf>
    <xf numFmtId="0" fontId="47" fillId="0" borderId="32" xfId="0" applyFont="1" applyBorder="1" applyAlignment="1">
      <alignment horizontal="center" vertical="center"/>
    </xf>
    <xf numFmtId="1" fontId="48" fillId="3" borderId="1" xfId="0" applyNumberFormat="1"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78" xfId="0" applyBorder="1" applyAlignment="1">
      <alignment horizontal="center" vertical="center"/>
    </xf>
    <xf numFmtId="4" fontId="46" fillId="2" borderId="45" xfId="0" applyNumberFormat="1" applyFont="1" applyFill="1" applyBorder="1" applyAlignment="1">
      <alignment horizontal="center" vertical="center" wrapText="1"/>
    </xf>
    <xf numFmtId="4" fontId="45" fillId="2" borderId="79" xfId="0" applyNumberFormat="1" applyFont="1" applyFill="1" applyBorder="1" applyAlignment="1">
      <alignment horizontal="center" vertical="center" wrapText="1"/>
    </xf>
    <xf numFmtId="4" fontId="45" fillId="2" borderId="77" xfId="0" applyNumberFormat="1" applyFon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44" fillId="0" borderId="20"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9" fillId="2" borderId="25" xfId="0" applyFont="1" applyFill="1" applyBorder="1" applyAlignment="1">
      <alignment horizontal="center" vertical="center"/>
    </xf>
    <xf numFmtId="0" fontId="49" fillId="2" borderId="32" xfId="0" applyFont="1" applyFill="1" applyBorder="1" applyAlignment="1">
      <alignment horizontal="center" vertical="center"/>
    </xf>
    <xf numFmtId="0" fontId="49" fillId="0" borderId="25" xfId="0" applyFont="1" applyBorder="1" applyAlignment="1">
      <alignment horizontal="center" vertical="center"/>
    </xf>
    <xf numFmtId="0" fontId="49" fillId="0" borderId="32" xfId="0" applyFont="1" applyBorder="1" applyAlignment="1">
      <alignment horizontal="center" vertical="center"/>
    </xf>
    <xf numFmtId="2" fontId="49" fillId="2" borderId="25" xfId="0" applyNumberFormat="1" applyFont="1" applyFill="1" applyBorder="1" applyAlignment="1">
      <alignment horizontal="center" vertical="center" wrapText="1"/>
    </xf>
    <xf numFmtId="2" fontId="49"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9" fillId="2" borderId="1" xfId="0" applyNumberFormat="1" applyFont="1" applyFill="1" applyBorder="1" applyAlignment="1">
      <alignment horizontal="center" vertical="center" wrapText="1"/>
    </xf>
    <xf numFmtId="14" fontId="49" fillId="2" borderId="1" xfId="0" applyNumberFormat="1" applyFont="1" applyFill="1" applyBorder="1" applyAlignment="1">
      <alignment horizontal="center" vertical="center"/>
    </xf>
    <xf numFmtId="0" fontId="49" fillId="2" borderId="1" xfId="0" applyFont="1" applyFill="1" applyBorder="1" applyAlignment="1">
      <alignment horizontal="center" vertical="center" wrapText="1"/>
    </xf>
    <xf numFmtId="0" fontId="49" fillId="2" borderId="80" xfId="0" applyFont="1" applyFill="1" applyBorder="1" applyAlignment="1">
      <alignment horizontal="center" vertical="center" wrapText="1"/>
    </xf>
    <xf numFmtId="0" fontId="49" fillId="2" borderId="7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9" xfId="0" applyNumberFormat="1" applyFont="1" applyFill="1" applyBorder="1" applyAlignment="1">
      <alignment horizontal="center" vertical="center" wrapText="1"/>
    </xf>
    <xf numFmtId="4" fontId="4" fillId="2" borderId="77" xfId="0" applyNumberFormat="1" applyFont="1" applyFill="1" applyBorder="1" applyAlignment="1">
      <alignment horizontal="center" vertical="center" wrapText="1"/>
    </xf>
    <xf numFmtId="0" fontId="49" fillId="2" borderId="33" xfId="0" applyFont="1" applyFill="1" applyBorder="1" applyAlignment="1">
      <alignment horizontal="center" vertical="center" wrapText="1"/>
    </xf>
    <xf numFmtId="0" fontId="49" fillId="2" borderId="26" xfId="0" applyFont="1" applyFill="1" applyBorder="1" applyAlignment="1">
      <alignment horizontal="center" vertical="center" wrapText="1"/>
    </xf>
    <xf numFmtId="14" fontId="49" fillId="2" borderId="25" xfId="0" applyNumberFormat="1" applyFont="1" applyFill="1" applyBorder="1" applyAlignment="1">
      <alignment horizontal="center" vertical="center"/>
    </xf>
    <xf numFmtId="14" fontId="49" fillId="2" borderId="32" xfId="0" applyNumberFormat="1" applyFont="1" applyFill="1" applyBorder="1" applyAlignment="1">
      <alignment horizontal="center" vertical="center"/>
    </xf>
    <xf numFmtId="4" fontId="49" fillId="2" borderId="25" xfId="0" applyNumberFormat="1" applyFont="1" applyFill="1" applyBorder="1" applyAlignment="1">
      <alignment horizontal="center" vertical="center" wrapText="1"/>
    </xf>
    <xf numFmtId="4" fontId="49" fillId="2" borderId="32" xfId="0" applyNumberFormat="1" applyFont="1" applyFill="1" applyBorder="1" applyAlignment="1">
      <alignment horizontal="center" vertical="center" wrapText="1"/>
    </xf>
    <xf numFmtId="0" fontId="0" fillId="2" borderId="78" xfId="0" applyFill="1" applyBorder="1" applyAlignment="1">
      <alignment horizontal="center" vertical="center" wrapText="1"/>
    </xf>
    <xf numFmtId="4" fontId="0" fillId="2" borderId="32"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4" fontId="0" fillId="0" borderId="33" xfId="0" applyNumberFormat="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82" xfId="0" applyBorder="1" applyAlignment="1">
      <alignment horizontal="center" vertical="center"/>
    </xf>
    <xf numFmtId="0" fontId="43"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44" fillId="0" borderId="30" xfId="0" applyFont="1" applyBorder="1" applyAlignment="1">
      <alignment horizontal="center" vertical="center" wrapText="1"/>
    </xf>
    <xf numFmtId="0" fontId="44" fillId="0" borderId="33" xfId="0" applyFont="1" applyFill="1" applyBorder="1" applyAlignment="1">
      <alignment horizontal="center" vertical="center" wrapText="1"/>
    </xf>
    <xf numFmtId="0" fontId="44" fillId="0" borderId="25"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27" fillId="2" borderId="1" xfId="6" applyFont="1" applyFill="1" applyBorder="1" applyAlignment="1" applyProtection="1">
      <alignment horizontal="left" vertical="center" wrapText="1"/>
    </xf>
    <xf numFmtId="0" fontId="27" fillId="0" borderId="1" xfId="6" applyFont="1" applyFill="1" applyBorder="1" applyAlignment="1" applyProtection="1">
      <alignment horizontal="left" vertical="center" wrapText="1"/>
    </xf>
    <xf numFmtId="0" fontId="32" fillId="9" borderId="7" xfId="6" applyFont="1" applyFill="1" applyBorder="1" applyAlignment="1" applyProtection="1">
      <alignment horizontal="center" vertical="center" wrapText="1"/>
    </xf>
    <xf numFmtId="0" fontId="32" fillId="9" borderId="0" xfId="6" applyFont="1" applyFill="1" applyBorder="1" applyAlignment="1" applyProtection="1">
      <alignment horizontal="center" vertical="center" wrapText="1"/>
    </xf>
    <xf numFmtId="0" fontId="29" fillId="10" borderId="58" xfId="6" applyFont="1" applyFill="1" applyBorder="1" applyAlignment="1" applyProtection="1">
      <alignment horizontal="center" vertical="center" wrapText="1"/>
    </xf>
    <xf numFmtId="0" fontId="29" fillId="10" borderId="56" xfId="6" applyFont="1" applyFill="1" applyBorder="1" applyAlignment="1" applyProtection="1">
      <alignment horizontal="center" vertical="center" wrapText="1"/>
    </xf>
    <xf numFmtId="0" fontId="29" fillId="10" borderId="57" xfId="6" applyFont="1" applyFill="1" applyBorder="1" applyAlignment="1" applyProtection="1">
      <alignment horizontal="center" vertical="center" wrapText="1"/>
    </xf>
    <xf numFmtId="0" fontId="22" fillId="10" borderId="36" xfId="6" applyFont="1" applyFill="1" applyBorder="1" applyAlignment="1" applyProtection="1">
      <alignment horizontal="center" vertical="center" wrapText="1"/>
    </xf>
    <xf numFmtId="0" fontId="22" fillId="10" borderId="34" xfId="6" applyFont="1" applyFill="1" applyBorder="1" applyAlignment="1" applyProtection="1">
      <alignment horizontal="center" vertical="center" wrapText="1"/>
    </xf>
    <xf numFmtId="0" fontId="29" fillId="10" borderId="55" xfId="6" applyFont="1" applyFill="1" applyBorder="1" applyAlignment="1" applyProtection="1">
      <alignment horizontal="center" vertical="center" wrapText="1"/>
    </xf>
    <xf numFmtId="0" fontId="29" fillId="9" borderId="7" xfId="6" applyFont="1" applyFill="1" applyBorder="1" applyAlignment="1" applyProtection="1">
      <alignment horizontal="center" vertical="center" wrapText="1"/>
    </xf>
    <xf numFmtId="0" fontId="29" fillId="9" borderId="0" xfId="6" applyFont="1" applyFill="1" applyBorder="1" applyAlignment="1" applyProtection="1">
      <alignment horizontal="center" vertical="center" wrapText="1"/>
    </xf>
    <xf numFmtId="0" fontId="30" fillId="9" borderId="8" xfId="6" applyFont="1" applyFill="1" applyBorder="1" applyAlignment="1" applyProtection="1">
      <alignment horizontal="center" vertical="top" wrapText="1"/>
    </xf>
    <xf numFmtId="0" fontId="30" fillId="9" borderId="11" xfId="6" applyFont="1" applyFill="1" applyBorder="1" applyAlignment="1" applyProtection="1">
      <alignment horizontal="center" vertical="top" wrapText="1"/>
    </xf>
    <xf numFmtId="0" fontId="29" fillId="10" borderId="2" xfId="6" applyFont="1" applyFill="1" applyBorder="1" applyAlignment="1" applyProtection="1">
      <alignment horizontal="center" vertical="center" wrapText="1"/>
    </xf>
    <xf numFmtId="0" fontId="29" fillId="10" borderId="3" xfId="6" applyFont="1" applyFill="1" applyBorder="1" applyAlignment="1" applyProtection="1">
      <alignment horizontal="center" vertical="center" wrapText="1"/>
    </xf>
    <xf numFmtId="0" fontId="29" fillId="10" borderId="4" xfId="6" applyFont="1" applyFill="1" applyBorder="1" applyAlignment="1" applyProtection="1">
      <alignment horizontal="center" vertical="center" wrapText="1"/>
    </xf>
    <xf numFmtId="0" fontId="31" fillId="9" borderId="7" xfId="6" applyFont="1" applyFill="1" applyBorder="1" applyAlignment="1" applyProtection="1">
      <alignment horizontal="center" vertical="center" wrapText="1"/>
    </xf>
    <xf numFmtId="0" fontId="31" fillId="9" borderId="0" xfId="6" applyFont="1" applyFill="1" applyBorder="1" applyAlignment="1" applyProtection="1">
      <alignment horizontal="center" vertical="center" wrapText="1"/>
    </xf>
    <xf numFmtId="0" fontId="28" fillId="0" borderId="41"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7" fillId="0" borderId="33" xfId="6" applyFont="1" applyFill="1" applyBorder="1" applyAlignment="1" applyProtection="1">
      <alignment horizontal="left"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14" fillId="7" borderId="15" xfId="1" applyFont="1" applyFill="1" applyBorder="1" applyAlignment="1">
      <alignment horizontal="center"/>
    </xf>
    <xf numFmtId="0" fontId="14" fillId="7" borderId="18" xfId="1" applyFont="1" applyFill="1" applyBorder="1" applyAlignment="1">
      <alignment horizontal="center"/>
    </xf>
    <xf numFmtId="0" fontId="14" fillId="7" borderId="60" xfId="1" applyFont="1" applyFill="1" applyBorder="1" applyAlignment="1">
      <alignment horizontal="center"/>
    </xf>
    <xf numFmtId="0" fontId="15" fillId="7" borderId="1" xfId="1" applyFont="1" applyFill="1" applyBorder="1" applyAlignment="1">
      <alignment horizontal="center" vertical="center"/>
    </xf>
    <xf numFmtId="0" fontId="14" fillId="7" borderId="1" xfId="1" applyFont="1" applyFill="1" applyBorder="1" applyAlignment="1">
      <alignment horizontal="center"/>
    </xf>
    <xf numFmtId="0" fontId="14" fillId="7" borderId="41" xfId="1" applyFont="1" applyFill="1" applyBorder="1" applyAlignment="1">
      <alignment horizontal="center"/>
    </xf>
    <xf numFmtId="0" fontId="14" fillId="7" borderId="33" xfId="1" applyFont="1" applyFill="1" applyBorder="1" applyAlignment="1">
      <alignment horizontal="center" vertical="center"/>
    </xf>
    <xf numFmtId="0" fontId="5" fillId="0" borderId="1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42" xfId="0" applyFont="1" applyBorder="1" applyAlignment="1">
      <alignment horizontal="center" vertical="center" wrapText="1"/>
    </xf>
    <xf numFmtId="0" fontId="33" fillId="0" borderId="28" xfId="6" applyFont="1" applyBorder="1" applyAlignment="1">
      <alignment horizontal="center" vertical="center" wrapText="1"/>
    </xf>
    <xf numFmtId="0" fontId="33" fillId="0" borderId="29" xfId="6" applyFont="1" applyBorder="1" applyAlignment="1">
      <alignment horizontal="center" vertical="center" wrapText="1"/>
    </xf>
    <xf numFmtId="0" fontId="26" fillId="0" borderId="32" xfId="6" applyFont="1" applyFill="1" applyBorder="1" applyAlignment="1">
      <alignment horizontal="center" vertical="center" wrapText="1"/>
    </xf>
    <xf numFmtId="0" fontId="26" fillId="0" borderId="21" xfId="6" applyFont="1" applyFill="1" applyBorder="1" applyAlignment="1">
      <alignment horizontal="center" vertical="center" wrapText="1"/>
    </xf>
    <xf numFmtId="14" fontId="26" fillId="0" borderId="35" xfId="6" applyNumberFormat="1" applyFont="1" applyFill="1" applyBorder="1" applyAlignment="1">
      <alignment horizontal="center" vertical="center"/>
    </xf>
    <xf numFmtId="14" fontId="26" fillId="0" borderId="22" xfId="6" applyNumberFormat="1" applyFont="1" applyFill="1" applyBorder="1" applyAlignment="1">
      <alignment horizontal="center" vertical="center"/>
    </xf>
    <xf numFmtId="9" fontId="33" fillId="0" borderId="31" xfId="3" applyFont="1" applyBorder="1" applyAlignment="1">
      <alignment horizontal="center" vertical="center" wrapText="1"/>
    </xf>
    <xf numFmtId="9" fontId="33" fillId="0" borderId="27" xfId="3" applyFont="1" applyBorder="1" applyAlignment="1">
      <alignment horizontal="center" vertical="center" wrapText="1"/>
    </xf>
    <xf numFmtId="0" fontId="33" fillId="0" borderId="33" xfId="6" applyFont="1" applyBorder="1" applyAlignment="1">
      <alignment horizontal="center" vertical="center" wrapText="1"/>
    </xf>
    <xf numFmtId="0" fontId="33" fillId="0" borderId="32" xfId="6" applyFont="1" applyBorder="1" applyAlignment="1">
      <alignment horizontal="center" vertical="center" wrapText="1"/>
    </xf>
    <xf numFmtId="0" fontId="20" fillId="0" borderId="33" xfId="6" applyFont="1" applyBorder="1" applyAlignment="1">
      <alignment horizontal="center" vertical="center" wrapText="1"/>
    </xf>
    <xf numFmtId="0" fontId="20" fillId="0" borderId="32" xfId="6" applyFont="1" applyBorder="1" applyAlignment="1">
      <alignment horizontal="center" vertical="center" wrapText="1"/>
    </xf>
    <xf numFmtId="9" fontId="33" fillId="0" borderId="43" xfId="3" applyFont="1" applyBorder="1" applyAlignment="1">
      <alignment horizontal="center" vertical="center" wrapText="1"/>
    </xf>
    <xf numFmtId="0" fontId="33" fillId="0" borderId="25" xfId="6" applyFont="1" applyBorder="1" applyAlignment="1">
      <alignment horizontal="center" vertical="center" wrapText="1"/>
    </xf>
    <xf numFmtId="0" fontId="33" fillId="0" borderId="25" xfId="6" applyFont="1" applyBorder="1" applyAlignment="1">
      <alignment horizontal="left" vertical="center" wrapText="1"/>
    </xf>
    <xf numFmtId="0" fontId="33" fillId="0" borderId="40" xfId="6" applyFont="1" applyBorder="1" applyAlignment="1">
      <alignment horizontal="center" vertical="center" wrapText="1"/>
    </xf>
    <xf numFmtId="0" fontId="35" fillId="0" borderId="51" xfId="6" applyFont="1" applyBorder="1" applyAlignment="1">
      <alignment horizontal="center" vertical="center" textRotation="90" wrapText="1"/>
    </xf>
    <xf numFmtId="0" fontId="35" fillId="0" borderId="48" xfId="6" applyFont="1" applyBorder="1" applyAlignment="1">
      <alignment horizontal="center" vertical="center" textRotation="90" wrapText="1"/>
    </xf>
    <xf numFmtId="0" fontId="34" fillId="0" borderId="27" xfId="6" applyFont="1" applyBorder="1" applyAlignment="1">
      <alignment horizontal="center" vertical="center"/>
    </xf>
    <xf numFmtId="0" fontId="34" fillId="0" borderId="46" xfId="6" applyFont="1" applyBorder="1" applyAlignment="1">
      <alignment horizontal="center" vertical="center"/>
    </xf>
    <xf numFmtId="0" fontId="26" fillId="0" borderId="32" xfId="6" applyFont="1" applyFill="1" applyBorder="1" applyAlignment="1">
      <alignment horizontal="justify" vertical="center" wrapText="1"/>
    </xf>
    <xf numFmtId="0" fontId="26" fillId="0" borderId="21" xfId="6" applyFont="1" applyFill="1" applyBorder="1" applyAlignment="1">
      <alignment horizontal="justify" vertical="center" wrapText="1"/>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35" fillId="7" borderId="2" xfId="6" applyFont="1" applyFill="1" applyBorder="1" applyAlignment="1">
      <alignment horizontal="center" vertical="center"/>
    </xf>
    <xf numFmtId="0" fontId="35" fillId="7" borderId="4" xfId="6" applyFont="1" applyFill="1" applyBorder="1" applyAlignment="1">
      <alignment horizontal="center" vertical="center"/>
    </xf>
    <xf numFmtId="0" fontId="35" fillId="0" borderId="52" xfId="6" applyFont="1" applyBorder="1" applyAlignment="1">
      <alignment horizontal="center" vertical="center" textRotation="90" wrapText="1"/>
    </xf>
    <xf numFmtId="0" fontId="34" fillId="0" borderId="23" xfId="6" applyFont="1" applyBorder="1" applyAlignment="1">
      <alignment horizontal="center" vertical="center"/>
    </xf>
    <xf numFmtId="0" fontId="26" fillId="0" borderId="18" xfId="6" applyFont="1" applyFill="1" applyBorder="1" applyAlignment="1">
      <alignment horizontal="justify" vertical="center" wrapText="1"/>
    </xf>
    <xf numFmtId="0" fontId="26" fillId="0" borderId="18" xfId="6" applyFont="1" applyFill="1" applyBorder="1" applyAlignment="1">
      <alignment horizontal="center" vertical="center" wrapText="1"/>
    </xf>
    <xf numFmtId="14" fontId="26" fillId="0" borderId="19" xfId="6" applyNumberFormat="1" applyFont="1" applyFill="1" applyBorder="1" applyAlignment="1">
      <alignment horizontal="center" vertical="center"/>
    </xf>
    <xf numFmtId="9" fontId="17" fillId="0" borderId="24" xfId="1" applyNumberFormat="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17" fillId="0" borderId="1" xfId="1" applyFont="1" applyFill="1" applyBorder="1" applyAlignment="1">
      <alignment horizontal="justify" vertical="center" wrapText="1"/>
    </xf>
    <xf numFmtId="0" fontId="21" fillId="0" borderId="1" xfId="4"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5" fillId="0" borderId="18"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2" xfId="1" applyFont="1" applyFill="1" applyBorder="1" applyAlignment="1">
      <alignment horizontal="center" vertical="center" wrapText="1"/>
    </xf>
    <xf numFmtId="9" fontId="20" fillId="0" borderId="31" xfId="3" applyFont="1" applyFill="1" applyBorder="1" applyAlignment="1">
      <alignment horizontal="center" vertical="center" wrapText="1"/>
    </xf>
    <xf numFmtId="9" fontId="20" fillId="0" borderId="43" xfId="3" applyFont="1" applyFill="1" applyBorder="1" applyAlignment="1">
      <alignment horizontal="center" vertical="center" wrapText="1"/>
    </xf>
    <xf numFmtId="9" fontId="20" fillId="0" borderId="27" xfId="3" applyFont="1" applyFill="1" applyBorder="1" applyAlignment="1">
      <alignment horizontal="center" vertical="center" wrapText="1"/>
    </xf>
    <xf numFmtId="0" fontId="20" fillId="0" borderId="33" xfId="6" applyFont="1" applyFill="1" applyBorder="1" applyAlignment="1">
      <alignment horizontal="center" vertical="center" wrapText="1"/>
    </xf>
    <xf numFmtId="0" fontId="20" fillId="0" borderId="25" xfId="6" applyFont="1" applyFill="1" applyBorder="1" applyAlignment="1">
      <alignment horizontal="center" vertical="center" wrapText="1"/>
    </xf>
    <xf numFmtId="0" fontId="20" fillId="0" borderId="32" xfId="6"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14" fontId="6" fillId="0" borderId="20" xfId="1" applyNumberFormat="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6" fillId="2" borderId="1" xfId="1" applyFont="1" applyFill="1" applyBorder="1" applyAlignment="1">
      <alignment horizontal="justify" vertical="center" wrapText="1"/>
    </xf>
    <xf numFmtId="0" fontId="18" fillId="0" borderId="84"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0" borderId="15" xfId="1" applyFont="1" applyFill="1" applyBorder="1" applyAlignment="1">
      <alignment horizontal="justify" vertical="center" wrapText="1"/>
    </xf>
    <xf numFmtId="0" fontId="18" fillId="0" borderId="16" xfId="1" applyFont="1" applyFill="1" applyBorder="1" applyAlignment="1">
      <alignment horizontal="justify" vertical="center" wrapText="1"/>
    </xf>
    <xf numFmtId="0" fontId="18" fillId="0" borderId="17" xfId="1" applyFont="1" applyFill="1" applyBorder="1" applyAlignment="1">
      <alignment horizontal="justify" vertical="center" wrapText="1"/>
    </xf>
    <xf numFmtId="0" fontId="6" fillId="0" borderId="3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33"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6" fillId="0" borderId="3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7" fillId="7" borderId="2" xfId="1" applyFont="1" applyFill="1" applyBorder="1" applyAlignment="1">
      <alignment horizontal="center"/>
    </xf>
    <xf numFmtId="0" fontId="7" fillId="7" borderId="3" xfId="1" applyFont="1" applyFill="1" applyBorder="1" applyAlignment="1">
      <alignment horizontal="center"/>
    </xf>
    <xf numFmtId="0" fontId="7" fillId="7" borderId="4" xfId="1" applyFont="1" applyFill="1" applyBorder="1" applyAlignment="1">
      <alignment horizontal="center"/>
    </xf>
    <xf numFmtId="0" fontId="18" fillId="7" borderId="32" xfId="1" applyFont="1" applyFill="1" applyBorder="1" applyAlignment="1">
      <alignment horizontal="center" vertical="center" wrapText="1"/>
    </xf>
    <xf numFmtId="0" fontId="18" fillId="7" borderId="32" xfId="1" applyFont="1" applyFill="1" applyBorder="1" applyAlignment="1">
      <alignment horizontal="center"/>
    </xf>
    <xf numFmtId="0" fontId="22" fillId="7" borderId="32" xfId="1" applyFont="1" applyFill="1" applyBorder="1" applyAlignment="1" applyProtection="1">
      <alignment horizontal="center" vertical="center" wrapText="1"/>
    </xf>
    <xf numFmtId="0" fontId="22" fillId="7" borderId="1" xfId="1" applyFont="1" applyFill="1" applyBorder="1" applyAlignment="1" applyProtection="1">
      <alignment horizontal="center" vertical="center" wrapText="1"/>
    </xf>
    <xf numFmtId="9" fontId="17" fillId="2" borderId="24" xfId="1" applyNumberFormat="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1" xfId="1" applyFont="1" applyFill="1" applyBorder="1" applyAlignment="1">
      <alignment horizontal="justify" vertical="center" wrapText="1"/>
    </xf>
    <xf numFmtId="0" fontId="23" fillId="7" borderId="33" xfId="1" applyFont="1" applyFill="1" applyBorder="1" applyAlignment="1">
      <alignment horizontal="center" vertical="center" wrapText="1"/>
    </xf>
    <xf numFmtId="0" fontId="26" fillId="0" borderId="52" xfId="1" applyFont="1" applyBorder="1" applyAlignment="1">
      <alignment horizontal="justify" vertical="center" wrapText="1"/>
    </xf>
    <xf numFmtId="0" fontId="26" fillId="0" borderId="50" xfId="1" applyFont="1" applyBorder="1" applyAlignment="1">
      <alignment horizontal="justify" vertical="center" wrapText="1"/>
    </xf>
    <xf numFmtId="0" fontId="26" fillId="0" borderId="53" xfId="1" applyFont="1" applyBorder="1" applyAlignment="1">
      <alignment horizontal="justify" vertical="center"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4" fillId="2" borderId="52" xfId="1" applyFont="1" applyFill="1" applyBorder="1" applyAlignment="1">
      <alignment horizontal="justify" vertical="center" wrapText="1"/>
    </xf>
    <xf numFmtId="0" fontId="24" fillId="2" borderId="48" xfId="1" applyFont="1" applyFill="1" applyBorder="1" applyAlignment="1">
      <alignment horizontal="justify" vertical="center" wrapText="1"/>
    </xf>
    <xf numFmtId="0" fontId="26" fillId="0" borderId="38" xfId="1" applyFont="1" applyBorder="1" applyAlignment="1">
      <alignment horizontal="justify" vertical="center"/>
    </xf>
    <xf numFmtId="0" fontId="26" fillId="0" borderId="49" xfId="1" applyFont="1" applyBorder="1" applyAlignment="1">
      <alignment horizontal="justify" vertical="center"/>
    </xf>
    <xf numFmtId="0" fontId="26" fillId="0" borderId="48" xfId="1" applyFont="1" applyBorder="1" applyAlignment="1">
      <alignment horizontal="justify" vertical="center" wrapText="1"/>
    </xf>
    <xf numFmtId="0" fontId="8" fillId="8" borderId="2" xfId="1" applyFont="1" applyFill="1" applyBorder="1" applyAlignment="1">
      <alignment horizontal="center" vertical="center" wrapText="1"/>
    </xf>
    <xf numFmtId="0" fontId="8" fillId="8" borderId="3" xfId="1" applyFont="1" applyFill="1" applyBorder="1" applyAlignment="1">
      <alignment horizontal="center" vertical="center" wrapText="1"/>
    </xf>
    <xf numFmtId="0" fontId="8" fillId="8" borderId="4" xfId="1" applyFont="1" applyFill="1" applyBorder="1" applyAlignment="1">
      <alignment horizontal="center" vertical="center" wrapText="1"/>
    </xf>
    <xf numFmtId="0" fontId="8" fillId="8" borderId="8" xfId="1" applyFont="1" applyFill="1" applyBorder="1" applyAlignment="1">
      <alignment horizontal="center" vertical="center" wrapText="1"/>
    </xf>
    <xf numFmtId="0" fontId="8" fillId="8" borderId="11" xfId="1" applyFont="1" applyFill="1" applyBorder="1" applyAlignment="1">
      <alignment horizontal="center" vertical="center" wrapText="1"/>
    </xf>
    <xf numFmtId="0" fontId="8" fillId="8" borderId="9" xfId="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52" xfId="1" applyFont="1" applyBorder="1" applyAlignment="1">
      <alignment horizontal="justify" vertical="center"/>
    </xf>
    <xf numFmtId="0" fontId="6" fillId="0" borderId="50" xfId="1" applyFont="1" applyBorder="1" applyAlignment="1">
      <alignment horizontal="justify" vertical="center"/>
    </xf>
    <xf numFmtId="0" fontId="6" fillId="0" borderId="53" xfId="1" applyFont="1" applyBorder="1" applyAlignment="1">
      <alignment horizontal="justify" vertical="center"/>
    </xf>
    <xf numFmtId="0" fontId="6" fillId="0" borderId="39" xfId="1" applyFont="1" applyBorder="1" applyAlignment="1">
      <alignment horizontal="justify" vertical="center" wrapText="1"/>
    </xf>
    <xf numFmtId="0" fontId="6" fillId="0" borderId="65" xfId="1" applyFont="1" applyBorder="1" applyAlignment="1">
      <alignment horizontal="justify" vertical="center" wrapText="1"/>
    </xf>
    <xf numFmtId="0" fontId="6" fillId="0" borderId="64" xfId="1" applyFont="1" applyBorder="1" applyAlignment="1">
      <alignment horizontal="justify" vertical="center" wrapText="1"/>
    </xf>
    <xf numFmtId="0" fontId="5" fillId="0" borderId="13" xfId="1" applyFont="1" applyBorder="1" applyAlignment="1">
      <alignment horizontal="left" vertical="center" wrapText="1"/>
    </xf>
    <xf numFmtId="0" fontId="5" fillId="0" borderId="63" xfId="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11" fillId="0" borderId="0" xfId="0" applyFont="1" applyAlignment="1">
      <alignment horizontal="center"/>
    </xf>
  </cellXfs>
  <cellStyles count="7">
    <cellStyle name="Hipervínculo 2" xfId="4"/>
    <cellStyle name="Normal" xfId="0" builtinId="0"/>
    <cellStyle name="Normal 2" xfId="1"/>
    <cellStyle name="Normal 3" xfId="2"/>
    <cellStyle name="Normal 3 2" xfId="6"/>
    <cellStyle name="Normal 4" xfId="5"/>
    <cellStyle name="Porcentaje 2" xfId="3"/>
  </cellStyles>
  <dxfs count="2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1</xdr:row>
      <xdr:rowOff>81646</xdr:rowOff>
    </xdr:from>
    <xdr:ext cx="1157481" cy="1030903"/>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72146"/>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0" y="201082"/>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34637</xdr:colOff>
      <xdr:row>1</xdr:row>
      <xdr:rowOff>43297</xdr:rowOff>
    </xdr:from>
    <xdr:ext cx="857250" cy="727362"/>
    <xdr:pic>
      <xdr:nvPicPr>
        <xdr:cNvPr id="2" name="9 Imagen" descr="LOGO SED.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87" y="214747"/>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9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1</xdr:row>
      <xdr:rowOff>19050</xdr:rowOff>
    </xdr:from>
    <xdr:ext cx="971550" cy="733425"/>
    <xdr:pic>
      <xdr:nvPicPr>
        <xdr:cNvPr id="2" name="9 Imagen" descr="LOGO 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20955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alidad%20educativa%20integral/PAAC%202019%20mapa%20riesgos%20corrupcion%20CEI%20SCP%201312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juridica/PAAC%202019%20matriz%20mapa%20riesgos%20corrupcion%20OAJ%2013-12-2018%20V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CKUP%20JCABRERA/disco%20D/SED/CALIDAD/MAPA%20DE%20RIESGOS/2019/Mapa%20riesgos%20Oficina%20de%20Presupuesto%202019%20-%20Nuevo%20Riesgo-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ntractual/Formulaci&#243;n%20Mapa%20de%20Riesgos%20de%20Corrupcion%2017-12%20public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 sheetId="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6"/>
  <sheetViews>
    <sheetView topLeftCell="D1" zoomScale="60" zoomScaleNormal="60" zoomScalePageLayoutView="85" workbookViewId="0">
      <selection activeCell="D9" sqref="D9:D32"/>
    </sheetView>
  </sheetViews>
  <sheetFormatPr baseColWidth="10" defaultRowHeight="15" x14ac:dyDescent="0.2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x14ac:dyDescent="0.3">
      <c r="A1" s="315"/>
      <c r="B1" s="316"/>
      <c r="C1" s="324" t="s">
        <v>13</v>
      </c>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6"/>
    </row>
    <row r="2" spans="1:40" ht="30" customHeight="1" thickBot="1" x14ac:dyDescent="0.3">
      <c r="A2" s="317"/>
      <c r="B2" s="318"/>
      <c r="C2" s="321" t="s">
        <v>14</v>
      </c>
      <c r="D2" s="322"/>
      <c r="E2" s="322"/>
      <c r="F2" s="322"/>
      <c r="G2" s="323"/>
      <c r="H2" s="332"/>
      <c r="I2" s="333"/>
      <c r="J2" s="333"/>
      <c r="K2" s="333"/>
      <c r="L2" s="334"/>
      <c r="M2" s="322"/>
      <c r="N2" s="322"/>
      <c r="O2" s="322"/>
      <c r="P2" s="323"/>
      <c r="Q2" s="329"/>
      <c r="R2" s="330"/>
      <c r="S2" s="330"/>
      <c r="T2" s="330"/>
      <c r="U2" s="330"/>
      <c r="V2" s="330"/>
      <c r="W2" s="330"/>
      <c r="X2" s="330"/>
      <c r="Y2" s="330"/>
      <c r="Z2" s="330"/>
      <c r="AA2" s="330"/>
      <c r="AB2" s="330"/>
      <c r="AC2" s="330"/>
      <c r="AD2" s="330"/>
      <c r="AE2" s="330"/>
      <c r="AF2" s="330"/>
      <c r="AG2" s="330"/>
      <c r="AH2" s="330"/>
      <c r="AI2" s="330"/>
      <c r="AJ2" s="330"/>
      <c r="AK2" s="330"/>
      <c r="AL2" s="330"/>
      <c r="AM2" s="330"/>
      <c r="AN2" s="331"/>
    </row>
    <row r="3" spans="1:40" ht="30" customHeight="1" thickBot="1" x14ac:dyDescent="0.3">
      <c r="A3" s="319"/>
      <c r="B3" s="320"/>
      <c r="C3" s="324" t="s">
        <v>15</v>
      </c>
      <c r="D3" s="326"/>
      <c r="E3" s="329"/>
      <c r="F3" s="330"/>
      <c r="G3" s="330"/>
      <c r="H3" s="330"/>
      <c r="I3" s="330"/>
      <c r="J3" s="330"/>
      <c r="K3" s="330"/>
      <c r="L3" s="331"/>
      <c r="M3" s="325"/>
      <c r="N3" s="325"/>
      <c r="O3" s="326"/>
      <c r="P3" s="329"/>
      <c r="Q3" s="330"/>
      <c r="R3" s="330"/>
      <c r="S3" s="330"/>
      <c r="T3" s="330"/>
      <c r="U3" s="330"/>
      <c r="V3" s="330"/>
      <c r="W3" s="330"/>
      <c r="X3" s="330"/>
      <c r="Y3" s="330"/>
      <c r="Z3" s="330"/>
      <c r="AA3" s="330"/>
      <c r="AB3" s="330"/>
      <c r="AC3" s="330"/>
      <c r="AD3" s="330"/>
      <c r="AE3" s="330"/>
      <c r="AF3" s="330"/>
      <c r="AG3" s="330"/>
      <c r="AH3" s="330"/>
      <c r="AI3" s="330"/>
      <c r="AJ3" s="330"/>
      <c r="AK3" s="330"/>
      <c r="AL3" s="330"/>
      <c r="AM3" s="330"/>
      <c r="AN3" s="331"/>
    </row>
    <row r="4" spans="1:40" ht="30" customHeight="1" thickBot="1" x14ac:dyDescent="0.3">
      <c r="A4" s="2"/>
      <c r="B4" s="2"/>
      <c r="C4" s="2"/>
      <c r="D4" s="2"/>
      <c r="E4" s="2"/>
      <c r="F4" s="2"/>
      <c r="G4" s="2"/>
      <c r="H4" s="2"/>
      <c r="I4" s="2"/>
      <c r="J4" s="2"/>
      <c r="K4" s="2"/>
      <c r="L4" s="2"/>
      <c r="M4" s="2"/>
      <c r="N4" s="2"/>
      <c r="O4" s="2"/>
      <c r="P4" s="2"/>
      <c r="Q4" s="2"/>
      <c r="R4" s="2"/>
      <c r="S4" s="2"/>
      <c r="T4" s="2"/>
      <c r="U4" s="2"/>
      <c r="V4" s="2"/>
      <c r="W4" s="2"/>
    </row>
    <row r="5" spans="1:40" ht="35.25" customHeight="1" x14ac:dyDescent="0.25">
      <c r="A5" s="312" t="s">
        <v>56</v>
      </c>
      <c r="B5" s="313"/>
      <c r="C5" s="313"/>
      <c r="D5" s="313"/>
      <c r="E5" s="314"/>
      <c r="F5" s="312" t="s">
        <v>57</v>
      </c>
      <c r="G5" s="313"/>
      <c r="H5" s="313"/>
      <c r="I5" s="314"/>
      <c r="J5" s="312" t="s">
        <v>58</v>
      </c>
      <c r="K5" s="313"/>
      <c r="L5" s="313"/>
      <c r="M5" s="313"/>
      <c r="N5" s="313"/>
      <c r="O5" s="313"/>
      <c r="P5" s="313"/>
      <c r="Q5" s="313"/>
      <c r="R5" s="313"/>
      <c r="S5" s="313"/>
      <c r="T5" s="313"/>
      <c r="U5" s="313"/>
      <c r="V5" s="313"/>
      <c r="W5" s="314"/>
      <c r="X5" s="312" t="s">
        <v>59</v>
      </c>
      <c r="Y5" s="327"/>
      <c r="Z5" s="327"/>
      <c r="AA5" s="327"/>
      <c r="AB5" s="327"/>
      <c r="AC5" s="327"/>
      <c r="AD5" s="327"/>
      <c r="AE5" s="327"/>
      <c r="AF5" s="327"/>
      <c r="AG5" s="327"/>
      <c r="AH5" s="327"/>
      <c r="AI5" s="328"/>
      <c r="AJ5" s="312" t="s">
        <v>60</v>
      </c>
      <c r="AK5" s="327"/>
      <c r="AL5" s="327"/>
      <c r="AM5" s="327"/>
      <c r="AN5" s="328"/>
    </row>
    <row r="6" spans="1:40" s="3" customFormat="1" ht="27" customHeight="1" x14ac:dyDescent="0.25">
      <c r="A6" s="280" t="s">
        <v>12</v>
      </c>
      <c r="B6" s="282" t="s">
        <v>35</v>
      </c>
      <c r="C6" s="282" t="s">
        <v>0</v>
      </c>
      <c r="D6" s="282" t="s">
        <v>36</v>
      </c>
      <c r="E6" s="298" t="s">
        <v>1</v>
      </c>
      <c r="F6" s="280" t="s">
        <v>2</v>
      </c>
      <c r="G6" s="282" t="s">
        <v>3</v>
      </c>
      <c r="H6" s="300" t="s">
        <v>4</v>
      </c>
      <c r="I6" s="309" t="s">
        <v>5</v>
      </c>
      <c r="J6" s="280" t="s">
        <v>6</v>
      </c>
      <c r="K6" s="282" t="s">
        <v>64</v>
      </c>
      <c r="L6" s="282" t="s">
        <v>67</v>
      </c>
      <c r="M6" s="282" t="s">
        <v>63</v>
      </c>
      <c r="N6" s="282" t="s">
        <v>7</v>
      </c>
      <c r="O6" s="282" t="s">
        <v>2</v>
      </c>
      <c r="P6" s="282" t="s">
        <v>3</v>
      </c>
      <c r="Q6" s="300" t="s">
        <v>4</v>
      </c>
      <c r="R6" s="300" t="s">
        <v>5</v>
      </c>
      <c r="S6" s="302" t="s">
        <v>61</v>
      </c>
      <c r="T6" s="302"/>
      <c r="U6" s="302"/>
      <c r="V6" s="302"/>
      <c r="W6" s="303"/>
      <c r="X6" s="306" t="s">
        <v>16</v>
      </c>
      <c r="Y6" s="304"/>
      <c r="Z6" s="304"/>
      <c r="AA6" s="304"/>
      <c r="AB6" s="304" t="s">
        <v>17</v>
      </c>
      <c r="AC6" s="304"/>
      <c r="AD6" s="304"/>
      <c r="AE6" s="304"/>
      <c r="AF6" s="304" t="s">
        <v>18</v>
      </c>
      <c r="AG6" s="304"/>
      <c r="AH6" s="304"/>
      <c r="AI6" s="305"/>
      <c r="AJ6" s="280" t="s">
        <v>19</v>
      </c>
      <c r="AK6" s="282" t="s">
        <v>54</v>
      </c>
      <c r="AL6" s="282" t="s">
        <v>23</v>
      </c>
      <c r="AM6" s="282" t="s">
        <v>20</v>
      </c>
      <c r="AN6" s="298" t="s">
        <v>55</v>
      </c>
    </row>
    <row r="7" spans="1:40" s="3" customFormat="1" ht="27" customHeight="1" x14ac:dyDescent="0.25">
      <c r="A7" s="280"/>
      <c r="B7" s="282"/>
      <c r="C7" s="282"/>
      <c r="D7" s="282"/>
      <c r="E7" s="298"/>
      <c r="F7" s="280"/>
      <c r="G7" s="282"/>
      <c r="H7" s="300"/>
      <c r="I7" s="309"/>
      <c r="J7" s="280"/>
      <c r="K7" s="282"/>
      <c r="L7" s="282"/>
      <c r="M7" s="282"/>
      <c r="N7" s="282"/>
      <c r="O7" s="282"/>
      <c r="P7" s="282"/>
      <c r="Q7" s="300"/>
      <c r="R7" s="300"/>
      <c r="S7" s="282" t="s">
        <v>62</v>
      </c>
      <c r="T7" s="282" t="s">
        <v>8</v>
      </c>
      <c r="U7" s="282" t="s">
        <v>9</v>
      </c>
      <c r="V7" s="282" t="s">
        <v>10</v>
      </c>
      <c r="W7" s="298" t="s">
        <v>11</v>
      </c>
      <c r="X7" s="280" t="s">
        <v>21</v>
      </c>
      <c r="Y7" s="282" t="s">
        <v>22</v>
      </c>
      <c r="Z7" s="282" t="s">
        <v>24</v>
      </c>
      <c r="AA7" s="282" t="s">
        <v>23</v>
      </c>
      <c r="AB7" s="282" t="s">
        <v>21</v>
      </c>
      <c r="AC7" s="282" t="s">
        <v>22</v>
      </c>
      <c r="AD7" s="282" t="s">
        <v>24</v>
      </c>
      <c r="AE7" s="282" t="s">
        <v>23</v>
      </c>
      <c r="AF7" s="282" t="s">
        <v>21</v>
      </c>
      <c r="AG7" s="282" t="s">
        <v>22</v>
      </c>
      <c r="AH7" s="282" t="s">
        <v>24</v>
      </c>
      <c r="AI7" s="298" t="s">
        <v>23</v>
      </c>
      <c r="AJ7" s="280"/>
      <c r="AK7" s="282"/>
      <c r="AL7" s="282"/>
      <c r="AM7" s="282"/>
      <c r="AN7" s="298"/>
    </row>
    <row r="8" spans="1:40" ht="27" customHeight="1" thickBot="1" x14ac:dyDescent="0.3">
      <c r="A8" s="281"/>
      <c r="B8" s="283"/>
      <c r="C8" s="283"/>
      <c r="D8" s="283"/>
      <c r="E8" s="299"/>
      <c r="F8" s="281"/>
      <c r="G8" s="283"/>
      <c r="H8" s="301"/>
      <c r="I8" s="310"/>
      <c r="J8" s="281"/>
      <c r="K8" s="283"/>
      <c r="L8" s="283"/>
      <c r="M8" s="283"/>
      <c r="N8" s="283"/>
      <c r="O8" s="283"/>
      <c r="P8" s="283"/>
      <c r="Q8" s="301"/>
      <c r="R8" s="301"/>
      <c r="S8" s="283"/>
      <c r="T8" s="283"/>
      <c r="U8" s="283"/>
      <c r="V8" s="283"/>
      <c r="W8" s="299"/>
      <c r="X8" s="281"/>
      <c r="Y8" s="283"/>
      <c r="Z8" s="283"/>
      <c r="AA8" s="283"/>
      <c r="AB8" s="283"/>
      <c r="AC8" s="283"/>
      <c r="AD8" s="283"/>
      <c r="AE8" s="283"/>
      <c r="AF8" s="283"/>
      <c r="AG8" s="283"/>
      <c r="AH8" s="283"/>
      <c r="AI8" s="299"/>
      <c r="AJ8" s="281"/>
      <c r="AK8" s="283"/>
      <c r="AL8" s="283"/>
      <c r="AM8" s="283"/>
      <c r="AN8" s="299"/>
    </row>
    <row r="9" spans="1:40" ht="18.75" customHeight="1" x14ac:dyDescent="0.25">
      <c r="A9" s="295">
        <v>1</v>
      </c>
      <c r="B9" s="287"/>
      <c r="C9" s="292"/>
      <c r="D9" s="287"/>
      <c r="E9" s="284"/>
      <c r="F9" s="307"/>
      <c r="G9" s="287"/>
      <c r="H9" s="287"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284" t="str">
        <f>IF(EXACT(H9,"Baja"),"Asumir el Riesgo",IF(EXACT(H9,"Moderada"),"Asumir el Riesgo, Reducir el Riesgo",IF(EXACT(H9,"Alta"),"Asumir el Riesgo, Evitar, Compartir o Transferir",IF(EXACT(H9,"Extrema"),"Reducir el Riesgo, Evitar, Compartir o Transferir",""))))</f>
        <v/>
      </c>
      <c r="J9" s="307"/>
      <c r="K9" s="287"/>
      <c r="L9" s="15"/>
      <c r="M9" s="15" t="str">
        <f>+IFERROR(VLOOKUP(L9,DATOS!$E$2:$F$9,2,FALSE),"")</f>
        <v/>
      </c>
      <c r="N9" s="311">
        <f>SUM(M9:M16)</f>
        <v>0</v>
      </c>
      <c r="O9" s="287"/>
      <c r="P9" s="287"/>
      <c r="Q9" s="287"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284" t="str">
        <f>IF(EXACT(Q9,"Baja"),"Asumir el Riesgo",IF(EXACT(Q9,"Moderada"),"Asumir el Riesgo, Reducir el Riesgo",IF(EXACT(Q9,"Alta"),"Asumir el Riesgo, Evitar, Compartir o Transferir",IF(EXACT(Q9,"Extrema"),"Reducir el Riesgo, Evitar, Compartir o Transferir",""))))</f>
        <v/>
      </c>
      <c r="S9" s="311"/>
      <c r="T9" s="311"/>
      <c r="U9" s="311"/>
      <c r="V9" s="311"/>
      <c r="W9" s="336"/>
      <c r="X9" s="295"/>
      <c r="Y9" s="311"/>
      <c r="Z9" s="311"/>
      <c r="AA9" s="311"/>
      <c r="AB9" s="311"/>
      <c r="AC9" s="311"/>
      <c r="AD9" s="311"/>
      <c r="AE9" s="311"/>
      <c r="AF9" s="311"/>
      <c r="AG9" s="311"/>
      <c r="AH9" s="311"/>
      <c r="AI9" s="336"/>
      <c r="AJ9" s="342"/>
      <c r="AK9" s="338"/>
      <c r="AL9" s="338"/>
      <c r="AM9" s="338"/>
      <c r="AN9" s="340"/>
    </row>
    <row r="10" spans="1:40" ht="18.75" customHeight="1" x14ac:dyDescent="0.25">
      <c r="A10" s="296"/>
      <c r="B10" s="288"/>
      <c r="C10" s="293"/>
      <c r="D10" s="288"/>
      <c r="E10" s="285"/>
      <c r="F10" s="308"/>
      <c r="G10" s="288"/>
      <c r="H10" s="288"/>
      <c r="I10" s="285"/>
      <c r="J10" s="308"/>
      <c r="K10" s="288"/>
      <c r="L10" s="14"/>
      <c r="M10" s="14" t="str">
        <f>+IFERROR(VLOOKUP(L10,DATOS!$E$2:$F$9,2,FALSE),"")</f>
        <v/>
      </c>
      <c r="N10" s="290"/>
      <c r="O10" s="288"/>
      <c r="P10" s="288"/>
      <c r="Q10" s="288"/>
      <c r="R10" s="285"/>
      <c r="S10" s="290"/>
      <c r="T10" s="290"/>
      <c r="U10" s="290"/>
      <c r="V10" s="290"/>
      <c r="W10" s="337"/>
      <c r="X10" s="296"/>
      <c r="Y10" s="290"/>
      <c r="Z10" s="290"/>
      <c r="AA10" s="290"/>
      <c r="AB10" s="290"/>
      <c r="AC10" s="290"/>
      <c r="AD10" s="290"/>
      <c r="AE10" s="290"/>
      <c r="AF10" s="290"/>
      <c r="AG10" s="290"/>
      <c r="AH10" s="290"/>
      <c r="AI10" s="337"/>
      <c r="AJ10" s="343"/>
      <c r="AK10" s="339"/>
      <c r="AL10" s="339"/>
      <c r="AM10" s="339"/>
      <c r="AN10" s="341"/>
    </row>
    <row r="11" spans="1:40" ht="18.75" customHeight="1" x14ac:dyDescent="0.25">
      <c r="A11" s="296"/>
      <c r="B11" s="288"/>
      <c r="C11" s="293"/>
      <c r="D11" s="288"/>
      <c r="E11" s="285"/>
      <c r="F11" s="308"/>
      <c r="G11" s="288"/>
      <c r="H11" s="288"/>
      <c r="I11" s="285"/>
      <c r="J11" s="308"/>
      <c r="K11" s="288"/>
      <c r="L11" s="14"/>
      <c r="M11" s="14" t="str">
        <f>+IFERROR(VLOOKUP(L11,DATOS!$E$2:$F$9,2,FALSE),"")</f>
        <v/>
      </c>
      <c r="N11" s="290"/>
      <c r="O11" s="288"/>
      <c r="P11" s="288"/>
      <c r="Q11" s="288"/>
      <c r="R11" s="285"/>
      <c r="S11" s="290"/>
      <c r="T11" s="290"/>
      <c r="U11" s="290"/>
      <c r="V11" s="290"/>
      <c r="W11" s="337"/>
      <c r="X11" s="296"/>
      <c r="Y11" s="290"/>
      <c r="Z11" s="290"/>
      <c r="AA11" s="290"/>
      <c r="AB11" s="290"/>
      <c r="AC11" s="290"/>
      <c r="AD11" s="290"/>
      <c r="AE11" s="290"/>
      <c r="AF11" s="290"/>
      <c r="AG11" s="290"/>
      <c r="AH11" s="290"/>
      <c r="AI11" s="337"/>
      <c r="AJ11" s="343"/>
      <c r="AK11" s="339"/>
      <c r="AL11" s="339"/>
      <c r="AM11" s="339"/>
      <c r="AN11" s="341"/>
    </row>
    <row r="12" spans="1:40" ht="18.75" customHeight="1" x14ac:dyDescent="0.25">
      <c r="A12" s="296"/>
      <c r="B12" s="288"/>
      <c r="C12" s="293"/>
      <c r="D12" s="288"/>
      <c r="E12" s="285"/>
      <c r="F12" s="308"/>
      <c r="G12" s="288"/>
      <c r="H12" s="288"/>
      <c r="I12" s="285"/>
      <c r="J12" s="308"/>
      <c r="K12" s="288"/>
      <c r="L12" s="14"/>
      <c r="M12" s="14" t="str">
        <f>+IFERROR(VLOOKUP(L12,DATOS!$E$2:$F$9,2,FALSE),"")</f>
        <v/>
      </c>
      <c r="N12" s="290"/>
      <c r="O12" s="288"/>
      <c r="P12" s="288"/>
      <c r="Q12" s="288"/>
      <c r="R12" s="285"/>
      <c r="S12" s="290"/>
      <c r="T12" s="290"/>
      <c r="U12" s="290"/>
      <c r="V12" s="290"/>
      <c r="W12" s="337"/>
      <c r="X12" s="296"/>
      <c r="Y12" s="290"/>
      <c r="Z12" s="290"/>
      <c r="AA12" s="290"/>
      <c r="AB12" s="290"/>
      <c r="AC12" s="290"/>
      <c r="AD12" s="290"/>
      <c r="AE12" s="290"/>
      <c r="AF12" s="290"/>
      <c r="AG12" s="290"/>
      <c r="AH12" s="290"/>
      <c r="AI12" s="337"/>
      <c r="AJ12" s="343"/>
      <c r="AK12" s="339"/>
      <c r="AL12" s="339"/>
      <c r="AM12" s="339"/>
      <c r="AN12" s="341"/>
    </row>
    <row r="13" spans="1:40" ht="18.75" customHeight="1" x14ac:dyDescent="0.25">
      <c r="A13" s="296"/>
      <c r="B13" s="288"/>
      <c r="C13" s="293"/>
      <c r="D13" s="288"/>
      <c r="E13" s="285"/>
      <c r="F13" s="308"/>
      <c r="G13" s="288"/>
      <c r="H13" s="288"/>
      <c r="I13" s="285"/>
      <c r="J13" s="308"/>
      <c r="K13" s="288"/>
      <c r="L13" s="14"/>
      <c r="M13" s="14" t="str">
        <f>+IFERROR(VLOOKUP(L13,DATOS!$E$2:$F$9,2,FALSE),"")</f>
        <v/>
      </c>
      <c r="N13" s="290"/>
      <c r="O13" s="288"/>
      <c r="P13" s="288"/>
      <c r="Q13" s="288"/>
      <c r="R13" s="285"/>
      <c r="S13" s="290"/>
      <c r="T13" s="290"/>
      <c r="U13" s="290"/>
      <c r="V13" s="290"/>
      <c r="W13" s="337"/>
      <c r="X13" s="296"/>
      <c r="Y13" s="290"/>
      <c r="Z13" s="290"/>
      <c r="AA13" s="290"/>
      <c r="AB13" s="290"/>
      <c r="AC13" s="290"/>
      <c r="AD13" s="290"/>
      <c r="AE13" s="290"/>
      <c r="AF13" s="290"/>
      <c r="AG13" s="290"/>
      <c r="AH13" s="290"/>
      <c r="AI13" s="337"/>
      <c r="AJ13" s="343"/>
      <c r="AK13" s="339"/>
      <c r="AL13" s="339"/>
      <c r="AM13" s="339"/>
      <c r="AN13" s="341"/>
    </row>
    <row r="14" spans="1:40" ht="18.75" customHeight="1" x14ac:dyDescent="0.25">
      <c r="A14" s="296"/>
      <c r="B14" s="288"/>
      <c r="C14" s="293"/>
      <c r="D14" s="288"/>
      <c r="E14" s="285"/>
      <c r="F14" s="308"/>
      <c r="G14" s="288"/>
      <c r="H14" s="288"/>
      <c r="I14" s="285"/>
      <c r="J14" s="308"/>
      <c r="K14" s="288"/>
      <c r="L14" s="14"/>
      <c r="M14" s="14" t="str">
        <f>+IFERROR(VLOOKUP(L14,DATOS!$E$2:$F$9,2,FALSE),"")</f>
        <v/>
      </c>
      <c r="N14" s="290"/>
      <c r="O14" s="288"/>
      <c r="P14" s="288"/>
      <c r="Q14" s="288"/>
      <c r="R14" s="285"/>
      <c r="S14" s="290"/>
      <c r="T14" s="290"/>
      <c r="U14" s="290"/>
      <c r="V14" s="290"/>
      <c r="W14" s="337"/>
      <c r="X14" s="296"/>
      <c r="Y14" s="290"/>
      <c r="Z14" s="290"/>
      <c r="AA14" s="290"/>
      <c r="AB14" s="290"/>
      <c r="AC14" s="290"/>
      <c r="AD14" s="290"/>
      <c r="AE14" s="290"/>
      <c r="AF14" s="290"/>
      <c r="AG14" s="290"/>
      <c r="AH14" s="290"/>
      <c r="AI14" s="337"/>
      <c r="AJ14" s="343"/>
      <c r="AK14" s="339"/>
      <c r="AL14" s="339"/>
      <c r="AM14" s="339"/>
      <c r="AN14" s="341"/>
    </row>
    <row r="15" spans="1:40" ht="18.75" customHeight="1" x14ac:dyDescent="0.25">
      <c r="A15" s="296"/>
      <c r="B15" s="288"/>
      <c r="C15" s="293"/>
      <c r="D15" s="288"/>
      <c r="E15" s="285"/>
      <c r="F15" s="308"/>
      <c r="G15" s="288"/>
      <c r="H15" s="288"/>
      <c r="I15" s="285"/>
      <c r="J15" s="308"/>
      <c r="K15" s="288"/>
      <c r="L15" s="14"/>
      <c r="M15" s="14" t="str">
        <f>+IFERROR(VLOOKUP(L15,DATOS!$E$2:$F$9,2,FALSE),"")</f>
        <v/>
      </c>
      <c r="N15" s="290"/>
      <c r="O15" s="288"/>
      <c r="P15" s="288"/>
      <c r="Q15" s="288"/>
      <c r="R15" s="285"/>
      <c r="S15" s="290"/>
      <c r="T15" s="290"/>
      <c r="U15" s="290"/>
      <c r="V15" s="290"/>
      <c r="W15" s="337"/>
      <c r="X15" s="296"/>
      <c r="Y15" s="290"/>
      <c r="Z15" s="290"/>
      <c r="AA15" s="290"/>
      <c r="AB15" s="290"/>
      <c r="AC15" s="290"/>
      <c r="AD15" s="290"/>
      <c r="AE15" s="290"/>
      <c r="AF15" s="290"/>
      <c r="AG15" s="290"/>
      <c r="AH15" s="290"/>
      <c r="AI15" s="337"/>
      <c r="AJ15" s="343"/>
      <c r="AK15" s="339"/>
      <c r="AL15" s="339"/>
      <c r="AM15" s="339"/>
      <c r="AN15" s="341"/>
    </row>
    <row r="16" spans="1:40" ht="18.75" customHeight="1" x14ac:dyDescent="0.25">
      <c r="A16" s="296"/>
      <c r="B16" s="288"/>
      <c r="C16" s="293"/>
      <c r="D16" s="288"/>
      <c r="E16" s="285"/>
      <c r="F16" s="308"/>
      <c r="G16" s="288"/>
      <c r="H16" s="288"/>
      <c r="I16" s="285"/>
      <c r="J16" s="308"/>
      <c r="K16" s="288"/>
      <c r="L16" s="14"/>
      <c r="M16" s="14" t="str">
        <f>+IFERROR(VLOOKUP(L16,DATOS!$E$2:$F$9,2,FALSE),"")</f>
        <v/>
      </c>
      <c r="N16" s="290"/>
      <c r="O16" s="288"/>
      <c r="P16" s="288"/>
      <c r="Q16" s="288"/>
      <c r="R16" s="285"/>
      <c r="S16" s="290"/>
      <c r="T16" s="290"/>
      <c r="U16" s="290"/>
      <c r="V16" s="290"/>
      <c r="W16" s="337"/>
      <c r="X16" s="296"/>
      <c r="Y16" s="290"/>
      <c r="Z16" s="290"/>
      <c r="AA16" s="290"/>
      <c r="AB16" s="290"/>
      <c r="AC16" s="290"/>
      <c r="AD16" s="290"/>
      <c r="AE16" s="290"/>
      <c r="AF16" s="290"/>
      <c r="AG16" s="290"/>
      <c r="AH16" s="290"/>
      <c r="AI16" s="337"/>
      <c r="AJ16" s="343"/>
      <c r="AK16" s="339"/>
      <c r="AL16" s="339"/>
      <c r="AM16" s="339"/>
      <c r="AN16" s="341"/>
    </row>
    <row r="17" spans="1:40" ht="18.75" customHeight="1" x14ac:dyDescent="0.25">
      <c r="A17" s="296"/>
      <c r="B17" s="290"/>
      <c r="C17" s="293"/>
      <c r="D17" s="288"/>
      <c r="E17" s="285"/>
      <c r="F17" s="308"/>
      <c r="G17" s="288"/>
      <c r="H17" s="288"/>
      <c r="I17" s="285"/>
      <c r="J17" s="308"/>
      <c r="K17" s="288"/>
      <c r="L17" s="14"/>
      <c r="M17" s="14" t="str">
        <f>+IFERROR(VLOOKUP(L17,DATOS!$E$2:$F$9,2,FALSE),"")</f>
        <v/>
      </c>
      <c r="N17" s="290">
        <f>SUM(M17:M24)</f>
        <v>0</v>
      </c>
      <c r="O17" s="288"/>
      <c r="P17" s="288"/>
      <c r="Q17" s="288"/>
      <c r="R17" s="285"/>
      <c r="S17" s="290"/>
      <c r="T17" s="290"/>
      <c r="U17" s="290"/>
      <c r="V17" s="290"/>
      <c r="W17" s="337"/>
      <c r="X17" s="296"/>
      <c r="Y17" s="290"/>
      <c r="Z17" s="290"/>
      <c r="AA17" s="290"/>
      <c r="AB17" s="290"/>
      <c r="AC17" s="290"/>
      <c r="AD17" s="290"/>
      <c r="AE17" s="290"/>
      <c r="AF17" s="290"/>
      <c r="AG17" s="290"/>
      <c r="AH17" s="290"/>
      <c r="AI17" s="337"/>
      <c r="AJ17" s="343"/>
      <c r="AK17" s="339"/>
      <c r="AL17" s="339"/>
      <c r="AM17" s="339"/>
      <c r="AN17" s="341"/>
    </row>
    <row r="18" spans="1:40" ht="18.75" customHeight="1" x14ac:dyDescent="0.25">
      <c r="A18" s="296"/>
      <c r="B18" s="290"/>
      <c r="C18" s="293"/>
      <c r="D18" s="288"/>
      <c r="E18" s="285"/>
      <c r="F18" s="308"/>
      <c r="G18" s="288"/>
      <c r="H18" s="288"/>
      <c r="I18" s="285"/>
      <c r="J18" s="308"/>
      <c r="K18" s="288"/>
      <c r="L18" s="14"/>
      <c r="M18" s="14" t="str">
        <f>+IFERROR(VLOOKUP(L18,DATOS!$E$2:$F$9,2,FALSE),"")</f>
        <v/>
      </c>
      <c r="N18" s="290"/>
      <c r="O18" s="288"/>
      <c r="P18" s="288"/>
      <c r="Q18" s="288"/>
      <c r="R18" s="285"/>
      <c r="S18" s="290"/>
      <c r="T18" s="290"/>
      <c r="U18" s="290"/>
      <c r="V18" s="290"/>
      <c r="W18" s="337"/>
      <c r="X18" s="296"/>
      <c r="Y18" s="290"/>
      <c r="Z18" s="290"/>
      <c r="AA18" s="290"/>
      <c r="AB18" s="290"/>
      <c r="AC18" s="290"/>
      <c r="AD18" s="290"/>
      <c r="AE18" s="290"/>
      <c r="AF18" s="290"/>
      <c r="AG18" s="290"/>
      <c r="AH18" s="290"/>
      <c r="AI18" s="337"/>
      <c r="AJ18" s="343"/>
      <c r="AK18" s="339"/>
      <c r="AL18" s="339"/>
      <c r="AM18" s="339"/>
      <c r="AN18" s="341"/>
    </row>
    <row r="19" spans="1:40" ht="18.75" customHeight="1" x14ac:dyDescent="0.25">
      <c r="A19" s="296"/>
      <c r="B19" s="290"/>
      <c r="C19" s="293"/>
      <c r="D19" s="288"/>
      <c r="E19" s="285"/>
      <c r="F19" s="308"/>
      <c r="G19" s="288"/>
      <c r="H19" s="288"/>
      <c r="I19" s="285"/>
      <c r="J19" s="308"/>
      <c r="K19" s="288"/>
      <c r="L19" s="14"/>
      <c r="M19" s="14" t="str">
        <f>+IFERROR(VLOOKUP(L19,DATOS!$E$2:$F$9,2,FALSE),"")</f>
        <v/>
      </c>
      <c r="N19" s="290"/>
      <c r="O19" s="288"/>
      <c r="P19" s="288"/>
      <c r="Q19" s="288"/>
      <c r="R19" s="285"/>
      <c r="S19" s="290"/>
      <c r="T19" s="290"/>
      <c r="U19" s="290"/>
      <c r="V19" s="290"/>
      <c r="W19" s="337"/>
      <c r="X19" s="296"/>
      <c r="Y19" s="290"/>
      <c r="Z19" s="290"/>
      <c r="AA19" s="290"/>
      <c r="AB19" s="290"/>
      <c r="AC19" s="290"/>
      <c r="AD19" s="290"/>
      <c r="AE19" s="290"/>
      <c r="AF19" s="290"/>
      <c r="AG19" s="290"/>
      <c r="AH19" s="290"/>
      <c r="AI19" s="337"/>
      <c r="AJ19" s="343"/>
      <c r="AK19" s="339"/>
      <c r="AL19" s="339"/>
      <c r="AM19" s="339"/>
      <c r="AN19" s="341"/>
    </row>
    <row r="20" spans="1:40" ht="18.75" customHeight="1" x14ac:dyDescent="0.25">
      <c r="A20" s="296"/>
      <c r="B20" s="290"/>
      <c r="C20" s="293"/>
      <c r="D20" s="288"/>
      <c r="E20" s="285"/>
      <c r="F20" s="308"/>
      <c r="G20" s="288"/>
      <c r="H20" s="288"/>
      <c r="I20" s="285"/>
      <c r="J20" s="308"/>
      <c r="K20" s="288"/>
      <c r="L20" s="14"/>
      <c r="M20" s="14" t="str">
        <f>+IFERROR(VLOOKUP(L20,DATOS!$E$2:$F$9,2,FALSE),"")</f>
        <v/>
      </c>
      <c r="N20" s="290"/>
      <c r="O20" s="288"/>
      <c r="P20" s="288"/>
      <c r="Q20" s="288"/>
      <c r="R20" s="285"/>
      <c r="S20" s="290"/>
      <c r="T20" s="290"/>
      <c r="U20" s="290"/>
      <c r="V20" s="290"/>
      <c r="W20" s="337"/>
      <c r="X20" s="296"/>
      <c r="Y20" s="290"/>
      <c r="Z20" s="290"/>
      <c r="AA20" s="290"/>
      <c r="AB20" s="290"/>
      <c r="AC20" s="290"/>
      <c r="AD20" s="290"/>
      <c r="AE20" s="290"/>
      <c r="AF20" s="290"/>
      <c r="AG20" s="290"/>
      <c r="AH20" s="290"/>
      <c r="AI20" s="337"/>
      <c r="AJ20" s="343"/>
      <c r="AK20" s="339"/>
      <c r="AL20" s="339"/>
      <c r="AM20" s="339"/>
      <c r="AN20" s="341"/>
    </row>
    <row r="21" spans="1:40" ht="18.75" customHeight="1" x14ac:dyDescent="0.25">
      <c r="A21" s="296"/>
      <c r="B21" s="290"/>
      <c r="C21" s="293"/>
      <c r="D21" s="288"/>
      <c r="E21" s="285"/>
      <c r="F21" s="308"/>
      <c r="G21" s="288"/>
      <c r="H21" s="288"/>
      <c r="I21" s="285"/>
      <c r="J21" s="308"/>
      <c r="K21" s="288"/>
      <c r="L21" s="14"/>
      <c r="M21" s="14" t="str">
        <f>+IFERROR(VLOOKUP(L21,DATOS!$E$2:$F$9,2,FALSE),"")</f>
        <v/>
      </c>
      <c r="N21" s="290"/>
      <c r="O21" s="288"/>
      <c r="P21" s="288"/>
      <c r="Q21" s="288"/>
      <c r="R21" s="285"/>
      <c r="S21" s="290"/>
      <c r="T21" s="290"/>
      <c r="U21" s="290"/>
      <c r="V21" s="290"/>
      <c r="W21" s="337"/>
      <c r="X21" s="296"/>
      <c r="Y21" s="290"/>
      <c r="Z21" s="290"/>
      <c r="AA21" s="290"/>
      <c r="AB21" s="290"/>
      <c r="AC21" s="290"/>
      <c r="AD21" s="290"/>
      <c r="AE21" s="290"/>
      <c r="AF21" s="290"/>
      <c r="AG21" s="290"/>
      <c r="AH21" s="290"/>
      <c r="AI21" s="337"/>
      <c r="AJ21" s="343"/>
      <c r="AK21" s="339"/>
      <c r="AL21" s="339"/>
      <c r="AM21" s="339"/>
      <c r="AN21" s="341"/>
    </row>
    <row r="22" spans="1:40" ht="18.75" customHeight="1" x14ac:dyDescent="0.25">
      <c r="A22" s="296"/>
      <c r="B22" s="290"/>
      <c r="C22" s="293"/>
      <c r="D22" s="288"/>
      <c r="E22" s="285"/>
      <c r="F22" s="308"/>
      <c r="G22" s="288"/>
      <c r="H22" s="288"/>
      <c r="I22" s="285"/>
      <c r="J22" s="308"/>
      <c r="K22" s="288"/>
      <c r="L22" s="14"/>
      <c r="M22" s="14" t="str">
        <f>+IFERROR(VLOOKUP(L22,DATOS!$E$2:$F$9,2,FALSE),"")</f>
        <v/>
      </c>
      <c r="N22" s="290"/>
      <c r="O22" s="288"/>
      <c r="P22" s="288"/>
      <c r="Q22" s="288"/>
      <c r="R22" s="285"/>
      <c r="S22" s="290"/>
      <c r="T22" s="290"/>
      <c r="U22" s="290"/>
      <c r="V22" s="290"/>
      <c r="W22" s="337"/>
      <c r="X22" s="296"/>
      <c r="Y22" s="290"/>
      <c r="Z22" s="290"/>
      <c r="AA22" s="290"/>
      <c r="AB22" s="290"/>
      <c r="AC22" s="290"/>
      <c r="AD22" s="290"/>
      <c r="AE22" s="290"/>
      <c r="AF22" s="290"/>
      <c r="AG22" s="290"/>
      <c r="AH22" s="290"/>
      <c r="AI22" s="337"/>
      <c r="AJ22" s="343"/>
      <c r="AK22" s="339"/>
      <c r="AL22" s="339"/>
      <c r="AM22" s="339"/>
      <c r="AN22" s="341"/>
    </row>
    <row r="23" spans="1:40" ht="18.75" customHeight="1" x14ac:dyDescent="0.25">
      <c r="A23" s="296"/>
      <c r="B23" s="290"/>
      <c r="C23" s="293"/>
      <c r="D23" s="288"/>
      <c r="E23" s="285"/>
      <c r="F23" s="308"/>
      <c r="G23" s="288"/>
      <c r="H23" s="288"/>
      <c r="I23" s="285"/>
      <c r="J23" s="308"/>
      <c r="K23" s="288"/>
      <c r="L23" s="14"/>
      <c r="M23" s="14" t="str">
        <f>+IFERROR(VLOOKUP(L23,DATOS!$E$2:$F$9,2,FALSE),"")</f>
        <v/>
      </c>
      <c r="N23" s="290"/>
      <c r="O23" s="288"/>
      <c r="P23" s="288"/>
      <c r="Q23" s="288"/>
      <c r="R23" s="285"/>
      <c r="S23" s="290"/>
      <c r="T23" s="290"/>
      <c r="U23" s="290"/>
      <c r="V23" s="290"/>
      <c r="W23" s="337"/>
      <c r="X23" s="296"/>
      <c r="Y23" s="290"/>
      <c r="Z23" s="290"/>
      <c r="AA23" s="290"/>
      <c r="AB23" s="290"/>
      <c r="AC23" s="290"/>
      <c r="AD23" s="290"/>
      <c r="AE23" s="290"/>
      <c r="AF23" s="290"/>
      <c r="AG23" s="290"/>
      <c r="AH23" s="290"/>
      <c r="AI23" s="337"/>
      <c r="AJ23" s="343"/>
      <c r="AK23" s="339"/>
      <c r="AL23" s="339"/>
      <c r="AM23" s="339"/>
      <c r="AN23" s="341"/>
    </row>
    <row r="24" spans="1:40" ht="18.75" customHeight="1" x14ac:dyDescent="0.25">
      <c r="A24" s="296"/>
      <c r="B24" s="290"/>
      <c r="C24" s="293"/>
      <c r="D24" s="288"/>
      <c r="E24" s="285"/>
      <c r="F24" s="308"/>
      <c r="G24" s="288"/>
      <c r="H24" s="288"/>
      <c r="I24" s="285"/>
      <c r="J24" s="308"/>
      <c r="K24" s="288"/>
      <c r="L24" s="14"/>
      <c r="M24" s="14" t="str">
        <f>+IFERROR(VLOOKUP(L24,DATOS!$E$2:$F$9,2,FALSE),"")</f>
        <v/>
      </c>
      <c r="N24" s="290"/>
      <c r="O24" s="288"/>
      <c r="P24" s="288"/>
      <c r="Q24" s="288"/>
      <c r="R24" s="285"/>
      <c r="S24" s="290"/>
      <c r="T24" s="290"/>
      <c r="U24" s="290"/>
      <c r="V24" s="290"/>
      <c r="W24" s="337"/>
      <c r="X24" s="296"/>
      <c r="Y24" s="290"/>
      <c r="Z24" s="290"/>
      <c r="AA24" s="290"/>
      <c r="AB24" s="290"/>
      <c r="AC24" s="290"/>
      <c r="AD24" s="290"/>
      <c r="AE24" s="290"/>
      <c r="AF24" s="290"/>
      <c r="AG24" s="290"/>
      <c r="AH24" s="290"/>
      <c r="AI24" s="337"/>
      <c r="AJ24" s="343"/>
      <c r="AK24" s="339"/>
      <c r="AL24" s="339"/>
      <c r="AM24" s="339"/>
      <c r="AN24" s="341"/>
    </row>
    <row r="25" spans="1:40" ht="18.75" customHeight="1" x14ac:dyDescent="0.25">
      <c r="A25" s="296"/>
      <c r="B25" s="290"/>
      <c r="C25" s="293"/>
      <c r="D25" s="288"/>
      <c r="E25" s="285"/>
      <c r="F25" s="308"/>
      <c r="G25" s="288"/>
      <c r="H25" s="288"/>
      <c r="I25" s="285"/>
      <c r="J25" s="308"/>
      <c r="K25" s="288"/>
      <c r="L25" s="14"/>
      <c r="M25" s="14" t="str">
        <f>+IFERROR(VLOOKUP(L25,DATOS!$E$2:$F$9,2,FALSE),"")</f>
        <v/>
      </c>
      <c r="N25" s="290">
        <f>SUM(M25:M32)</f>
        <v>0</v>
      </c>
      <c r="O25" s="288"/>
      <c r="P25" s="288"/>
      <c r="Q25" s="288"/>
      <c r="R25" s="285"/>
      <c r="S25" s="290"/>
      <c r="T25" s="290"/>
      <c r="U25" s="290"/>
      <c r="V25" s="290"/>
      <c r="W25" s="337"/>
      <c r="X25" s="296"/>
      <c r="Y25" s="290"/>
      <c r="Z25" s="290"/>
      <c r="AA25" s="290"/>
      <c r="AB25" s="290"/>
      <c r="AC25" s="290"/>
      <c r="AD25" s="290"/>
      <c r="AE25" s="290"/>
      <c r="AF25" s="290"/>
      <c r="AG25" s="290"/>
      <c r="AH25" s="290"/>
      <c r="AI25" s="337"/>
      <c r="AJ25" s="343"/>
      <c r="AK25" s="339"/>
      <c r="AL25" s="339"/>
      <c r="AM25" s="339"/>
      <c r="AN25" s="341"/>
    </row>
    <row r="26" spans="1:40" ht="18.75" customHeight="1" x14ac:dyDescent="0.25">
      <c r="A26" s="296"/>
      <c r="B26" s="290"/>
      <c r="C26" s="293"/>
      <c r="D26" s="288"/>
      <c r="E26" s="285"/>
      <c r="F26" s="308"/>
      <c r="G26" s="288"/>
      <c r="H26" s="288"/>
      <c r="I26" s="285"/>
      <c r="J26" s="308"/>
      <c r="K26" s="288"/>
      <c r="L26" s="14"/>
      <c r="M26" s="14" t="str">
        <f>+IFERROR(VLOOKUP(L26,DATOS!$E$2:$F$9,2,FALSE),"")</f>
        <v/>
      </c>
      <c r="N26" s="290"/>
      <c r="O26" s="288"/>
      <c r="P26" s="288"/>
      <c r="Q26" s="288"/>
      <c r="R26" s="285"/>
      <c r="S26" s="290"/>
      <c r="T26" s="290"/>
      <c r="U26" s="290"/>
      <c r="V26" s="290"/>
      <c r="W26" s="337"/>
      <c r="X26" s="296"/>
      <c r="Y26" s="290"/>
      <c r="Z26" s="290"/>
      <c r="AA26" s="290"/>
      <c r="AB26" s="290"/>
      <c r="AC26" s="290"/>
      <c r="AD26" s="290"/>
      <c r="AE26" s="290"/>
      <c r="AF26" s="290"/>
      <c r="AG26" s="290"/>
      <c r="AH26" s="290"/>
      <c r="AI26" s="337"/>
      <c r="AJ26" s="343"/>
      <c r="AK26" s="339"/>
      <c r="AL26" s="339"/>
      <c r="AM26" s="339"/>
      <c r="AN26" s="341"/>
    </row>
    <row r="27" spans="1:40" ht="18.75" customHeight="1" x14ac:dyDescent="0.25">
      <c r="A27" s="296"/>
      <c r="B27" s="290"/>
      <c r="C27" s="293"/>
      <c r="D27" s="288"/>
      <c r="E27" s="285"/>
      <c r="F27" s="308"/>
      <c r="G27" s="288"/>
      <c r="H27" s="288"/>
      <c r="I27" s="285"/>
      <c r="J27" s="308"/>
      <c r="K27" s="288"/>
      <c r="L27" s="14"/>
      <c r="M27" s="14" t="str">
        <f>+IFERROR(VLOOKUP(L27,DATOS!$E$2:$F$9,2,FALSE),"")</f>
        <v/>
      </c>
      <c r="N27" s="290"/>
      <c r="O27" s="288"/>
      <c r="P27" s="288"/>
      <c r="Q27" s="288"/>
      <c r="R27" s="285"/>
      <c r="S27" s="290"/>
      <c r="T27" s="290"/>
      <c r="U27" s="290"/>
      <c r="V27" s="290"/>
      <c r="W27" s="337"/>
      <c r="X27" s="296"/>
      <c r="Y27" s="290"/>
      <c r="Z27" s="290"/>
      <c r="AA27" s="290"/>
      <c r="AB27" s="290"/>
      <c r="AC27" s="290"/>
      <c r="AD27" s="290"/>
      <c r="AE27" s="290"/>
      <c r="AF27" s="290"/>
      <c r="AG27" s="290"/>
      <c r="AH27" s="290"/>
      <c r="AI27" s="337"/>
      <c r="AJ27" s="343"/>
      <c r="AK27" s="339"/>
      <c r="AL27" s="339"/>
      <c r="AM27" s="339"/>
      <c r="AN27" s="341"/>
    </row>
    <row r="28" spans="1:40" ht="18.75" customHeight="1" x14ac:dyDescent="0.25">
      <c r="A28" s="296"/>
      <c r="B28" s="290"/>
      <c r="C28" s="293"/>
      <c r="D28" s="288"/>
      <c r="E28" s="285"/>
      <c r="F28" s="308"/>
      <c r="G28" s="288"/>
      <c r="H28" s="288"/>
      <c r="I28" s="285"/>
      <c r="J28" s="308"/>
      <c r="K28" s="288"/>
      <c r="L28" s="14"/>
      <c r="M28" s="14" t="str">
        <f>+IFERROR(VLOOKUP(L28,DATOS!$E$2:$F$9,2,FALSE),"")</f>
        <v/>
      </c>
      <c r="N28" s="290"/>
      <c r="O28" s="288"/>
      <c r="P28" s="288"/>
      <c r="Q28" s="288"/>
      <c r="R28" s="285"/>
      <c r="S28" s="290"/>
      <c r="T28" s="290"/>
      <c r="U28" s="290"/>
      <c r="V28" s="290"/>
      <c r="W28" s="337"/>
      <c r="X28" s="296"/>
      <c r="Y28" s="290"/>
      <c r="Z28" s="290"/>
      <c r="AA28" s="290"/>
      <c r="AB28" s="290"/>
      <c r="AC28" s="290"/>
      <c r="AD28" s="290"/>
      <c r="AE28" s="290"/>
      <c r="AF28" s="290"/>
      <c r="AG28" s="290"/>
      <c r="AH28" s="290"/>
      <c r="AI28" s="337"/>
      <c r="AJ28" s="343"/>
      <c r="AK28" s="339"/>
      <c r="AL28" s="339"/>
      <c r="AM28" s="339"/>
      <c r="AN28" s="341"/>
    </row>
    <row r="29" spans="1:40" ht="18.75" customHeight="1" x14ac:dyDescent="0.25">
      <c r="A29" s="296"/>
      <c r="B29" s="290"/>
      <c r="C29" s="293"/>
      <c r="D29" s="288"/>
      <c r="E29" s="285"/>
      <c r="F29" s="308"/>
      <c r="G29" s="288"/>
      <c r="H29" s="288"/>
      <c r="I29" s="285"/>
      <c r="J29" s="308"/>
      <c r="K29" s="288"/>
      <c r="L29" s="14"/>
      <c r="M29" s="14" t="str">
        <f>+IFERROR(VLOOKUP(L29,DATOS!$E$2:$F$9,2,FALSE),"")</f>
        <v/>
      </c>
      <c r="N29" s="290"/>
      <c r="O29" s="288"/>
      <c r="P29" s="288"/>
      <c r="Q29" s="288"/>
      <c r="R29" s="285"/>
      <c r="S29" s="290"/>
      <c r="T29" s="290"/>
      <c r="U29" s="290"/>
      <c r="V29" s="290"/>
      <c r="W29" s="337"/>
      <c r="X29" s="296"/>
      <c r="Y29" s="290"/>
      <c r="Z29" s="290"/>
      <c r="AA29" s="290"/>
      <c r="AB29" s="290"/>
      <c r="AC29" s="290"/>
      <c r="AD29" s="290"/>
      <c r="AE29" s="290"/>
      <c r="AF29" s="290"/>
      <c r="AG29" s="290"/>
      <c r="AH29" s="290"/>
      <c r="AI29" s="337"/>
      <c r="AJ29" s="343"/>
      <c r="AK29" s="339"/>
      <c r="AL29" s="339"/>
      <c r="AM29" s="339"/>
      <c r="AN29" s="341"/>
    </row>
    <row r="30" spans="1:40" ht="18.75" customHeight="1" x14ac:dyDescent="0.25">
      <c r="A30" s="296"/>
      <c r="B30" s="290"/>
      <c r="C30" s="293"/>
      <c r="D30" s="288"/>
      <c r="E30" s="285"/>
      <c r="F30" s="308"/>
      <c r="G30" s="288"/>
      <c r="H30" s="288"/>
      <c r="I30" s="285"/>
      <c r="J30" s="308"/>
      <c r="K30" s="288"/>
      <c r="L30" s="14"/>
      <c r="M30" s="14" t="str">
        <f>+IFERROR(VLOOKUP(L30,DATOS!$E$2:$F$9,2,FALSE),"")</f>
        <v/>
      </c>
      <c r="N30" s="290"/>
      <c r="O30" s="288"/>
      <c r="P30" s="288"/>
      <c r="Q30" s="288"/>
      <c r="R30" s="285"/>
      <c r="S30" s="290"/>
      <c r="T30" s="290"/>
      <c r="U30" s="290"/>
      <c r="V30" s="290"/>
      <c r="W30" s="337"/>
      <c r="X30" s="296"/>
      <c r="Y30" s="290"/>
      <c r="Z30" s="290"/>
      <c r="AA30" s="290"/>
      <c r="AB30" s="290"/>
      <c r="AC30" s="290"/>
      <c r="AD30" s="290"/>
      <c r="AE30" s="290"/>
      <c r="AF30" s="290"/>
      <c r="AG30" s="290"/>
      <c r="AH30" s="290"/>
      <c r="AI30" s="337"/>
      <c r="AJ30" s="343"/>
      <c r="AK30" s="339"/>
      <c r="AL30" s="339"/>
      <c r="AM30" s="339"/>
      <c r="AN30" s="341"/>
    </row>
    <row r="31" spans="1:40" ht="18.75" customHeight="1" x14ac:dyDescent="0.25">
      <c r="A31" s="296"/>
      <c r="B31" s="290"/>
      <c r="C31" s="293"/>
      <c r="D31" s="288"/>
      <c r="E31" s="285"/>
      <c r="F31" s="308"/>
      <c r="G31" s="288"/>
      <c r="H31" s="288"/>
      <c r="I31" s="285"/>
      <c r="J31" s="308"/>
      <c r="K31" s="288"/>
      <c r="L31" s="14"/>
      <c r="M31" s="14" t="str">
        <f>+IFERROR(VLOOKUP(L31,DATOS!$E$2:$F$9,2,FALSE),"")</f>
        <v/>
      </c>
      <c r="N31" s="290"/>
      <c r="O31" s="288"/>
      <c r="P31" s="288"/>
      <c r="Q31" s="288"/>
      <c r="R31" s="285"/>
      <c r="S31" s="290"/>
      <c r="T31" s="290"/>
      <c r="U31" s="290"/>
      <c r="V31" s="290"/>
      <c r="W31" s="337"/>
      <c r="X31" s="296"/>
      <c r="Y31" s="290"/>
      <c r="Z31" s="290"/>
      <c r="AA31" s="290"/>
      <c r="AB31" s="290"/>
      <c r="AC31" s="290"/>
      <c r="AD31" s="290"/>
      <c r="AE31" s="290"/>
      <c r="AF31" s="290"/>
      <c r="AG31" s="290"/>
      <c r="AH31" s="290"/>
      <c r="AI31" s="337"/>
      <c r="AJ31" s="343"/>
      <c r="AK31" s="339"/>
      <c r="AL31" s="339"/>
      <c r="AM31" s="339"/>
      <c r="AN31" s="341"/>
    </row>
    <row r="32" spans="1:40" ht="18.75" customHeight="1" thickBot="1" x14ac:dyDescent="0.3">
      <c r="A32" s="297"/>
      <c r="B32" s="291"/>
      <c r="C32" s="294"/>
      <c r="D32" s="289"/>
      <c r="E32" s="286"/>
      <c r="F32" s="335"/>
      <c r="G32" s="289"/>
      <c r="H32" s="289"/>
      <c r="I32" s="286"/>
      <c r="J32" s="335"/>
      <c r="K32" s="289"/>
      <c r="L32" s="16"/>
      <c r="M32" s="16" t="str">
        <f>+IFERROR(VLOOKUP(L32,DATOS!$E$2:$F$9,2,FALSE),"")</f>
        <v/>
      </c>
      <c r="N32" s="291"/>
      <c r="O32" s="289"/>
      <c r="P32" s="289"/>
      <c r="Q32" s="289"/>
      <c r="R32" s="286"/>
      <c r="S32" s="291"/>
      <c r="T32" s="291"/>
      <c r="U32" s="291"/>
      <c r="V32" s="291"/>
      <c r="W32" s="344"/>
      <c r="X32" s="297"/>
      <c r="Y32" s="291"/>
      <c r="Z32" s="291"/>
      <c r="AA32" s="291"/>
      <c r="AB32" s="291"/>
      <c r="AC32" s="291"/>
      <c r="AD32" s="291"/>
      <c r="AE32" s="291"/>
      <c r="AF32" s="291"/>
      <c r="AG32" s="291"/>
      <c r="AH32" s="291"/>
      <c r="AI32" s="344"/>
      <c r="AJ32" s="345"/>
      <c r="AK32" s="346"/>
      <c r="AL32" s="346"/>
      <c r="AM32" s="346"/>
      <c r="AN32" s="347"/>
    </row>
    <row r="33" spans="1:40" x14ac:dyDescent="0.25">
      <c r="A33" s="295">
        <v>2</v>
      </c>
      <c r="B33" s="287"/>
      <c r="C33" s="292"/>
      <c r="D33" s="287"/>
      <c r="E33" s="284"/>
      <c r="F33" s="307"/>
      <c r="G33" s="287"/>
      <c r="H33" s="287"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284" t="str">
        <f>IF(EXACT(H33,"Baja"),"Asumir el Riesgo",IF(EXACT(H33,"Moderada"),"Asumir el Riesgo, Reducir el Riesgo",IF(EXACT(H33,"Alta"),"Asumir el Riesgo, Evitar, Compartir o Transferir",IF(EXACT(H33,"Extrema"),"Reducir el Riesgo, Evitar, Compartir o Transferir",""))))</f>
        <v/>
      </c>
      <c r="J33" s="307"/>
      <c r="K33" s="287"/>
      <c r="L33" s="15"/>
      <c r="M33" s="15" t="str">
        <f>+IFERROR(VLOOKUP(L33,DATOS!$E$2:$F$9,2,FALSE),"")</f>
        <v/>
      </c>
      <c r="N33" s="311">
        <f>SUM(M33:M40)</f>
        <v>0</v>
      </c>
      <c r="O33" s="287"/>
      <c r="P33" s="287"/>
      <c r="Q33" s="287"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284" t="str">
        <f>IF(EXACT(Q33,"Baja"),"Asumir el Riesgo",IF(EXACT(Q33,"Moderada"),"Asumir el Riesgo, Reducir el Riesgo",IF(EXACT(Q33,"Alta"),"Asumir el Riesgo, Evitar, Compartir o Transferir",IF(EXACT(Q33,"Extrema"),"Reducir el Riesgo, Evitar, Compartir o Transferir",""))))</f>
        <v/>
      </c>
      <c r="S33" s="311"/>
      <c r="T33" s="311"/>
      <c r="U33" s="311"/>
      <c r="V33" s="311"/>
      <c r="W33" s="336"/>
      <c r="X33" s="295"/>
      <c r="Y33" s="311"/>
      <c r="Z33" s="311"/>
      <c r="AA33" s="311"/>
      <c r="AB33" s="311"/>
      <c r="AC33" s="311"/>
      <c r="AD33" s="311"/>
      <c r="AE33" s="311"/>
      <c r="AF33" s="311"/>
      <c r="AG33" s="311"/>
      <c r="AH33" s="311"/>
      <c r="AI33" s="336"/>
      <c r="AJ33" s="342"/>
      <c r="AK33" s="338"/>
      <c r="AL33" s="338"/>
      <c r="AM33" s="338"/>
      <c r="AN33" s="340"/>
    </row>
    <row r="34" spans="1:40" x14ac:dyDescent="0.25">
      <c r="A34" s="296"/>
      <c r="B34" s="288"/>
      <c r="C34" s="293"/>
      <c r="D34" s="288"/>
      <c r="E34" s="285"/>
      <c r="F34" s="308"/>
      <c r="G34" s="288"/>
      <c r="H34" s="288"/>
      <c r="I34" s="285"/>
      <c r="J34" s="308"/>
      <c r="K34" s="288"/>
      <c r="L34" s="14"/>
      <c r="M34" s="14" t="str">
        <f>+IFERROR(VLOOKUP(L34,DATOS!$E$2:$F$9,2,FALSE),"")</f>
        <v/>
      </c>
      <c r="N34" s="290"/>
      <c r="O34" s="288"/>
      <c r="P34" s="288"/>
      <c r="Q34" s="288"/>
      <c r="R34" s="285"/>
      <c r="S34" s="290"/>
      <c r="T34" s="290"/>
      <c r="U34" s="290"/>
      <c r="V34" s="290"/>
      <c r="W34" s="337"/>
      <c r="X34" s="296"/>
      <c r="Y34" s="290"/>
      <c r="Z34" s="290"/>
      <c r="AA34" s="290"/>
      <c r="AB34" s="290"/>
      <c r="AC34" s="290"/>
      <c r="AD34" s="290"/>
      <c r="AE34" s="290"/>
      <c r="AF34" s="290"/>
      <c r="AG34" s="290"/>
      <c r="AH34" s="290"/>
      <c r="AI34" s="337"/>
      <c r="AJ34" s="343"/>
      <c r="AK34" s="339"/>
      <c r="AL34" s="339"/>
      <c r="AM34" s="339"/>
      <c r="AN34" s="341"/>
    </row>
    <row r="35" spans="1:40" x14ac:dyDescent="0.25">
      <c r="A35" s="296"/>
      <c r="B35" s="288"/>
      <c r="C35" s="293"/>
      <c r="D35" s="288"/>
      <c r="E35" s="285"/>
      <c r="F35" s="308"/>
      <c r="G35" s="288"/>
      <c r="H35" s="288"/>
      <c r="I35" s="285"/>
      <c r="J35" s="308"/>
      <c r="K35" s="288"/>
      <c r="L35" s="14"/>
      <c r="M35" s="14" t="str">
        <f>+IFERROR(VLOOKUP(L35,DATOS!$E$2:$F$9,2,FALSE),"")</f>
        <v/>
      </c>
      <c r="N35" s="290"/>
      <c r="O35" s="288"/>
      <c r="P35" s="288"/>
      <c r="Q35" s="288"/>
      <c r="R35" s="285"/>
      <c r="S35" s="290"/>
      <c r="T35" s="290"/>
      <c r="U35" s="290"/>
      <c r="V35" s="290"/>
      <c r="W35" s="337"/>
      <c r="X35" s="296"/>
      <c r="Y35" s="290"/>
      <c r="Z35" s="290"/>
      <c r="AA35" s="290"/>
      <c r="AB35" s="290"/>
      <c r="AC35" s="290"/>
      <c r="AD35" s="290"/>
      <c r="AE35" s="290"/>
      <c r="AF35" s="290"/>
      <c r="AG35" s="290"/>
      <c r="AH35" s="290"/>
      <c r="AI35" s="337"/>
      <c r="AJ35" s="343"/>
      <c r="AK35" s="339"/>
      <c r="AL35" s="339"/>
      <c r="AM35" s="339"/>
      <c r="AN35" s="341"/>
    </row>
    <row r="36" spans="1:40" x14ac:dyDescent="0.25">
      <c r="A36" s="296"/>
      <c r="B36" s="288"/>
      <c r="C36" s="293"/>
      <c r="D36" s="288"/>
      <c r="E36" s="285"/>
      <c r="F36" s="308"/>
      <c r="G36" s="288"/>
      <c r="H36" s="288"/>
      <c r="I36" s="285"/>
      <c r="J36" s="308"/>
      <c r="K36" s="288"/>
      <c r="L36" s="14"/>
      <c r="M36" s="14" t="str">
        <f>+IFERROR(VLOOKUP(L36,DATOS!$E$2:$F$9,2,FALSE),"")</f>
        <v/>
      </c>
      <c r="N36" s="290"/>
      <c r="O36" s="288"/>
      <c r="P36" s="288"/>
      <c r="Q36" s="288"/>
      <c r="R36" s="285"/>
      <c r="S36" s="290"/>
      <c r="T36" s="290"/>
      <c r="U36" s="290"/>
      <c r="V36" s="290"/>
      <c r="W36" s="337"/>
      <c r="X36" s="296"/>
      <c r="Y36" s="290"/>
      <c r="Z36" s="290"/>
      <c r="AA36" s="290"/>
      <c r="AB36" s="290"/>
      <c r="AC36" s="290"/>
      <c r="AD36" s="290"/>
      <c r="AE36" s="290"/>
      <c r="AF36" s="290"/>
      <c r="AG36" s="290"/>
      <c r="AH36" s="290"/>
      <c r="AI36" s="337"/>
      <c r="AJ36" s="343"/>
      <c r="AK36" s="339"/>
      <c r="AL36" s="339"/>
      <c r="AM36" s="339"/>
      <c r="AN36" s="341"/>
    </row>
    <row r="37" spans="1:40" x14ac:dyDescent="0.25">
      <c r="A37" s="296"/>
      <c r="B37" s="288"/>
      <c r="C37" s="293"/>
      <c r="D37" s="288"/>
      <c r="E37" s="285"/>
      <c r="F37" s="308"/>
      <c r="G37" s="288"/>
      <c r="H37" s="288"/>
      <c r="I37" s="285"/>
      <c r="J37" s="308"/>
      <c r="K37" s="288"/>
      <c r="L37" s="14"/>
      <c r="M37" s="14" t="str">
        <f>+IFERROR(VLOOKUP(L37,DATOS!$E$2:$F$9,2,FALSE),"")</f>
        <v/>
      </c>
      <c r="N37" s="290"/>
      <c r="O37" s="288"/>
      <c r="P37" s="288"/>
      <c r="Q37" s="288"/>
      <c r="R37" s="285"/>
      <c r="S37" s="290"/>
      <c r="T37" s="290"/>
      <c r="U37" s="290"/>
      <c r="V37" s="290"/>
      <c r="W37" s="337"/>
      <c r="X37" s="296"/>
      <c r="Y37" s="290"/>
      <c r="Z37" s="290"/>
      <c r="AA37" s="290"/>
      <c r="AB37" s="290"/>
      <c r="AC37" s="290"/>
      <c r="AD37" s="290"/>
      <c r="AE37" s="290"/>
      <c r="AF37" s="290"/>
      <c r="AG37" s="290"/>
      <c r="AH37" s="290"/>
      <c r="AI37" s="337"/>
      <c r="AJ37" s="343"/>
      <c r="AK37" s="339"/>
      <c r="AL37" s="339"/>
      <c r="AM37" s="339"/>
      <c r="AN37" s="341"/>
    </row>
    <row r="38" spans="1:40" x14ac:dyDescent="0.25">
      <c r="A38" s="296"/>
      <c r="B38" s="288"/>
      <c r="C38" s="293"/>
      <c r="D38" s="288"/>
      <c r="E38" s="285"/>
      <c r="F38" s="308"/>
      <c r="G38" s="288"/>
      <c r="H38" s="288"/>
      <c r="I38" s="285"/>
      <c r="J38" s="308"/>
      <c r="K38" s="288"/>
      <c r="L38" s="14"/>
      <c r="M38" s="14" t="str">
        <f>+IFERROR(VLOOKUP(L38,DATOS!$E$2:$F$9,2,FALSE),"")</f>
        <v/>
      </c>
      <c r="N38" s="290"/>
      <c r="O38" s="288"/>
      <c r="P38" s="288"/>
      <c r="Q38" s="288"/>
      <c r="R38" s="285"/>
      <c r="S38" s="290"/>
      <c r="T38" s="290"/>
      <c r="U38" s="290"/>
      <c r="V38" s="290"/>
      <c r="W38" s="337"/>
      <c r="X38" s="296"/>
      <c r="Y38" s="290"/>
      <c r="Z38" s="290"/>
      <c r="AA38" s="290"/>
      <c r="AB38" s="290"/>
      <c r="AC38" s="290"/>
      <c r="AD38" s="290"/>
      <c r="AE38" s="290"/>
      <c r="AF38" s="290"/>
      <c r="AG38" s="290"/>
      <c r="AH38" s="290"/>
      <c r="AI38" s="337"/>
      <c r="AJ38" s="343"/>
      <c r="AK38" s="339"/>
      <c r="AL38" s="339"/>
      <c r="AM38" s="339"/>
      <c r="AN38" s="341"/>
    </row>
    <row r="39" spans="1:40" x14ac:dyDescent="0.25">
      <c r="A39" s="296"/>
      <c r="B39" s="288"/>
      <c r="C39" s="293"/>
      <c r="D39" s="288"/>
      <c r="E39" s="285"/>
      <c r="F39" s="308"/>
      <c r="G39" s="288"/>
      <c r="H39" s="288"/>
      <c r="I39" s="285"/>
      <c r="J39" s="308"/>
      <c r="K39" s="288"/>
      <c r="L39" s="14"/>
      <c r="M39" s="14" t="str">
        <f>+IFERROR(VLOOKUP(L39,DATOS!$E$2:$F$9,2,FALSE),"")</f>
        <v/>
      </c>
      <c r="N39" s="290"/>
      <c r="O39" s="288"/>
      <c r="P39" s="288"/>
      <c r="Q39" s="288"/>
      <c r="R39" s="285"/>
      <c r="S39" s="290"/>
      <c r="T39" s="290"/>
      <c r="U39" s="290"/>
      <c r="V39" s="290"/>
      <c r="W39" s="337"/>
      <c r="X39" s="296"/>
      <c r="Y39" s="290"/>
      <c r="Z39" s="290"/>
      <c r="AA39" s="290"/>
      <c r="AB39" s="290"/>
      <c r="AC39" s="290"/>
      <c r="AD39" s="290"/>
      <c r="AE39" s="290"/>
      <c r="AF39" s="290"/>
      <c r="AG39" s="290"/>
      <c r="AH39" s="290"/>
      <c r="AI39" s="337"/>
      <c r="AJ39" s="343"/>
      <c r="AK39" s="339"/>
      <c r="AL39" s="339"/>
      <c r="AM39" s="339"/>
      <c r="AN39" s="341"/>
    </row>
    <row r="40" spans="1:40" x14ac:dyDescent="0.25">
      <c r="A40" s="296"/>
      <c r="B40" s="288"/>
      <c r="C40" s="293"/>
      <c r="D40" s="288"/>
      <c r="E40" s="285"/>
      <c r="F40" s="308"/>
      <c r="G40" s="288"/>
      <c r="H40" s="288"/>
      <c r="I40" s="285"/>
      <c r="J40" s="308"/>
      <c r="K40" s="288"/>
      <c r="L40" s="14"/>
      <c r="M40" s="14" t="str">
        <f>+IFERROR(VLOOKUP(L40,DATOS!$E$2:$F$9,2,FALSE),"")</f>
        <v/>
      </c>
      <c r="N40" s="290"/>
      <c r="O40" s="288"/>
      <c r="P40" s="288"/>
      <c r="Q40" s="288"/>
      <c r="R40" s="285"/>
      <c r="S40" s="290"/>
      <c r="T40" s="290"/>
      <c r="U40" s="290"/>
      <c r="V40" s="290"/>
      <c r="W40" s="337"/>
      <c r="X40" s="296"/>
      <c r="Y40" s="290"/>
      <c r="Z40" s="290"/>
      <c r="AA40" s="290"/>
      <c r="AB40" s="290"/>
      <c r="AC40" s="290"/>
      <c r="AD40" s="290"/>
      <c r="AE40" s="290"/>
      <c r="AF40" s="290"/>
      <c r="AG40" s="290"/>
      <c r="AH40" s="290"/>
      <c r="AI40" s="337"/>
      <c r="AJ40" s="343"/>
      <c r="AK40" s="339"/>
      <c r="AL40" s="339"/>
      <c r="AM40" s="339"/>
      <c r="AN40" s="341"/>
    </row>
    <row r="41" spans="1:40" x14ac:dyDescent="0.25">
      <c r="A41" s="296"/>
      <c r="B41" s="290"/>
      <c r="C41" s="293"/>
      <c r="D41" s="288"/>
      <c r="E41" s="285"/>
      <c r="F41" s="308"/>
      <c r="G41" s="288"/>
      <c r="H41" s="288"/>
      <c r="I41" s="285"/>
      <c r="J41" s="308"/>
      <c r="K41" s="288"/>
      <c r="L41" s="14"/>
      <c r="M41" s="14" t="str">
        <f>+IFERROR(VLOOKUP(L41,DATOS!$E$2:$F$9,2,FALSE),"")</f>
        <v/>
      </c>
      <c r="N41" s="290">
        <f>SUM(M41:M48)</f>
        <v>0</v>
      </c>
      <c r="O41" s="288"/>
      <c r="P41" s="288"/>
      <c r="Q41" s="288"/>
      <c r="R41" s="285"/>
      <c r="S41" s="290"/>
      <c r="T41" s="290"/>
      <c r="U41" s="290"/>
      <c r="V41" s="290"/>
      <c r="W41" s="337"/>
      <c r="X41" s="296"/>
      <c r="Y41" s="290"/>
      <c r="Z41" s="290"/>
      <c r="AA41" s="290"/>
      <c r="AB41" s="290"/>
      <c r="AC41" s="290"/>
      <c r="AD41" s="290"/>
      <c r="AE41" s="290"/>
      <c r="AF41" s="290"/>
      <c r="AG41" s="290"/>
      <c r="AH41" s="290"/>
      <c r="AI41" s="337"/>
      <c r="AJ41" s="343"/>
      <c r="AK41" s="339"/>
      <c r="AL41" s="339"/>
      <c r="AM41" s="339"/>
      <c r="AN41" s="341"/>
    </row>
    <row r="42" spans="1:40" x14ac:dyDescent="0.25">
      <c r="A42" s="296"/>
      <c r="B42" s="290"/>
      <c r="C42" s="293"/>
      <c r="D42" s="288"/>
      <c r="E42" s="285"/>
      <c r="F42" s="308"/>
      <c r="G42" s="288"/>
      <c r="H42" s="288"/>
      <c r="I42" s="285"/>
      <c r="J42" s="308"/>
      <c r="K42" s="288"/>
      <c r="L42" s="14"/>
      <c r="M42" s="14" t="str">
        <f>+IFERROR(VLOOKUP(L42,DATOS!$E$2:$F$9,2,FALSE),"")</f>
        <v/>
      </c>
      <c r="N42" s="290"/>
      <c r="O42" s="288"/>
      <c r="P42" s="288"/>
      <c r="Q42" s="288"/>
      <c r="R42" s="285"/>
      <c r="S42" s="290"/>
      <c r="T42" s="290"/>
      <c r="U42" s="290"/>
      <c r="V42" s="290"/>
      <c r="W42" s="337"/>
      <c r="X42" s="296"/>
      <c r="Y42" s="290"/>
      <c r="Z42" s="290"/>
      <c r="AA42" s="290"/>
      <c r="AB42" s="290"/>
      <c r="AC42" s="290"/>
      <c r="AD42" s="290"/>
      <c r="AE42" s="290"/>
      <c r="AF42" s="290"/>
      <c r="AG42" s="290"/>
      <c r="AH42" s="290"/>
      <c r="AI42" s="337"/>
      <c r="AJ42" s="343"/>
      <c r="AK42" s="339"/>
      <c r="AL42" s="339"/>
      <c r="AM42" s="339"/>
      <c r="AN42" s="341"/>
    </row>
    <row r="43" spans="1:40" x14ac:dyDescent="0.25">
      <c r="A43" s="296"/>
      <c r="B43" s="290"/>
      <c r="C43" s="293"/>
      <c r="D43" s="288"/>
      <c r="E43" s="285"/>
      <c r="F43" s="308"/>
      <c r="G43" s="288"/>
      <c r="H43" s="288"/>
      <c r="I43" s="285"/>
      <c r="J43" s="308"/>
      <c r="K43" s="288"/>
      <c r="L43" s="14"/>
      <c r="M43" s="14" t="str">
        <f>+IFERROR(VLOOKUP(L43,DATOS!$E$2:$F$9,2,FALSE),"")</f>
        <v/>
      </c>
      <c r="N43" s="290"/>
      <c r="O43" s="288"/>
      <c r="P43" s="288"/>
      <c r="Q43" s="288"/>
      <c r="R43" s="285"/>
      <c r="S43" s="290"/>
      <c r="T43" s="290"/>
      <c r="U43" s="290"/>
      <c r="V43" s="290"/>
      <c r="W43" s="337"/>
      <c r="X43" s="296"/>
      <c r="Y43" s="290"/>
      <c r="Z43" s="290"/>
      <c r="AA43" s="290"/>
      <c r="AB43" s="290"/>
      <c r="AC43" s="290"/>
      <c r="AD43" s="290"/>
      <c r="AE43" s="290"/>
      <c r="AF43" s="290"/>
      <c r="AG43" s="290"/>
      <c r="AH43" s="290"/>
      <c r="AI43" s="337"/>
      <c r="AJ43" s="343"/>
      <c r="AK43" s="339"/>
      <c r="AL43" s="339"/>
      <c r="AM43" s="339"/>
      <c r="AN43" s="341"/>
    </row>
    <row r="44" spans="1:40" x14ac:dyDescent="0.25">
      <c r="A44" s="296"/>
      <c r="B44" s="290"/>
      <c r="C44" s="293"/>
      <c r="D44" s="288"/>
      <c r="E44" s="285"/>
      <c r="F44" s="308"/>
      <c r="G44" s="288"/>
      <c r="H44" s="288"/>
      <c r="I44" s="285"/>
      <c r="J44" s="308"/>
      <c r="K44" s="288"/>
      <c r="L44" s="14"/>
      <c r="M44" s="14" t="str">
        <f>+IFERROR(VLOOKUP(L44,DATOS!$E$2:$F$9,2,FALSE),"")</f>
        <v/>
      </c>
      <c r="N44" s="290"/>
      <c r="O44" s="288"/>
      <c r="P44" s="288"/>
      <c r="Q44" s="288"/>
      <c r="R44" s="285"/>
      <c r="S44" s="290"/>
      <c r="T44" s="290"/>
      <c r="U44" s="290"/>
      <c r="V44" s="290"/>
      <c r="W44" s="337"/>
      <c r="X44" s="296"/>
      <c r="Y44" s="290"/>
      <c r="Z44" s="290"/>
      <c r="AA44" s="290"/>
      <c r="AB44" s="290"/>
      <c r="AC44" s="290"/>
      <c r="AD44" s="290"/>
      <c r="AE44" s="290"/>
      <c r="AF44" s="290"/>
      <c r="AG44" s="290"/>
      <c r="AH44" s="290"/>
      <c r="AI44" s="337"/>
      <c r="AJ44" s="343"/>
      <c r="AK44" s="339"/>
      <c r="AL44" s="339"/>
      <c r="AM44" s="339"/>
      <c r="AN44" s="341"/>
    </row>
    <row r="45" spans="1:40" x14ac:dyDescent="0.25">
      <c r="A45" s="296"/>
      <c r="B45" s="290"/>
      <c r="C45" s="293"/>
      <c r="D45" s="288"/>
      <c r="E45" s="285"/>
      <c r="F45" s="308"/>
      <c r="G45" s="288"/>
      <c r="H45" s="288"/>
      <c r="I45" s="285"/>
      <c r="J45" s="308"/>
      <c r="K45" s="288"/>
      <c r="L45" s="14"/>
      <c r="M45" s="14" t="str">
        <f>+IFERROR(VLOOKUP(L45,DATOS!$E$2:$F$9,2,FALSE),"")</f>
        <v/>
      </c>
      <c r="N45" s="290"/>
      <c r="O45" s="288"/>
      <c r="P45" s="288"/>
      <c r="Q45" s="288"/>
      <c r="R45" s="285"/>
      <c r="S45" s="290"/>
      <c r="T45" s="290"/>
      <c r="U45" s="290"/>
      <c r="V45" s="290"/>
      <c r="W45" s="337"/>
      <c r="X45" s="296"/>
      <c r="Y45" s="290"/>
      <c r="Z45" s="290"/>
      <c r="AA45" s="290"/>
      <c r="AB45" s="290"/>
      <c r="AC45" s="290"/>
      <c r="AD45" s="290"/>
      <c r="AE45" s="290"/>
      <c r="AF45" s="290"/>
      <c r="AG45" s="290"/>
      <c r="AH45" s="290"/>
      <c r="AI45" s="337"/>
      <c r="AJ45" s="343"/>
      <c r="AK45" s="339"/>
      <c r="AL45" s="339"/>
      <c r="AM45" s="339"/>
      <c r="AN45" s="341"/>
    </row>
    <row r="46" spans="1:40" x14ac:dyDescent="0.25">
      <c r="A46" s="296"/>
      <c r="B46" s="290"/>
      <c r="C46" s="293"/>
      <c r="D46" s="288"/>
      <c r="E46" s="285"/>
      <c r="F46" s="308"/>
      <c r="G46" s="288"/>
      <c r="H46" s="288"/>
      <c r="I46" s="285"/>
      <c r="J46" s="308"/>
      <c r="K46" s="288"/>
      <c r="L46" s="14"/>
      <c r="M46" s="14" t="str">
        <f>+IFERROR(VLOOKUP(L46,DATOS!$E$2:$F$9,2,FALSE),"")</f>
        <v/>
      </c>
      <c r="N46" s="290"/>
      <c r="O46" s="288"/>
      <c r="P46" s="288"/>
      <c r="Q46" s="288"/>
      <c r="R46" s="285"/>
      <c r="S46" s="290"/>
      <c r="T46" s="290"/>
      <c r="U46" s="290"/>
      <c r="V46" s="290"/>
      <c r="W46" s="337"/>
      <c r="X46" s="296"/>
      <c r="Y46" s="290"/>
      <c r="Z46" s="290"/>
      <c r="AA46" s="290"/>
      <c r="AB46" s="290"/>
      <c r="AC46" s="290"/>
      <c r="AD46" s="290"/>
      <c r="AE46" s="290"/>
      <c r="AF46" s="290"/>
      <c r="AG46" s="290"/>
      <c r="AH46" s="290"/>
      <c r="AI46" s="337"/>
      <c r="AJ46" s="343"/>
      <c r="AK46" s="339"/>
      <c r="AL46" s="339"/>
      <c r="AM46" s="339"/>
      <c r="AN46" s="341"/>
    </row>
    <row r="47" spans="1:40" x14ac:dyDescent="0.25">
      <c r="A47" s="296"/>
      <c r="B47" s="290"/>
      <c r="C47" s="293"/>
      <c r="D47" s="288"/>
      <c r="E47" s="285"/>
      <c r="F47" s="308"/>
      <c r="G47" s="288"/>
      <c r="H47" s="288"/>
      <c r="I47" s="285"/>
      <c r="J47" s="308"/>
      <c r="K47" s="288"/>
      <c r="L47" s="14"/>
      <c r="M47" s="14" t="str">
        <f>+IFERROR(VLOOKUP(L47,DATOS!$E$2:$F$9,2,FALSE),"")</f>
        <v/>
      </c>
      <c r="N47" s="290"/>
      <c r="O47" s="288"/>
      <c r="P47" s="288"/>
      <c r="Q47" s="288"/>
      <c r="R47" s="285"/>
      <c r="S47" s="290"/>
      <c r="T47" s="290"/>
      <c r="U47" s="290"/>
      <c r="V47" s="290"/>
      <c r="W47" s="337"/>
      <c r="X47" s="296"/>
      <c r="Y47" s="290"/>
      <c r="Z47" s="290"/>
      <c r="AA47" s="290"/>
      <c r="AB47" s="290"/>
      <c r="AC47" s="290"/>
      <c r="AD47" s="290"/>
      <c r="AE47" s="290"/>
      <c r="AF47" s="290"/>
      <c r="AG47" s="290"/>
      <c r="AH47" s="290"/>
      <c r="AI47" s="337"/>
      <c r="AJ47" s="343"/>
      <c r="AK47" s="339"/>
      <c r="AL47" s="339"/>
      <c r="AM47" s="339"/>
      <c r="AN47" s="341"/>
    </row>
    <row r="48" spans="1:40" x14ac:dyDescent="0.25">
      <c r="A48" s="296"/>
      <c r="B48" s="290"/>
      <c r="C48" s="293"/>
      <c r="D48" s="288"/>
      <c r="E48" s="285"/>
      <c r="F48" s="308"/>
      <c r="G48" s="288"/>
      <c r="H48" s="288"/>
      <c r="I48" s="285"/>
      <c r="J48" s="308"/>
      <c r="K48" s="288"/>
      <c r="L48" s="14"/>
      <c r="M48" s="14" t="str">
        <f>+IFERROR(VLOOKUP(L48,DATOS!$E$2:$F$9,2,FALSE),"")</f>
        <v/>
      </c>
      <c r="N48" s="290"/>
      <c r="O48" s="288"/>
      <c r="P48" s="288"/>
      <c r="Q48" s="288"/>
      <c r="R48" s="285"/>
      <c r="S48" s="290"/>
      <c r="T48" s="290"/>
      <c r="U48" s="290"/>
      <c r="V48" s="290"/>
      <c r="W48" s="337"/>
      <c r="X48" s="296"/>
      <c r="Y48" s="290"/>
      <c r="Z48" s="290"/>
      <c r="AA48" s="290"/>
      <c r="AB48" s="290"/>
      <c r="AC48" s="290"/>
      <c r="AD48" s="290"/>
      <c r="AE48" s="290"/>
      <c r="AF48" s="290"/>
      <c r="AG48" s="290"/>
      <c r="AH48" s="290"/>
      <c r="AI48" s="337"/>
      <c r="AJ48" s="343"/>
      <c r="AK48" s="339"/>
      <c r="AL48" s="339"/>
      <c r="AM48" s="339"/>
      <c r="AN48" s="341"/>
    </row>
    <row r="49" spans="1:40" x14ac:dyDescent="0.25">
      <c r="A49" s="296"/>
      <c r="B49" s="290"/>
      <c r="C49" s="293"/>
      <c r="D49" s="288"/>
      <c r="E49" s="285"/>
      <c r="F49" s="308"/>
      <c r="G49" s="288"/>
      <c r="H49" s="288"/>
      <c r="I49" s="285"/>
      <c r="J49" s="308"/>
      <c r="K49" s="288"/>
      <c r="L49" s="14"/>
      <c r="M49" s="14" t="str">
        <f>+IFERROR(VLOOKUP(L49,DATOS!$E$2:$F$9,2,FALSE),"")</f>
        <v/>
      </c>
      <c r="N49" s="290">
        <f>SUM(M49:M56)</f>
        <v>0</v>
      </c>
      <c r="O49" s="288"/>
      <c r="P49" s="288"/>
      <c r="Q49" s="288"/>
      <c r="R49" s="285"/>
      <c r="S49" s="290"/>
      <c r="T49" s="290"/>
      <c r="U49" s="290"/>
      <c r="V49" s="290"/>
      <c r="W49" s="337"/>
      <c r="X49" s="296"/>
      <c r="Y49" s="290"/>
      <c r="Z49" s="290"/>
      <c r="AA49" s="290"/>
      <c r="AB49" s="290"/>
      <c r="AC49" s="290"/>
      <c r="AD49" s="290"/>
      <c r="AE49" s="290"/>
      <c r="AF49" s="290"/>
      <c r="AG49" s="290"/>
      <c r="AH49" s="290"/>
      <c r="AI49" s="337"/>
      <c r="AJ49" s="343"/>
      <c r="AK49" s="339"/>
      <c r="AL49" s="339"/>
      <c r="AM49" s="339"/>
      <c r="AN49" s="341"/>
    </row>
    <row r="50" spans="1:40" x14ac:dyDescent="0.25">
      <c r="A50" s="296"/>
      <c r="B50" s="290"/>
      <c r="C50" s="293"/>
      <c r="D50" s="288"/>
      <c r="E50" s="285"/>
      <c r="F50" s="308"/>
      <c r="G50" s="288"/>
      <c r="H50" s="288"/>
      <c r="I50" s="285"/>
      <c r="J50" s="308"/>
      <c r="K50" s="288"/>
      <c r="L50" s="14"/>
      <c r="M50" s="14" t="str">
        <f>+IFERROR(VLOOKUP(L50,DATOS!$E$2:$F$9,2,FALSE),"")</f>
        <v/>
      </c>
      <c r="N50" s="290"/>
      <c r="O50" s="288"/>
      <c r="P50" s="288"/>
      <c r="Q50" s="288"/>
      <c r="R50" s="285"/>
      <c r="S50" s="290"/>
      <c r="T50" s="290"/>
      <c r="U50" s="290"/>
      <c r="V50" s="290"/>
      <c r="W50" s="337"/>
      <c r="X50" s="296"/>
      <c r="Y50" s="290"/>
      <c r="Z50" s="290"/>
      <c r="AA50" s="290"/>
      <c r="AB50" s="290"/>
      <c r="AC50" s="290"/>
      <c r="AD50" s="290"/>
      <c r="AE50" s="290"/>
      <c r="AF50" s="290"/>
      <c r="AG50" s="290"/>
      <c r="AH50" s="290"/>
      <c r="AI50" s="337"/>
      <c r="AJ50" s="343"/>
      <c r="AK50" s="339"/>
      <c r="AL50" s="339"/>
      <c r="AM50" s="339"/>
      <c r="AN50" s="341"/>
    </row>
    <row r="51" spans="1:40" x14ac:dyDescent="0.25">
      <c r="A51" s="296"/>
      <c r="B51" s="290"/>
      <c r="C51" s="293"/>
      <c r="D51" s="288"/>
      <c r="E51" s="285"/>
      <c r="F51" s="308"/>
      <c r="G51" s="288"/>
      <c r="H51" s="288"/>
      <c r="I51" s="285"/>
      <c r="J51" s="308"/>
      <c r="K51" s="288"/>
      <c r="L51" s="14"/>
      <c r="M51" s="14" t="str">
        <f>+IFERROR(VLOOKUP(L51,DATOS!$E$2:$F$9,2,FALSE),"")</f>
        <v/>
      </c>
      <c r="N51" s="290"/>
      <c r="O51" s="288"/>
      <c r="P51" s="288"/>
      <c r="Q51" s="288"/>
      <c r="R51" s="285"/>
      <c r="S51" s="290"/>
      <c r="T51" s="290"/>
      <c r="U51" s="290"/>
      <c r="V51" s="290"/>
      <c r="W51" s="337"/>
      <c r="X51" s="296"/>
      <c r="Y51" s="290"/>
      <c r="Z51" s="290"/>
      <c r="AA51" s="290"/>
      <c r="AB51" s="290"/>
      <c r="AC51" s="290"/>
      <c r="AD51" s="290"/>
      <c r="AE51" s="290"/>
      <c r="AF51" s="290"/>
      <c r="AG51" s="290"/>
      <c r="AH51" s="290"/>
      <c r="AI51" s="337"/>
      <c r="AJ51" s="343"/>
      <c r="AK51" s="339"/>
      <c r="AL51" s="339"/>
      <c r="AM51" s="339"/>
      <c r="AN51" s="341"/>
    </row>
    <row r="52" spans="1:40" x14ac:dyDescent="0.25">
      <c r="A52" s="296"/>
      <c r="B52" s="290"/>
      <c r="C52" s="293"/>
      <c r="D52" s="288"/>
      <c r="E52" s="285"/>
      <c r="F52" s="308"/>
      <c r="G52" s="288"/>
      <c r="H52" s="288"/>
      <c r="I52" s="285"/>
      <c r="J52" s="308"/>
      <c r="K52" s="288"/>
      <c r="L52" s="14"/>
      <c r="M52" s="14" t="str">
        <f>+IFERROR(VLOOKUP(L52,DATOS!$E$2:$F$9,2,FALSE),"")</f>
        <v/>
      </c>
      <c r="N52" s="290"/>
      <c r="O52" s="288"/>
      <c r="P52" s="288"/>
      <c r="Q52" s="288"/>
      <c r="R52" s="285"/>
      <c r="S52" s="290"/>
      <c r="T52" s="290"/>
      <c r="U52" s="290"/>
      <c r="V52" s="290"/>
      <c r="W52" s="337"/>
      <c r="X52" s="296"/>
      <c r="Y52" s="290"/>
      <c r="Z52" s="290"/>
      <c r="AA52" s="290"/>
      <c r="AB52" s="290"/>
      <c r="AC52" s="290"/>
      <c r="AD52" s="290"/>
      <c r="AE52" s="290"/>
      <c r="AF52" s="290"/>
      <c r="AG52" s="290"/>
      <c r="AH52" s="290"/>
      <c r="AI52" s="337"/>
      <c r="AJ52" s="343"/>
      <c r="AK52" s="339"/>
      <c r="AL52" s="339"/>
      <c r="AM52" s="339"/>
      <c r="AN52" s="341"/>
    </row>
    <row r="53" spans="1:40" x14ac:dyDescent="0.25">
      <c r="A53" s="296"/>
      <c r="B53" s="290"/>
      <c r="C53" s="293"/>
      <c r="D53" s="288"/>
      <c r="E53" s="285"/>
      <c r="F53" s="308"/>
      <c r="G53" s="288"/>
      <c r="H53" s="288"/>
      <c r="I53" s="285"/>
      <c r="J53" s="308"/>
      <c r="K53" s="288"/>
      <c r="L53" s="14"/>
      <c r="M53" s="14" t="str">
        <f>+IFERROR(VLOOKUP(L53,DATOS!$E$2:$F$9,2,FALSE),"")</f>
        <v/>
      </c>
      <c r="N53" s="290"/>
      <c r="O53" s="288"/>
      <c r="P53" s="288"/>
      <c r="Q53" s="288"/>
      <c r="R53" s="285"/>
      <c r="S53" s="290"/>
      <c r="T53" s="290"/>
      <c r="U53" s="290"/>
      <c r="V53" s="290"/>
      <c r="W53" s="337"/>
      <c r="X53" s="296"/>
      <c r="Y53" s="290"/>
      <c r="Z53" s="290"/>
      <c r="AA53" s="290"/>
      <c r="AB53" s="290"/>
      <c r="AC53" s="290"/>
      <c r="AD53" s="290"/>
      <c r="AE53" s="290"/>
      <c r="AF53" s="290"/>
      <c r="AG53" s="290"/>
      <c r="AH53" s="290"/>
      <c r="AI53" s="337"/>
      <c r="AJ53" s="343"/>
      <c r="AK53" s="339"/>
      <c r="AL53" s="339"/>
      <c r="AM53" s="339"/>
      <c r="AN53" s="341"/>
    </row>
    <row r="54" spans="1:40" x14ac:dyDescent="0.25">
      <c r="A54" s="296"/>
      <c r="B54" s="290"/>
      <c r="C54" s="293"/>
      <c r="D54" s="288"/>
      <c r="E54" s="285"/>
      <c r="F54" s="308"/>
      <c r="G54" s="288"/>
      <c r="H54" s="288"/>
      <c r="I54" s="285"/>
      <c r="J54" s="308"/>
      <c r="K54" s="288"/>
      <c r="L54" s="14"/>
      <c r="M54" s="14" t="str">
        <f>+IFERROR(VLOOKUP(L54,DATOS!$E$2:$F$9,2,FALSE),"")</f>
        <v/>
      </c>
      <c r="N54" s="290"/>
      <c r="O54" s="288"/>
      <c r="P54" s="288"/>
      <c r="Q54" s="288"/>
      <c r="R54" s="285"/>
      <c r="S54" s="290"/>
      <c r="T54" s="290"/>
      <c r="U54" s="290"/>
      <c r="V54" s="290"/>
      <c r="W54" s="337"/>
      <c r="X54" s="296"/>
      <c r="Y54" s="290"/>
      <c r="Z54" s="290"/>
      <c r="AA54" s="290"/>
      <c r="AB54" s="290"/>
      <c r="AC54" s="290"/>
      <c r="AD54" s="290"/>
      <c r="AE54" s="290"/>
      <c r="AF54" s="290"/>
      <c r="AG54" s="290"/>
      <c r="AH54" s="290"/>
      <c r="AI54" s="337"/>
      <c r="AJ54" s="343"/>
      <c r="AK54" s="339"/>
      <c r="AL54" s="339"/>
      <c r="AM54" s="339"/>
      <c r="AN54" s="341"/>
    </row>
    <row r="55" spans="1:40" x14ac:dyDescent="0.25">
      <c r="A55" s="296"/>
      <c r="B55" s="290"/>
      <c r="C55" s="293"/>
      <c r="D55" s="288"/>
      <c r="E55" s="285"/>
      <c r="F55" s="308"/>
      <c r="G55" s="288"/>
      <c r="H55" s="288"/>
      <c r="I55" s="285"/>
      <c r="J55" s="308"/>
      <c r="K55" s="288"/>
      <c r="L55" s="14"/>
      <c r="M55" s="14" t="str">
        <f>+IFERROR(VLOOKUP(L55,DATOS!$E$2:$F$9,2,FALSE),"")</f>
        <v/>
      </c>
      <c r="N55" s="290"/>
      <c r="O55" s="288"/>
      <c r="P55" s="288"/>
      <c r="Q55" s="288"/>
      <c r="R55" s="285"/>
      <c r="S55" s="290"/>
      <c r="T55" s="290"/>
      <c r="U55" s="290"/>
      <c r="V55" s="290"/>
      <c r="W55" s="337"/>
      <c r="X55" s="296"/>
      <c r="Y55" s="290"/>
      <c r="Z55" s="290"/>
      <c r="AA55" s="290"/>
      <c r="AB55" s="290"/>
      <c r="AC55" s="290"/>
      <c r="AD55" s="290"/>
      <c r="AE55" s="290"/>
      <c r="AF55" s="290"/>
      <c r="AG55" s="290"/>
      <c r="AH55" s="290"/>
      <c r="AI55" s="337"/>
      <c r="AJ55" s="343"/>
      <c r="AK55" s="339"/>
      <c r="AL55" s="339"/>
      <c r="AM55" s="339"/>
      <c r="AN55" s="341"/>
    </row>
    <row r="56" spans="1:40" ht="15.75" thickBot="1" x14ac:dyDescent="0.3">
      <c r="A56" s="297"/>
      <c r="B56" s="291"/>
      <c r="C56" s="294"/>
      <c r="D56" s="289"/>
      <c r="E56" s="286"/>
      <c r="F56" s="335"/>
      <c r="G56" s="289"/>
      <c r="H56" s="289"/>
      <c r="I56" s="286"/>
      <c r="J56" s="335"/>
      <c r="K56" s="289"/>
      <c r="L56" s="16"/>
      <c r="M56" s="16" t="str">
        <f>+IFERROR(VLOOKUP(L56,DATOS!$E$2:$F$9,2,FALSE),"")</f>
        <v/>
      </c>
      <c r="N56" s="291"/>
      <c r="O56" s="289"/>
      <c r="P56" s="289"/>
      <c r="Q56" s="289"/>
      <c r="R56" s="286"/>
      <c r="S56" s="291"/>
      <c r="T56" s="291"/>
      <c r="U56" s="291"/>
      <c r="V56" s="291"/>
      <c r="W56" s="344"/>
      <c r="X56" s="297"/>
      <c r="Y56" s="291"/>
      <c r="Z56" s="291"/>
      <c r="AA56" s="291"/>
      <c r="AB56" s="291"/>
      <c r="AC56" s="291"/>
      <c r="AD56" s="291"/>
      <c r="AE56" s="291"/>
      <c r="AF56" s="291"/>
      <c r="AG56" s="291"/>
      <c r="AH56" s="291"/>
      <c r="AI56" s="344"/>
      <c r="AJ56" s="345"/>
      <c r="AK56" s="346"/>
      <c r="AL56" s="346"/>
      <c r="AM56" s="346"/>
      <c r="AN56" s="347"/>
    </row>
    <row r="57" spans="1:40" x14ac:dyDescent="0.25">
      <c r="A57" s="295">
        <v>3</v>
      </c>
      <c r="B57" s="287"/>
      <c r="C57" s="292"/>
      <c r="D57" s="287"/>
      <c r="E57" s="284"/>
      <c r="F57" s="307"/>
      <c r="G57" s="287"/>
      <c r="H57" s="287"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284" t="str">
        <f>IF(EXACT(H57,"Baja"),"Asumir el Riesgo",IF(EXACT(H57,"Moderada"),"Asumir el Riesgo, Reducir el Riesgo",IF(EXACT(H57,"Alta"),"Asumir el Riesgo, Evitar, Compartir o Transferir",IF(EXACT(H57,"Extrema"),"Reducir el Riesgo, Evitar, Compartir o Transferir",""))))</f>
        <v/>
      </c>
      <c r="J57" s="307"/>
      <c r="K57" s="287"/>
      <c r="L57" s="15"/>
      <c r="M57" s="15" t="str">
        <f>+IFERROR(VLOOKUP(L57,DATOS!$E$2:$F$9,2,FALSE),"")</f>
        <v/>
      </c>
      <c r="N57" s="311">
        <f>SUM(M57:M64)</f>
        <v>0</v>
      </c>
      <c r="O57" s="287"/>
      <c r="P57" s="287"/>
      <c r="Q57" s="287"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284" t="str">
        <f>IF(EXACT(Q57,"Baja"),"Asumir el Riesgo",IF(EXACT(Q57,"Moderada"),"Asumir el Riesgo, Reducir el Riesgo",IF(EXACT(Q57,"Alta"),"Asumir el Riesgo, Evitar, Compartir o Transferir",IF(EXACT(Q57,"Extrema"),"Reducir el Riesgo, Evitar, Compartir o Transferir",""))))</f>
        <v/>
      </c>
      <c r="S57" s="311"/>
      <c r="T57" s="311"/>
      <c r="U57" s="311"/>
      <c r="V57" s="311"/>
      <c r="W57" s="336"/>
      <c r="X57" s="295"/>
      <c r="Y57" s="311"/>
      <c r="Z57" s="311"/>
      <c r="AA57" s="311"/>
      <c r="AB57" s="311"/>
      <c r="AC57" s="311"/>
      <c r="AD57" s="311"/>
      <c r="AE57" s="311"/>
      <c r="AF57" s="311"/>
      <c r="AG57" s="311"/>
      <c r="AH57" s="311"/>
      <c r="AI57" s="336"/>
      <c r="AJ57" s="342"/>
      <c r="AK57" s="338"/>
      <c r="AL57" s="338"/>
      <c r="AM57" s="338"/>
      <c r="AN57" s="340"/>
    </row>
    <row r="58" spans="1:40" x14ac:dyDescent="0.25">
      <c r="A58" s="296"/>
      <c r="B58" s="288"/>
      <c r="C58" s="293"/>
      <c r="D58" s="288"/>
      <c r="E58" s="285"/>
      <c r="F58" s="308"/>
      <c r="G58" s="288"/>
      <c r="H58" s="288"/>
      <c r="I58" s="285"/>
      <c r="J58" s="308"/>
      <c r="K58" s="288"/>
      <c r="L58" s="14"/>
      <c r="M58" s="14" t="str">
        <f>+IFERROR(VLOOKUP(L58,DATOS!$E$2:$F$9,2,FALSE),"")</f>
        <v/>
      </c>
      <c r="N58" s="290"/>
      <c r="O58" s="288"/>
      <c r="P58" s="288"/>
      <c r="Q58" s="288"/>
      <c r="R58" s="285"/>
      <c r="S58" s="290"/>
      <c r="T58" s="290"/>
      <c r="U58" s="290"/>
      <c r="V58" s="290"/>
      <c r="W58" s="337"/>
      <c r="X58" s="296"/>
      <c r="Y58" s="290"/>
      <c r="Z58" s="290"/>
      <c r="AA58" s="290"/>
      <c r="AB58" s="290"/>
      <c r="AC58" s="290"/>
      <c r="AD58" s="290"/>
      <c r="AE58" s="290"/>
      <c r="AF58" s="290"/>
      <c r="AG58" s="290"/>
      <c r="AH58" s="290"/>
      <c r="AI58" s="337"/>
      <c r="AJ58" s="343"/>
      <c r="AK58" s="339"/>
      <c r="AL58" s="339"/>
      <c r="AM58" s="339"/>
      <c r="AN58" s="341"/>
    </row>
    <row r="59" spans="1:40" x14ac:dyDescent="0.25">
      <c r="A59" s="296"/>
      <c r="B59" s="288"/>
      <c r="C59" s="293"/>
      <c r="D59" s="288"/>
      <c r="E59" s="285"/>
      <c r="F59" s="308"/>
      <c r="G59" s="288"/>
      <c r="H59" s="288"/>
      <c r="I59" s="285"/>
      <c r="J59" s="308"/>
      <c r="K59" s="288"/>
      <c r="L59" s="14"/>
      <c r="M59" s="14" t="str">
        <f>+IFERROR(VLOOKUP(L59,DATOS!$E$2:$F$9,2,FALSE),"")</f>
        <v/>
      </c>
      <c r="N59" s="290"/>
      <c r="O59" s="288"/>
      <c r="P59" s="288"/>
      <c r="Q59" s="288"/>
      <c r="R59" s="285"/>
      <c r="S59" s="290"/>
      <c r="T59" s="290"/>
      <c r="U59" s="290"/>
      <c r="V59" s="290"/>
      <c r="W59" s="337"/>
      <c r="X59" s="296"/>
      <c r="Y59" s="290"/>
      <c r="Z59" s="290"/>
      <c r="AA59" s="290"/>
      <c r="AB59" s="290"/>
      <c r="AC59" s="290"/>
      <c r="AD59" s="290"/>
      <c r="AE59" s="290"/>
      <c r="AF59" s="290"/>
      <c r="AG59" s="290"/>
      <c r="AH59" s="290"/>
      <c r="AI59" s="337"/>
      <c r="AJ59" s="343"/>
      <c r="AK59" s="339"/>
      <c r="AL59" s="339"/>
      <c r="AM59" s="339"/>
      <c r="AN59" s="341"/>
    </row>
    <row r="60" spans="1:40" x14ac:dyDescent="0.25">
      <c r="A60" s="296"/>
      <c r="B60" s="288"/>
      <c r="C60" s="293"/>
      <c r="D60" s="288"/>
      <c r="E60" s="285"/>
      <c r="F60" s="308"/>
      <c r="G60" s="288"/>
      <c r="H60" s="288"/>
      <c r="I60" s="285"/>
      <c r="J60" s="308"/>
      <c r="K60" s="288"/>
      <c r="L60" s="14"/>
      <c r="M60" s="14" t="str">
        <f>+IFERROR(VLOOKUP(L60,DATOS!$E$2:$F$9,2,FALSE),"")</f>
        <v/>
      </c>
      <c r="N60" s="290"/>
      <c r="O60" s="288"/>
      <c r="P60" s="288"/>
      <c r="Q60" s="288"/>
      <c r="R60" s="285"/>
      <c r="S60" s="290"/>
      <c r="T60" s="290"/>
      <c r="U60" s="290"/>
      <c r="V60" s="290"/>
      <c r="W60" s="337"/>
      <c r="X60" s="296"/>
      <c r="Y60" s="290"/>
      <c r="Z60" s="290"/>
      <c r="AA60" s="290"/>
      <c r="AB60" s="290"/>
      <c r="AC60" s="290"/>
      <c r="AD60" s="290"/>
      <c r="AE60" s="290"/>
      <c r="AF60" s="290"/>
      <c r="AG60" s="290"/>
      <c r="AH60" s="290"/>
      <c r="AI60" s="337"/>
      <c r="AJ60" s="343"/>
      <c r="AK60" s="339"/>
      <c r="AL60" s="339"/>
      <c r="AM60" s="339"/>
      <c r="AN60" s="341"/>
    </row>
    <row r="61" spans="1:40" x14ac:dyDescent="0.25">
      <c r="A61" s="296"/>
      <c r="B61" s="288"/>
      <c r="C61" s="293"/>
      <c r="D61" s="288"/>
      <c r="E61" s="285"/>
      <c r="F61" s="308"/>
      <c r="G61" s="288"/>
      <c r="H61" s="288"/>
      <c r="I61" s="285"/>
      <c r="J61" s="308"/>
      <c r="K61" s="288"/>
      <c r="L61" s="14"/>
      <c r="M61" s="14" t="str">
        <f>+IFERROR(VLOOKUP(L61,DATOS!$E$2:$F$9,2,FALSE),"")</f>
        <v/>
      </c>
      <c r="N61" s="290"/>
      <c r="O61" s="288"/>
      <c r="P61" s="288"/>
      <c r="Q61" s="288"/>
      <c r="R61" s="285"/>
      <c r="S61" s="290"/>
      <c r="T61" s="290"/>
      <c r="U61" s="290"/>
      <c r="V61" s="290"/>
      <c r="W61" s="337"/>
      <c r="X61" s="296"/>
      <c r="Y61" s="290"/>
      <c r="Z61" s="290"/>
      <c r="AA61" s="290"/>
      <c r="AB61" s="290"/>
      <c r="AC61" s="290"/>
      <c r="AD61" s="290"/>
      <c r="AE61" s="290"/>
      <c r="AF61" s="290"/>
      <c r="AG61" s="290"/>
      <c r="AH61" s="290"/>
      <c r="AI61" s="337"/>
      <c r="AJ61" s="343"/>
      <c r="AK61" s="339"/>
      <c r="AL61" s="339"/>
      <c r="AM61" s="339"/>
      <c r="AN61" s="341"/>
    </row>
    <row r="62" spans="1:40" x14ac:dyDescent="0.25">
      <c r="A62" s="296"/>
      <c r="B62" s="288"/>
      <c r="C62" s="293"/>
      <c r="D62" s="288"/>
      <c r="E62" s="285"/>
      <c r="F62" s="308"/>
      <c r="G62" s="288"/>
      <c r="H62" s="288"/>
      <c r="I62" s="285"/>
      <c r="J62" s="308"/>
      <c r="K62" s="288"/>
      <c r="L62" s="14"/>
      <c r="M62" s="14" t="str">
        <f>+IFERROR(VLOOKUP(L62,DATOS!$E$2:$F$9,2,FALSE),"")</f>
        <v/>
      </c>
      <c r="N62" s="290"/>
      <c r="O62" s="288"/>
      <c r="P62" s="288"/>
      <c r="Q62" s="288"/>
      <c r="R62" s="285"/>
      <c r="S62" s="290"/>
      <c r="T62" s="290"/>
      <c r="U62" s="290"/>
      <c r="V62" s="290"/>
      <c r="W62" s="337"/>
      <c r="X62" s="296"/>
      <c r="Y62" s="290"/>
      <c r="Z62" s="290"/>
      <c r="AA62" s="290"/>
      <c r="AB62" s="290"/>
      <c r="AC62" s="290"/>
      <c r="AD62" s="290"/>
      <c r="AE62" s="290"/>
      <c r="AF62" s="290"/>
      <c r="AG62" s="290"/>
      <c r="AH62" s="290"/>
      <c r="AI62" s="337"/>
      <c r="AJ62" s="343"/>
      <c r="AK62" s="339"/>
      <c r="AL62" s="339"/>
      <c r="AM62" s="339"/>
      <c r="AN62" s="341"/>
    </row>
    <row r="63" spans="1:40" x14ac:dyDescent="0.25">
      <c r="A63" s="296"/>
      <c r="B63" s="288"/>
      <c r="C63" s="293"/>
      <c r="D63" s="288"/>
      <c r="E63" s="285"/>
      <c r="F63" s="308"/>
      <c r="G63" s="288"/>
      <c r="H63" s="288"/>
      <c r="I63" s="285"/>
      <c r="J63" s="308"/>
      <c r="K63" s="288"/>
      <c r="L63" s="14"/>
      <c r="M63" s="14" t="str">
        <f>+IFERROR(VLOOKUP(L63,DATOS!$E$2:$F$9,2,FALSE),"")</f>
        <v/>
      </c>
      <c r="N63" s="290"/>
      <c r="O63" s="288"/>
      <c r="P63" s="288"/>
      <c r="Q63" s="288"/>
      <c r="R63" s="285"/>
      <c r="S63" s="290"/>
      <c r="T63" s="290"/>
      <c r="U63" s="290"/>
      <c r="V63" s="290"/>
      <c r="W63" s="337"/>
      <c r="X63" s="296"/>
      <c r="Y63" s="290"/>
      <c r="Z63" s="290"/>
      <c r="AA63" s="290"/>
      <c r="AB63" s="290"/>
      <c r="AC63" s="290"/>
      <c r="AD63" s="290"/>
      <c r="AE63" s="290"/>
      <c r="AF63" s="290"/>
      <c r="AG63" s="290"/>
      <c r="AH63" s="290"/>
      <c r="AI63" s="337"/>
      <c r="AJ63" s="343"/>
      <c r="AK63" s="339"/>
      <c r="AL63" s="339"/>
      <c r="AM63" s="339"/>
      <c r="AN63" s="341"/>
    </row>
    <row r="64" spans="1:40" x14ac:dyDescent="0.25">
      <c r="A64" s="296"/>
      <c r="B64" s="288"/>
      <c r="C64" s="293"/>
      <c r="D64" s="288"/>
      <c r="E64" s="285"/>
      <c r="F64" s="308"/>
      <c r="G64" s="288"/>
      <c r="H64" s="288"/>
      <c r="I64" s="285"/>
      <c r="J64" s="308"/>
      <c r="K64" s="288"/>
      <c r="L64" s="14"/>
      <c r="M64" s="14" t="str">
        <f>+IFERROR(VLOOKUP(L64,DATOS!$E$2:$F$9,2,FALSE),"")</f>
        <v/>
      </c>
      <c r="N64" s="290"/>
      <c r="O64" s="288"/>
      <c r="P64" s="288"/>
      <c r="Q64" s="288"/>
      <c r="R64" s="285"/>
      <c r="S64" s="290"/>
      <c r="T64" s="290"/>
      <c r="U64" s="290"/>
      <c r="V64" s="290"/>
      <c r="W64" s="337"/>
      <c r="X64" s="296"/>
      <c r="Y64" s="290"/>
      <c r="Z64" s="290"/>
      <c r="AA64" s="290"/>
      <c r="AB64" s="290"/>
      <c r="AC64" s="290"/>
      <c r="AD64" s="290"/>
      <c r="AE64" s="290"/>
      <c r="AF64" s="290"/>
      <c r="AG64" s="290"/>
      <c r="AH64" s="290"/>
      <c r="AI64" s="337"/>
      <c r="AJ64" s="343"/>
      <c r="AK64" s="339"/>
      <c r="AL64" s="339"/>
      <c r="AM64" s="339"/>
      <c r="AN64" s="341"/>
    </row>
    <row r="65" spans="1:40" x14ac:dyDescent="0.25">
      <c r="A65" s="296"/>
      <c r="B65" s="290"/>
      <c r="C65" s="293"/>
      <c r="D65" s="288"/>
      <c r="E65" s="285"/>
      <c r="F65" s="308"/>
      <c r="G65" s="288"/>
      <c r="H65" s="288"/>
      <c r="I65" s="285"/>
      <c r="J65" s="308"/>
      <c r="K65" s="288"/>
      <c r="L65" s="14"/>
      <c r="M65" s="14" t="str">
        <f>+IFERROR(VLOOKUP(L65,DATOS!$E$2:$F$9,2,FALSE),"")</f>
        <v/>
      </c>
      <c r="N65" s="290">
        <f>SUM(M65:M72)</f>
        <v>0</v>
      </c>
      <c r="O65" s="288"/>
      <c r="P65" s="288"/>
      <c r="Q65" s="288"/>
      <c r="R65" s="285"/>
      <c r="S65" s="290"/>
      <c r="T65" s="290"/>
      <c r="U65" s="290"/>
      <c r="V65" s="290"/>
      <c r="W65" s="337"/>
      <c r="X65" s="296"/>
      <c r="Y65" s="290"/>
      <c r="Z65" s="290"/>
      <c r="AA65" s="290"/>
      <c r="AB65" s="290"/>
      <c r="AC65" s="290"/>
      <c r="AD65" s="290"/>
      <c r="AE65" s="290"/>
      <c r="AF65" s="290"/>
      <c r="AG65" s="290"/>
      <c r="AH65" s="290"/>
      <c r="AI65" s="337"/>
      <c r="AJ65" s="343"/>
      <c r="AK65" s="339"/>
      <c r="AL65" s="339"/>
      <c r="AM65" s="339"/>
      <c r="AN65" s="341"/>
    </row>
    <row r="66" spans="1:40" x14ac:dyDescent="0.25">
      <c r="A66" s="296"/>
      <c r="B66" s="290"/>
      <c r="C66" s="293"/>
      <c r="D66" s="288"/>
      <c r="E66" s="285"/>
      <c r="F66" s="308"/>
      <c r="G66" s="288"/>
      <c r="H66" s="288"/>
      <c r="I66" s="285"/>
      <c r="J66" s="308"/>
      <c r="K66" s="288"/>
      <c r="L66" s="14"/>
      <c r="M66" s="14" t="str">
        <f>+IFERROR(VLOOKUP(L66,DATOS!$E$2:$F$9,2,FALSE),"")</f>
        <v/>
      </c>
      <c r="N66" s="290"/>
      <c r="O66" s="288"/>
      <c r="P66" s="288"/>
      <c r="Q66" s="288"/>
      <c r="R66" s="285"/>
      <c r="S66" s="290"/>
      <c r="T66" s="290"/>
      <c r="U66" s="290"/>
      <c r="V66" s="290"/>
      <c r="W66" s="337"/>
      <c r="X66" s="296"/>
      <c r="Y66" s="290"/>
      <c r="Z66" s="290"/>
      <c r="AA66" s="290"/>
      <c r="AB66" s="290"/>
      <c r="AC66" s="290"/>
      <c r="AD66" s="290"/>
      <c r="AE66" s="290"/>
      <c r="AF66" s="290"/>
      <c r="AG66" s="290"/>
      <c r="AH66" s="290"/>
      <c r="AI66" s="337"/>
      <c r="AJ66" s="343"/>
      <c r="AK66" s="339"/>
      <c r="AL66" s="339"/>
      <c r="AM66" s="339"/>
      <c r="AN66" s="341"/>
    </row>
    <row r="67" spans="1:40" x14ac:dyDescent="0.25">
      <c r="A67" s="296"/>
      <c r="B67" s="290"/>
      <c r="C67" s="293"/>
      <c r="D67" s="288"/>
      <c r="E67" s="285"/>
      <c r="F67" s="308"/>
      <c r="G67" s="288"/>
      <c r="H67" s="288"/>
      <c r="I67" s="285"/>
      <c r="J67" s="308"/>
      <c r="K67" s="288"/>
      <c r="L67" s="14"/>
      <c r="M67" s="14" t="str">
        <f>+IFERROR(VLOOKUP(L67,DATOS!$E$2:$F$9,2,FALSE),"")</f>
        <v/>
      </c>
      <c r="N67" s="290"/>
      <c r="O67" s="288"/>
      <c r="P67" s="288"/>
      <c r="Q67" s="288"/>
      <c r="R67" s="285"/>
      <c r="S67" s="290"/>
      <c r="T67" s="290"/>
      <c r="U67" s="290"/>
      <c r="V67" s="290"/>
      <c r="W67" s="337"/>
      <c r="X67" s="296"/>
      <c r="Y67" s="290"/>
      <c r="Z67" s="290"/>
      <c r="AA67" s="290"/>
      <c r="AB67" s="290"/>
      <c r="AC67" s="290"/>
      <c r="AD67" s="290"/>
      <c r="AE67" s="290"/>
      <c r="AF67" s="290"/>
      <c r="AG67" s="290"/>
      <c r="AH67" s="290"/>
      <c r="AI67" s="337"/>
      <c r="AJ67" s="343"/>
      <c r="AK67" s="339"/>
      <c r="AL67" s="339"/>
      <c r="AM67" s="339"/>
      <c r="AN67" s="341"/>
    </row>
    <row r="68" spans="1:40" x14ac:dyDescent="0.25">
      <c r="A68" s="296"/>
      <c r="B68" s="290"/>
      <c r="C68" s="293"/>
      <c r="D68" s="288"/>
      <c r="E68" s="285"/>
      <c r="F68" s="308"/>
      <c r="G68" s="288"/>
      <c r="H68" s="288"/>
      <c r="I68" s="285"/>
      <c r="J68" s="308"/>
      <c r="K68" s="288"/>
      <c r="L68" s="14"/>
      <c r="M68" s="14" t="str">
        <f>+IFERROR(VLOOKUP(L68,DATOS!$E$2:$F$9,2,FALSE),"")</f>
        <v/>
      </c>
      <c r="N68" s="290"/>
      <c r="O68" s="288"/>
      <c r="P68" s="288"/>
      <c r="Q68" s="288"/>
      <c r="R68" s="285"/>
      <c r="S68" s="290"/>
      <c r="T68" s="290"/>
      <c r="U68" s="290"/>
      <c r="V68" s="290"/>
      <c r="W68" s="337"/>
      <c r="X68" s="296"/>
      <c r="Y68" s="290"/>
      <c r="Z68" s="290"/>
      <c r="AA68" s="290"/>
      <c r="AB68" s="290"/>
      <c r="AC68" s="290"/>
      <c r="AD68" s="290"/>
      <c r="AE68" s="290"/>
      <c r="AF68" s="290"/>
      <c r="AG68" s="290"/>
      <c r="AH68" s="290"/>
      <c r="AI68" s="337"/>
      <c r="AJ68" s="343"/>
      <c r="AK68" s="339"/>
      <c r="AL68" s="339"/>
      <c r="AM68" s="339"/>
      <c r="AN68" s="341"/>
    </row>
    <row r="69" spans="1:40" x14ac:dyDescent="0.25">
      <c r="A69" s="296"/>
      <c r="B69" s="290"/>
      <c r="C69" s="293"/>
      <c r="D69" s="288"/>
      <c r="E69" s="285"/>
      <c r="F69" s="308"/>
      <c r="G69" s="288"/>
      <c r="H69" s="288"/>
      <c r="I69" s="285"/>
      <c r="J69" s="308"/>
      <c r="K69" s="288"/>
      <c r="L69" s="14"/>
      <c r="M69" s="14" t="str">
        <f>+IFERROR(VLOOKUP(L69,DATOS!$E$2:$F$9,2,FALSE),"")</f>
        <v/>
      </c>
      <c r="N69" s="290"/>
      <c r="O69" s="288"/>
      <c r="P69" s="288"/>
      <c r="Q69" s="288"/>
      <c r="R69" s="285"/>
      <c r="S69" s="290"/>
      <c r="T69" s="290"/>
      <c r="U69" s="290"/>
      <c r="V69" s="290"/>
      <c r="W69" s="337"/>
      <c r="X69" s="296"/>
      <c r="Y69" s="290"/>
      <c r="Z69" s="290"/>
      <c r="AA69" s="290"/>
      <c r="AB69" s="290"/>
      <c r="AC69" s="290"/>
      <c r="AD69" s="290"/>
      <c r="AE69" s="290"/>
      <c r="AF69" s="290"/>
      <c r="AG69" s="290"/>
      <c r="AH69" s="290"/>
      <c r="AI69" s="337"/>
      <c r="AJ69" s="343"/>
      <c r="AK69" s="339"/>
      <c r="AL69" s="339"/>
      <c r="AM69" s="339"/>
      <c r="AN69" s="341"/>
    </row>
    <row r="70" spans="1:40" x14ac:dyDescent="0.25">
      <c r="A70" s="296"/>
      <c r="B70" s="290"/>
      <c r="C70" s="293"/>
      <c r="D70" s="288"/>
      <c r="E70" s="285"/>
      <c r="F70" s="308"/>
      <c r="G70" s="288"/>
      <c r="H70" s="288"/>
      <c r="I70" s="285"/>
      <c r="J70" s="308"/>
      <c r="K70" s="288"/>
      <c r="L70" s="14"/>
      <c r="M70" s="14" t="str">
        <f>+IFERROR(VLOOKUP(L70,DATOS!$E$2:$F$9,2,FALSE),"")</f>
        <v/>
      </c>
      <c r="N70" s="290"/>
      <c r="O70" s="288"/>
      <c r="P70" s="288"/>
      <c r="Q70" s="288"/>
      <c r="R70" s="285"/>
      <c r="S70" s="290"/>
      <c r="T70" s="290"/>
      <c r="U70" s="290"/>
      <c r="V70" s="290"/>
      <c r="W70" s="337"/>
      <c r="X70" s="296"/>
      <c r="Y70" s="290"/>
      <c r="Z70" s="290"/>
      <c r="AA70" s="290"/>
      <c r="AB70" s="290"/>
      <c r="AC70" s="290"/>
      <c r="AD70" s="290"/>
      <c r="AE70" s="290"/>
      <c r="AF70" s="290"/>
      <c r="AG70" s="290"/>
      <c r="AH70" s="290"/>
      <c r="AI70" s="337"/>
      <c r="AJ70" s="343"/>
      <c r="AK70" s="339"/>
      <c r="AL70" s="339"/>
      <c r="AM70" s="339"/>
      <c r="AN70" s="341"/>
    </row>
    <row r="71" spans="1:40" x14ac:dyDescent="0.25">
      <c r="A71" s="296"/>
      <c r="B71" s="290"/>
      <c r="C71" s="293"/>
      <c r="D71" s="288"/>
      <c r="E71" s="285"/>
      <c r="F71" s="308"/>
      <c r="G71" s="288"/>
      <c r="H71" s="288"/>
      <c r="I71" s="285"/>
      <c r="J71" s="308"/>
      <c r="K71" s="288"/>
      <c r="L71" s="14"/>
      <c r="M71" s="14" t="str">
        <f>+IFERROR(VLOOKUP(L71,DATOS!$E$2:$F$9,2,FALSE),"")</f>
        <v/>
      </c>
      <c r="N71" s="290"/>
      <c r="O71" s="288"/>
      <c r="P71" s="288"/>
      <c r="Q71" s="288"/>
      <c r="R71" s="285"/>
      <c r="S71" s="290"/>
      <c r="T71" s="290"/>
      <c r="U71" s="290"/>
      <c r="V71" s="290"/>
      <c r="W71" s="337"/>
      <c r="X71" s="296"/>
      <c r="Y71" s="290"/>
      <c r="Z71" s="290"/>
      <c r="AA71" s="290"/>
      <c r="AB71" s="290"/>
      <c r="AC71" s="290"/>
      <c r="AD71" s="290"/>
      <c r="AE71" s="290"/>
      <c r="AF71" s="290"/>
      <c r="AG71" s="290"/>
      <c r="AH71" s="290"/>
      <c r="AI71" s="337"/>
      <c r="AJ71" s="343"/>
      <c r="AK71" s="339"/>
      <c r="AL71" s="339"/>
      <c r="AM71" s="339"/>
      <c r="AN71" s="341"/>
    </row>
    <row r="72" spans="1:40" x14ac:dyDescent="0.25">
      <c r="A72" s="296"/>
      <c r="B72" s="290"/>
      <c r="C72" s="293"/>
      <c r="D72" s="288"/>
      <c r="E72" s="285"/>
      <c r="F72" s="308"/>
      <c r="G72" s="288"/>
      <c r="H72" s="288"/>
      <c r="I72" s="285"/>
      <c r="J72" s="308"/>
      <c r="K72" s="288"/>
      <c r="L72" s="14"/>
      <c r="M72" s="14" t="str">
        <f>+IFERROR(VLOOKUP(L72,DATOS!$E$2:$F$9,2,FALSE),"")</f>
        <v/>
      </c>
      <c r="N72" s="290"/>
      <c r="O72" s="288"/>
      <c r="P72" s="288"/>
      <c r="Q72" s="288"/>
      <c r="R72" s="285"/>
      <c r="S72" s="290"/>
      <c r="T72" s="290"/>
      <c r="U72" s="290"/>
      <c r="V72" s="290"/>
      <c r="W72" s="337"/>
      <c r="X72" s="296"/>
      <c r="Y72" s="290"/>
      <c r="Z72" s="290"/>
      <c r="AA72" s="290"/>
      <c r="AB72" s="290"/>
      <c r="AC72" s="290"/>
      <c r="AD72" s="290"/>
      <c r="AE72" s="290"/>
      <c r="AF72" s="290"/>
      <c r="AG72" s="290"/>
      <c r="AH72" s="290"/>
      <c r="AI72" s="337"/>
      <c r="AJ72" s="343"/>
      <c r="AK72" s="339"/>
      <c r="AL72" s="339"/>
      <c r="AM72" s="339"/>
      <c r="AN72" s="341"/>
    </row>
    <row r="73" spans="1:40" x14ac:dyDescent="0.25">
      <c r="A73" s="296"/>
      <c r="B73" s="290"/>
      <c r="C73" s="293"/>
      <c r="D73" s="288"/>
      <c r="E73" s="285"/>
      <c r="F73" s="308"/>
      <c r="G73" s="288"/>
      <c r="H73" s="288"/>
      <c r="I73" s="285"/>
      <c r="J73" s="308"/>
      <c r="K73" s="288"/>
      <c r="L73" s="14"/>
      <c r="M73" s="14" t="str">
        <f>+IFERROR(VLOOKUP(L73,DATOS!$E$2:$F$9,2,FALSE),"")</f>
        <v/>
      </c>
      <c r="N73" s="290">
        <f>SUM(M73:M80)</f>
        <v>0</v>
      </c>
      <c r="O73" s="288"/>
      <c r="P73" s="288"/>
      <c r="Q73" s="288"/>
      <c r="R73" s="285"/>
      <c r="S73" s="290"/>
      <c r="T73" s="290"/>
      <c r="U73" s="290"/>
      <c r="V73" s="290"/>
      <c r="W73" s="337"/>
      <c r="X73" s="296"/>
      <c r="Y73" s="290"/>
      <c r="Z73" s="290"/>
      <c r="AA73" s="290"/>
      <c r="AB73" s="290"/>
      <c r="AC73" s="290"/>
      <c r="AD73" s="290"/>
      <c r="AE73" s="290"/>
      <c r="AF73" s="290"/>
      <c r="AG73" s="290"/>
      <c r="AH73" s="290"/>
      <c r="AI73" s="337"/>
      <c r="AJ73" s="343"/>
      <c r="AK73" s="339"/>
      <c r="AL73" s="339"/>
      <c r="AM73" s="339"/>
      <c r="AN73" s="341"/>
    </row>
    <row r="74" spans="1:40" x14ac:dyDescent="0.25">
      <c r="A74" s="296"/>
      <c r="B74" s="290"/>
      <c r="C74" s="293"/>
      <c r="D74" s="288"/>
      <c r="E74" s="285"/>
      <c r="F74" s="308"/>
      <c r="G74" s="288"/>
      <c r="H74" s="288"/>
      <c r="I74" s="285"/>
      <c r="J74" s="308"/>
      <c r="K74" s="288"/>
      <c r="L74" s="14"/>
      <c r="M74" s="14" t="str">
        <f>+IFERROR(VLOOKUP(L74,DATOS!$E$2:$F$9,2,FALSE),"")</f>
        <v/>
      </c>
      <c r="N74" s="290"/>
      <c r="O74" s="288"/>
      <c r="P74" s="288"/>
      <c r="Q74" s="288"/>
      <c r="R74" s="285"/>
      <c r="S74" s="290"/>
      <c r="T74" s="290"/>
      <c r="U74" s="290"/>
      <c r="V74" s="290"/>
      <c r="W74" s="337"/>
      <c r="X74" s="296"/>
      <c r="Y74" s="290"/>
      <c r="Z74" s="290"/>
      <c r="AA74" s="290"/>
      <c r="AB74" s="290"/>
      <c r="AC74" s="290"/>
      <c r="AD74" s="290"/>
      <c r="AE74" s="290"/>
      <c r="AF74" s="290"/>
      <c r="AG74" s="290"/>
      <c r="AH74" s="290"/>
      <c r="AI74" s="337"/>
      <c r="AJ74" s="343"/>
      <c r="AK74" s="339"/>
      <c r="AL74" s="339"/>
      <c r="AM74" s="339"/>
      <c r="AN74" s="341"/>
    </row>
    <row r="75" spans="1:40" x14ac:dyDescent="0.25">
      <c r="A75" s="296"/>
      <c r="B75" s="290"/>
      <c r="C75" s="293"/>
      <c r="D75" s="288"/>
      <c r="E75" s="285"/>
      <c r="F75" s="308"/>
      <c r="G75" s="288"/>
      <c r="H75" s="288"/>
      <c r="I75" s="285"/>
      <c r="J75" s="308"/>
      <c r="K75" s="288"/>
      <c r="L75" s="14"/>
      <c r="M75" s="14" t="str">
        <f>+IFERROR(VLOOKUP(L75,DATOS!$E$2:$F$9,2,FALSE),"")</f>
        <v/>
      </c>
      <c r="N75" s="290"/>
      <c r="O75" s="288"/>
      <c r="P75" s="288"/>
      <c r="Q75" s="288"/>
      <c r="R75" s="285"/>
      <c r="S75" s="290"/>
      <c r="T75" s="290"/>
      <c r="U75" s="290"/>
      <c r="V75" s="290"/>
      <c r="W75" s="337"/>
      <c r="X75" s="296"/>
      <c r="Y75" s="290"/>
      <c r="Z75" s="290"/>
      <c r="AA75" s="290"/>
      <c r="AB75" s="290"/>
      <c r="AC75" s="290"/>
      <c r="AD75" s="290"/>
      <c r="AE75" s="290"/>
      <c r="AF75" s="290"/>
      <c r="AG75" s="290"/>
      <c r="AH75" s="290"/>
      <c r="AI75" s="337"/>
      <c r="AJ75" s="343"/>
      <c r="AK75" s="339"/>
      <c r="AL75" s="339"/>
      <c r="AM75" s="339"/>
      <c r="AN75" s="341"/>
    </row>
    <row r="76" spans="1:40" x14ac:dyDescent="0.25">
      <c r="A76" s="296"/>
      <c r="B76" s="290"/>
      <c r="C76" s="293"/>
      <c r="D76" s="288"/>
      <c r="E76" s="285"/>
      <c r="F76" s="308"/>
      <c r="G76" s="288"/>
      <c r="H76" s="288"/>
      <c r="I76" s="285"/>
      <c r="J76" s="308"/>
      <c r="K76" s="288"/>
      <c r="L76" s="14"/>
      <c r="M76" s="14" t="str">
        <f>+IFERROR(VLOOKUP(L76,DATOS!$E$2:$F$9,2,FALSE),"")</f>
        <v/>
      </c>
      <c r="N76" s="290"/>
      <c r="O76" s="288"/>
      <c r="P76" s="288"/>
      <c r="Q76" s="288"/>
      <c r="R76" s="285"/>
      <c r="S76" s="290"/>
      <c r="T76" s="290"/>
      <c r="U76" s="290"/>
      <c r="V76" s="290"/>
      <c r="W76" s="337"/>
      <c r="X76" s="296"/>
      <c r="Y76" s="290"/>
      <c r="Z76" s="290"/>
      <c r="AA76" s="290"/>
      <c r="AB76" s="290"/>
      <c r="AC76" s="290"/>
      <c r="AD76" s="290"/>
      <c r="AE76" s="290"/>
      <c r="AF76" s="290"/>
      <c r="AG76" s="290"/>
      <c r="AH76" s="290"/>
      <c r="AI76" s="337"/>
      <c r="AJ76" s="343"/>
      <c r="AK76" s="339"/>
      <c r="AL76" s="339"/>
      <c r="AM76" s="339"/>
      <c r="AN76" s="341"/>
    </row>
    <row r="77" spans="1:40" x14ac:dyDescent="0.25">
      <c r="A77" s="296"/>
      <c r="B77" s="290"/>
      <c r="C77" s="293"/>
      <c r="D77" s="288"/>
      <c r="E77" s="285"/>
      <c r="F77" s="308"/>
      <c r="G77" s="288"/>
      <c r="H77" s="288"/>
      <c r="I77" s="285"/>
      <c r="J77" s="308"/>
      <c r="K77" s="288"/>
      <c r="L77" s="14"/>
      <c r="M77" s="14" t="str">
        <f>+IFERROR(VLOOKUP(L77,DATOS!$E$2:$F$9,2,FALSE),"")</f>
        <v/>
      </c>
      <c r="N77" s="290"/>
      <c r="O77" s="288"/>
      <c r="P77" s="288"/>
      <c r="Q77" s="288"/>
      <c r="R77" s="285"/>
      <c r="S77" s="290"/>
      <c r="T77" s="290"/>
      <c r="U77" s="290"/>
      <c r="V77" s="290"/>
      <c r="W77" s="337"/>
      <c r="X77" s="296"/>
      <c r="Y77" s="290"/>
      <c r="Z77" s="290"/>
      <c r="AA77" s="290"/>
      <c r="AB77" s="290"/>
      <c r="AC77" s="290"/>
      <c r="AD77" s="290"/>
      <c r="AE77" s="290"/>
      <c r="AF77" s="290"/>
      <c r="AG77" s="290"/>
      <c r="AH77" s="290"/>
      <c r="AI77" s="337"/>
      <c r="AJ77" s="343"/>
      <c r="AK77" s="339"/>
      <c r="AL77" s="339"/>
      <c r="AM77" s="339"/>
      <c r="AN77" s="341"/>
    </row>
    <row r="78" spans="1:40" x14ac:dyDescent="0.25">
      <c r="A78" s="296"/>
      <c r="B78" s="290"/>
      <c r="C78" s="293"/>
      <c r="D78" s="288"/>
      <c r="E78" s="285"/>
      <c r="F78" s="308"/>
      <c r="G78" s="288"/>
      <c r="H78" s="288"/>
      <c r="I78" s="285"/>
      <c r="J78" s="308"/>
      <c r="K78" s="288"/>
      <c r="L78" s="14"/>
      <c r="M78" s="14" t="str">
        <f>+IFERROR(VLOOKUP(L78,DATOS!$E$2:$F$9,2,FALSE),"")</f>
        <v/>
      </c>
      <c r="N78" s="290"/>
      <c r="O78" s="288"/>
      <c r="P78" s="288"/>
      <c r="Q78" s="288"/>
      <c r="R78" s="285"/>
      <c r="S78" s="290"/>
      <c r="T78" s="290"/>
      <c r="U78" s="290"/>
      <c r="V78" s="290"/>
      <c r="W78" s="337"/>
      <c r="X78" s="296"/>
      <c r="Y78" s="290"/>
      <c r="Z78" s="290"/>
      <c r="AA78" s="290"/>
      <c r="AB78" s="290"/>
      <c r="AC78" s="290"/>
      <c r="AD78" s="290"/>
      <c r="AE78" s="290"/>
      <c r="AF78" s="290"/>
      <c r="AG78" s="290"/>
      <c r="AH78" s="290"/>
      <c r="AI78" s="337"/>
      <c r="AJ78" s="343"/>
      <c r="AK78" s="339"/>
      <c r="AL78" s="339"/>
      <c r="AM78" s="339"/>
      <c r="AN78" s="341"/>
    </row>
    <row r="79" spans="1:40" x14ac:dyDescent="0.25">
      <c r="A79" s="296"/>
      <c r="B79" s="290"/>
      <c r="C79" s="293"/>
      <c r="D79" s="288"/>
      <c r="E79" s="285"/>
      <c r="F79" s="308"/>
      <c r="G79" s="288"/>
      <c r="H79" s="288"/>
      <c r="I79" s="285"/>
      <c r="J79" s="308"/>
      <c r="K79" s="288"/>
      <c r="L79" s="14"/>
      <c r="M79" s="14" t="str">
        <f>+IFERROR(VLOOKUP(L79,DATOS!$E$2:$F$9,2,FALSE),"")</f>
        <v/>
      </c>
      <c r="N79" s="290"/>
      <c r="O79" s="288"/>
      <c r="P79" s="288"/>
      <c r="Q79" s="288"/>
      <c r="R79" s="285"/>
      <c r="S79" s="290"/>
      <c r="T79" s="290"/>
      <c r="U79" s="290"/>
      <c r="V79" s="290"/>
      <c r="W79" s="337"/>
      <c r="X79" s="296"/>
      <c r="Y79" s="290"/>
      <c r="Z79" s="290"/>
      <c r="AA79" s="290"/>
      <c r="AB79" s="290"/>
      <c r="AC79" s="290"/>
      <c r="AD79" s="290"/>
      <c r="AE79" s="290"/>
      <c r="AF79" s="290"/>
      <c r="AG79" s="290"/>
      <c r="AH79" s="290"/>
      <c r="AI79" s="337"/>
      <c r="AJ79" s="343"/>
      <c r="AK79" s="339"/>
      <c r="AL79" s="339"/>
      <c r="AM79" s="339"/>
      <c r="AN79" s="341"/>
    </row>
    <row r="80" spans="1:40" ht="15.75" thickBot="1" x14ac:dyDescent="0.3">
      <c r="A80" s="297"/>
      <c r="B80" s="291"/>
      <c r="C80" s="294"/>
      <c r="D80" s="289"/>
      <c r="E80" s="286"/>
      <c r="F80" s="335"/>
      <c r="G80" s="289"/>
      <c r="H80" s="289"/>
      <c r="I80" s="286"/>
      <c r="J80" s="335"/>
      <c r="K80" s="289"/>
      <c r="L80" s="16"/>
      <c r="M80" s="16" t="str">
        <f>+IFERROR(VLOOKUP(L80,DATOS!$E$2:$F$9,2,FALSE),"")</f>
        <v/>
      </c>
      <c r="N80" s="291"/>
      <c r="O80" s="289"/>
      <c r="P80" s="289"/>
      <c r="Q80" s="289"/>
      <c r="R80" s="286"/>
      <c r="S80" s="291"/>
      <c r="T80" s="291"/>
      <c r="U80" s="291"/>
      <c r="V80" s="291"/>
      <c r="W80" s="344"/>
      <c r="X80" s="297"/>
      <c r="Y80" s="291"/>
      <c r="Z80" s="291"/>
      <c r="AA80" s="291"/>
      <c r="AB80" s="291"/>
      <c r="AC80" s="291"/>
      <c r="AD80" s="291"/>
      <c r="AE80" s="291"/>
      <c r="AF80" s="291"/>
      <c r="AG80" s="291"/>
      <c r="AH80" s="291"/>
      <c r="AI80" s="344"/>
      <c r="AJ80" s="345"/>
      <c r="AK80" s="346"/>
      <c r="AL80" s="346"/>
      <c r="AM80" s="346"/>
      <c r="AN80" s="347"/>
    </row>
    <row r="81" spans="1:40" x14ac:dyDescent="0.25">
      <c r="A81" s="295">
        <v>4</v>
      </c>
      <c r="B81" s="287"/>
      <c r="C81" s="292"/>
      <c r="D81" s="287"/>
      <c r="E81" s="284"/>
      <c r="F81" s="307"/>
      <c r="G81" s="287"/>
      <c r="H81" s="287"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284" t="str">
        <f>IF(EXACT(H81,"Baja"),"Asumir el Riesgo",IF(EXACT(H81,"Moderada"),"Asumir el Riesgo, Reducir el Riesgo",IF(EXACT(H81,"Alta"),"Asumir el Riesgo, Evitar, Compartir o Transferir",IF(EXACT(H81,"Extrema"),"Reducir el Riesgo, Evitar, Compartir o Transferir",""))))</f>
        <v/>
      </c>
      <c r="J81" s="307"/>
      <c r="K81" s="287"/>
      <c r="L81" s="15"/>
      <c r="M81" s="15" t="str">
        <f>+IFERROR(VLOOKUP(L81,DATOS!$E$2:$F$9,2,FALSE),"")</f>
        <v/>
      </c>
      <c r="N81" s="311">
        <f>SUM(M81:M88)</f>
        <v>0</v>
      </c>
      <c r="O81" s="287"/>
      <c r="P81" s="287"/>
      <c r="Q81" s="287"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284" t="str">
        <f>IF(EXACT(Q81,"Baja"),"Asumir el Riesgo",IF(EXACT(Q81,"Moderada"),"Asumir el Riesgo, Reducir el Riesgo",IF(EXACT(Q81,"Alta"),"Asumir el Riesgo, Evitar, Compartir o Transferir",IF(EXACT(Q81,"Extrema"),"Reducir el Riesgo, Evitar, Compartir o Transferir",""))))</f>
        <v/>
      </c>
      <c r="S81" s="311"/>
      <c r="T81" s="311"/>
      <c r="U81" s="311"/>
      <c r="V81" s="311"/>
      <c r="W81" s="336"/>
      <c r="X81" s="295"/>
      <c r="Y81" s="311"/>
      <c r="Z81" s="311"/>
      <c r="AA81" s="311"/>
      <c r="AB81" s="311"/>
      <c r="AC81" s="311"/>
      <c r="AD81" s="311"/>
      <c r="AE81" s="311"/>
      <c r="AF81" s="311"/>
      <c r="AG81" s="311"/>
      <c r="AH81" s="311"/>
      <c r="AI81" s="336"/>
      <c r="AJ81" s="342"/>
      <c r="AK81" s="338"/>
      <c r="AL81" s="338"/>
      <c r="AM81" s="338"/>
      <c r="AN81" s="340"/>
    </row>
    <row r="82" spans="1:40" x14ac:dyDescent="0.25">
      <c r="A82" s="296"/>
      <c r="B82" s="288"/>
      <c r="C82" s="293"/>
      <c r="D82" s="288"/>
      <c r="E82" s="285"/>
      <c r="F82" s="308"/>
      <c r="G82" s="288"/>
      <c r="H82" s="288"/>
      <c r="I82" s="285"/>
      <c r="J82" s="308"/>
      <c r="K82" s="288"/>
      <c r="L82" s="14"/>
      <c r="M82" s="14" t="str">
        <f>+IFERROR(VLOOKUP(L82,DATOS!$E$2:$F$9,2,FALSE),"")</f>
        <v/>
      </c>
      <c r="N82" s="290"/>
      <c r="O82" s="288"/>
      <c r="P82" s="288"/>
      <c r="Q82" s="288"/>
      <c r="R82" s="285"/>
      <c r="S82" s="290"/>
      <c r="T82" s="290"/>
      <c r="U82" s="290"/>
      <c r="V82" s="290"/>
      <c r="W82" s="337"/>
      <c r="X82" s="296"/>
      <c r="Y82" s="290"/>
      <c r="Z82" s="290"/>
      <c r="AA82" s="290"/>
      <c r="AB82" s="290"/>
      <c r="AC82" s="290"/>
      <c r="AD82" s="290"/>
      <c r="AE82" s="290"/>
      <c r="AF82" s="290"/>
      <c r="AG82" s="290"/>
      <c r="AH82" s="290"/>
      <c r="AI82" s="337"/>
      <c r="AJ82" s="343"/>
      <c r="AK82" s="339"/>
      <c r="AL82" s="339"/>
      <c r="AM82" s="339"/>
      <c r="AN82" s="341"/>
    </row>
    <row r="83" spans="1:40" x14ac:dyDescent="0.25">
      <c r="A83" s="296"/>
      <c r="B83" s="288"/>
      <c r="C83" s="293"/>
      <c r="D83" s="288"/>
      <c r="E83" s="285"/>
      <c r="F83" s="308"/>
      <c r="G83" s="288"/>
      <c r="H83" s="288"/>
      <c r="I83" s="285"/>
      <c r="J83" s="308"/>
      <c r="K83" s="288"/>
      <c r="L83" s="14"/>
      <c r="M83" s="14" t="str">
        <f>+IFERROR(VLOOKUP(L83,DATOS!$E$2:$F$9,2,FALSE),"")</f>
        <v/>
      </c>
      <c r="N83" s="290"/>
      <c r="O83" s="288"/>
      <c r="P83" s="288"/>
      <c r="Q83" s="288"/>
      <c r="R83" s="285"/>
      <c r="S83" s="290"/>
      <c r="T83" s="290"/>
      <c r="U83" s="290"/>
      <c r="V83" s="290"/>
      <c r="W83" s="337"/>
      <c r="X83" s="296"/>
      <c r="Y83" s="290"/>
      <c r="Z83" s="290"/>
      <c r="AA83" s="290"/>
      <c r="AB83" s="290"/>
      <c r="AC83" s="290"/>
      <c r="AD83" s="290"/>
      <c r="AE83" s="290"/>
      <c r="AF83" s="290"/>
      <c r="AG83" s="290"/>
      <c r="AH83" s="290"/>
      <c r="AI83" s="337"/>
      <c r="AJ83" s="343"/>
      <c r="AK83" s="339"/>
      <c r="AL83" s="339"/>
      <c r="AM83" s="339"/>
      <c r="AN83" s="341"/>
    </row>
    <row r="84" spans="1:40" x14ac:dyDescent="0.25">
      <c r="A84" s="296"/>
      <c r="B84" s="288"/>
      <c r="C84" s="293"/>
      <c r="D84" s="288"/>
      <c r="E84" s="285"/>
      <c r="F84" s="308"/>
      <c r="G84" s="288"/>
      <c r="H84" s="288"/>
      <c r="I84" s="285"/>
      <c r="J84" s="308"/>
      <c r="K84" s="288"/>
      <c r="L84" s="14"/>
      <c r="M84" s="14" t="str">
        <f>+IFERROR(VLOOKUP(L84,DATOS!$E$2:$F$9,2,FALSE),"")</f>
        <v/>
      </c>
      <c r="N84" s="290"/>
      <c r="O84" s="288"/>
      <c r="P84" s="288"/>
      <c r="Q84" s="288"/>
      <c r="R84" s="285"/>
      <c r="S84" s="290"/>
      <c r="T84" s="290"/>
      <c r="U84" s="290"/>
      <c r="V84" s="290"/>
      <c r="W84" s="337"/>
      <c r="X84" s="296"/>
      <c r="Y84" s="290"/>
      <c r="Z84" s="290"/>
      <c r="AA84" s="290"/>
      <c r="AB84" s="290"/>
      <c r="AC84" s="290"/>
      <c r="AD84" s="290"/>
      <c r="AE84" s="290"/>
      <c r="AF84" s="290"/>
      <c r="AG84" s="290"/>
      <c r="AH84" s="290"/>
      <c r="AI84" s="337"/>
      <c r="AJ84" s="343"/>
      <c r="AK84" s="339"/>
      <c r="AL84" s="339"/>
      <c r="AM84" s="339"/>
      <c r="AN84" s="341"/>
    </row>
    <row r="85" spans="1:40" x14ac:dyDescent="0.25">
      <c r="A85" s="296"/>
      <c r="B85" s="288"/>
      <c r="C85" s="293"/>
      <c r="D85" s="288"/>
      <c r="E85" s="285"/>
      <c r="F85" s="308"/>
      <c r="G85" s="288"/>
      <c r="H85" s="288"/>
      <c r="I85" s="285"/>
      <c r="J85" s="308"/>
      <c r="K85" s="288"/>
      <c r="L85" s="14"/>
      <c r="M85" s="14" t="str">
        <f>+IFERROR(VLOOKUP(L85,DATOS!$E$2:$F$9,2,FALSE),"")</f>
        <v/>
      </c>
      <c r="N85" s="290"/>
      <c r="O85" s="288"/>
      <c r="P85" s="288"/>
      <c r="Q85" s="288"/>
      <c r="R85" s="285"/>
      <c r="S85" s="290"/>
      <c r="T85" s="290"/>
      <c r="U85" s="290"/>
      <c r="V85" s="290"/>
      <c r="W85" s="337"/>
      <c r="X85" s="296"/>
      <c r="Y85" s="290"/>
      <c r="Z85" s="290"/>
      <c r="AA85" s="290"/>
      <c r="AB85" s="290"/>
      <c r="AC85" s="290"/>
      <c r="AD85" s="290"/>
      <c r="AE85" s="290"/>
      <c r="AF85" s="290"/>
      <c r="AG85" s="290"/>
      <c r="AH85" s="290"/>
      <c r="AI85" s="337"/>
      <c r="AJ85" s="343"/>
      <c r="AK85" s="339"/>
      <c r="AL85" s="339"/>
      <c r="AM85" s="339"/>
      <c r="AN85" s="341"/>
    </row>
    <row r="86" spans="1:40" x14ac:dyDescent="0.25">
      <c r="A86" s="296"/>
      <c r="B86" s="288"/>
      <c r="C86" s="293"/>
      <c r="D86" s="288"/>
      <c r="E86" s="285"/>
      <c r="F86" s="308"/>
      <c r="G86" s="288"/>
      <c r="H86" s="288"/>
      <c r="I86" s="285"/>
      <c r="J86" s="308"/>
      <c r="K86" s="288"/>
      <c r="L86" s="14"/>
      <c r="M86" s="14" t="str">
        <f>+IFERROR(VLOOKUP(L86,DATOS!$E$2:$F$9,2,FALSE),"")</f>
        <v/>
      </c>
      <c r="N86" s="290"/>
      <c r="O86" s="288"/>
      <c r="P86" s="288"/>
      <c r="Q86" s="288"/>
      <c r="R86" s="285"/>
      <c r="S86" s="290"/>
      <c r="T86" s="290"/>
      <c r="U86" s="290"/>
      <c r="V86" s="290"/>
      <c r="W86" s="337"/>
      <c r="X86" s="296"/>
      <c r="Y86" s="290"/>
      <c r="Z86" s="290"/>
      <c r="AA86" s="290"/>
      <c r="AB86" s="290"/>
      <c r="AC86" s="290"/>
      <c r="AD86" s="290"/>
      <c r="AE86" s="290"/>
      <c r="AF86" s="290"/>
      <c r="AG86" s="290"/>
      <c r="AH86" s="290"/>
      <c r="AI86" s="337"/>
      <c r="AJ86" s="343"/>
      <c r="AK86" s="339"/>
      <c r="AL86" s="339"/>
      <c r="AM86" s="339"/>
      <c r="AN86" s="341"/>
    </row>
    <row r="87" spans="1:40" x14ac:dyDescent="0.25">
      <c r="A87" s="296"/>
      <c r="B87" s="288"/>
      <c r="C87" s="293"/>
      <c r="D87" s="288"/>
      <c r="E87" s="285"/>
      <c r="F87" s="308"/>
      <c r="G87" s="288"/>
      <c r="H87" s="288"/>
      <c r="I87" s="285"/>
      <c r="J87" s="308"/>
      <c r="K87" s="288"/>
      <c r="L87" s="14"/>
      <c r="M87" s="14" t="str">
        <f>+IFERROR(VLOOKUP(L87,DATOS!$E$2:$F$9,2,FALSE),"")</f>
        <v/>
      </c>
      <c r="N87" s="290"/>
      <c r="O87" s="288"/>
      <c r="P87" s="288"/>
      <c r="Q87" s="288"/>
      <c r="R87" s="285"/>
      <c r="S87" s="290"/>
      <c r="T87" s="290"/>
      <c r="U87" s="290"/>
      <c r="V87" s="290"/>
      <c r="W87" s="337"/>
      <c r="X87" s="296"/>
      <c r="Y87" s="290"/>
      <c r="Z87" s="290"/>
      <c r="AA87" s="290"/>
      <c r="AB87" s="290"/>
      <c r="AC87" s="290"/>
      <c r="AD87" s="290"/>
      <c r="AE87" s="290"/>
      <c r="AF87" s="290"/>
      <c r="AG87" s="290"/>
      <c r="AH87" s="290"/>
      <c r="AI87" s="337"/>
      <c r="AJ87" s="343"/>
      <c r="AK87" s="339"/>
      <c r="AL87" s="339"/>
      <c r="AM87" s="339"/>
      <c r="AN87" s="341"/>
    </row>
    <row r="88" spans="1:40" x14ac:dyDescent="0.25">
      <c r="A88" s="296"/>
      <c r="B88" s="288"/>
      <c r="C88" s="293"/>
      <c r="D88" s="288"/>
      <c r="E88" s="285"/>
      <c r="F88" s="308"/>
      <c r="G88" s="288"/>
      <c r="H88" s="288"/>
      <c r="I88" s="285"/>
      <c r="J88" s="308"/>
      <c r="K88" s="288"/>
      <c r="L88" s="14"/>
      <c r="M88" s="14" t="str">
        <f>+IFERROR(VLOOKUP(L88,DATOS!$E$2:$F$9,2,FALSE),"")</f>
        <v/>
      </c>
      <c r="N88" s="290"/>
      <c r="O88" s="288"/>
      <c r="P88" s="288"/>
      <c r="Q88" s="288"/>
      <c r="R88" s="285"/>
      <c r="S88" s="290"/>
      <c r="T88" s="290"/>
      <c r="U88" s="290"/>
      <c r="V88" s="290"/>
      <c r="W88" s="337"/>
      <c r="X88" s="296"/>
      <c r="Y88" s="290"/>
      <c r="Z88" s="290"/>
      <c r="AA88" s="290"/>
      <c r="AB88" s="290"/>
      <c r="AC88" s="290"/>
      <c r="AD88" s="290"/>
      <c r="AE88" s="290"/>
      <c r="AF88" s="290"/>
      <c r="AG88" s="290"/>
      <c r="AH88" s="290"/>
      <c r="AI88" s="337"/>
      <c r="AJ88" s="343"/>
      <c r="AK88" s="339"/>
      <c r="AL88" s="339"/>
      <c r="AM88" s="339"/>
      <c r="AN88" s="341"/>
    </row>
    <row r="89" spans="1:40" x14ac:dyDescent="0.25">
      <c r="A89" s="296"/>
      <c r="B89" s="290"/>
      <c r="C89" s="293"/>
      <c r="D89" s="288"/>
      <c r="E89" s="285"/>
      <c r="F89" s="308"/>
      <c r="G89" s="288"/>
      <c r="H89" s="288"/>
      <c r="I89" s="285"/>
      <c r="J89" s="308"/>
      <c r="K89" s="288"/>
      <c r="L89" s="14"/>
      <c r="M89" s="14" t="str">
        <f>+IFERROR(VLOOKUP(L89,DATOS!$E$2:$F$9,2,FALSE),"")</f>
        <v/>
      </c>
      <c r="N89" s="290">
        <f>SUM(M89:M96)</f>
        <v>0</v>
      </c>
      <c r="O89" s="288"/>
      <c r="P89" s="288"/>
      <c r="Q89" s="288"/>
      <c r="R89" s="285"/>
      <c r="S89" s="290"/>
      <c r="T89" s="290"/>
      <c r="U89" s="290"/>
      <c r="V89" s="290"/>
      <c r="W89" s="337"/>
      <c r="X89" s="296"/>
      <c r="Y89" s="290"/>
      <c r="Z89" s="290"/>
      <c r="AA89" s="290"/>
      <c r="AB89" s="290"/>
      <c r="AC89" s="290"/>
      <c r="AD89" s="290"/>
      <c r="AE89" s="290"/>
      <c r="AF89" s="290"/>
      <c r="AG89" s="290"/>
      <c r="AH89" s="290"/>
      <c r="AI89" s="337"/>
      <c r="AJ89" s="343"/>
      <c r="AK89" s="339"/>
      <c r="AL89" s="339"/>
      <c r="AM89" s="339"/>
      <c r="AN89" s="341"/>
    </row>
    <row r="90" spans="1:40" x14ac:dyDescent="0.25">
      <c r="A90" s="296"/>
      <c r="B90" s="290"/>
      <c r="C90" s="293"/>
      <c r="D90" s="288"/>
      <c r="E90" s="285"/>
      <c r="F90" s="308"/>
      <c r="G90" s="288"/>
      <c r="H90" s="288"/>
      <c r="I90" s="285"/>
      <c r="J90" s="308"/>
      <c r="K90" s="288"/>
      <c r="L90" s="14"/>
      <c r="M90" s="14" t="str">
        <f>+IFERROR(VLOOKUP(L90,DATOS!$E$2:$F$9,2,FALSE),"")</f>
        <v/>
      </c>
      <c r="N90" s="290"/>
      <c r="O90" s="288"/>
      <c r="P90" s="288"/>
      <c r="Q90" s="288"/>
      <c r="R90" s="285"/>
      <c r="S90" s="290"/>
      <c r="T90" s="290"/>
      <c r="U90" s="290"/>
      <c r="V90" s="290"/>
      <c r="W90" s="337"/>
      <c r="X90" s="296"/>
      <c r="Y90" s="290"/>
      <c r="Z90" s="290"/>
      <c r="AA90" s="290"/>
      <c r="AB90" s="290"/>
      <c r="AC90" s="290"/>
      <c r="AD90" s="290"/>
      <c r="AE90" s="290"/>
      <c r="AF90" s="290"/>
      <c r="AG90" s="290"/>
      <c r="AH90" s="290"/>
      <c r="AI90" s="337"/>
      <c r="AJ90" s="343"/>
      <c r="AK90" s="339"/>
      <c r="AL90" s="339"/>
      <c r="AM90" s="339"/>
      <c r="AN90" s="341"/>
    </row>
    <row r="91" spans="1:40" x14ac:dyDescent="0.25">
      <c r="A91" s="296"/>
      <c r="B91" s="290"/>
      <c r="C91" s="293"/>
      <c r="D91" s="288"/>
      <c r="E91" s="285"/>
      <c r="F91" s="308"/>
      <c r="G91" s="288"/>
      <c r="H91" s="288"/>
      <c r="I91" s="285"/>
      <c r="J91" s="308"/>
      <c r="K91" s="288"/>
      <c r="L91" s="14"/>
      <c r="M91" s="14" t="str">
        <f>+IFERROR(VLOOKUP(L91,DATOS!$E$2:$F$9,2,FALSE),"")</f>
        <v/>
      </c>
      <c r="N91" s="290"/>
      <c r="O91" s="288"/>
      <c r="P91" s="288"/>
      <c r="Q91" s="288"/>
      <c r="R91" s="285"/>
      <c r="S91" s="290"/>
      <c r="T91" s="290"/>
      <c r="U91" s="290"/>
      <c r="V91" s="290"/>
      <c r="W91" s="337"/>
      <c r="X91" s="296"/>
      <c r="Y91" s="290"/>
      <c r="Z91" s="290"/>
      <c r="AA91" s="290"/>
      <c r="AB91" s="290"/>
      <c r="AC91" s="290"/>
      <c r="AD91" s="290"/>
      <c r="AE91" s="290"/>
      <c r="AF91" s="290"/>
      <c r="AG91" s="290"/>
      <c r="AH91" s="290"/>
      <c r="AI91" s="337"/>
      <c r="AJ91" s="343"/>
      <c r="AK91" s="339"/>
      <c r="AL91" s="339"/>
      <c r="AM91" s="339"/>
      <c r="AN91" s="341"/>
    </row>
    <row r="92" spans="1:40" x14ac:dyDescent="0.25">
      <c r="A92" s="296"/>
      <c r="B92" s="290"/>
      <c r="C92" s="293"/>
      <c r="D92" s="288"/>
      <c r="E92" s="285"/>
      <c r="F92" s="308"/>
      <c r="G92" s="288"/>
      <c r="H92" s="288"/>
      <c r="I92" s="285"/>
      <c r="J92" s="308"/>
      <c r="K92" s="288"/>
      <c r="L92" s="14"/>
      <c r="M92" s="14" t="str">
        <f>+IFERROR(VLOOKUP(L92,DATOS!$E$2:$F$9,2,FALSE),"")</f>
        <v/>
      </c>
      <c r="N92" s="290"/>
      <c r="O92" s="288"/>
      <c r="P92" s="288"/>
      <c r="Q92" s="288"/>
      <c r="R92" s="285"/>
      <c r="S92" s="290"/>
      <c r="T92" s="290"/>
      <c r="U92" s="290"/>
      <c r="V92" s="290"/>
      <c r="W92" s="337"/>
      <c r="X92" s="296"/>
      <c r="Y92" s="290"/>
      <c r="Z92" s="290"/>
      <c r="AA92" s="290"/>
      <c r="AB92" s="290"/>
      <c r="AC92" s="290"/>
      <c r="AD92" s="290"/>
      <c r="AE92" s="290"/>
      <c r="AF92" s="290"/>
      <c r="AG92" s="290"/>
      <c r="AH92" s="290"/>
      <c r="AI92" s="337"/>
      <c r="AJ92" s="343"/>
      <c r="AK92" s="339"/>
      <c r="AL92" s="339"/>
      <c r="AM92" s="339"/>
      <c r="AN92" s="341"/>
    </row>
    <row r="93" spans="1:40" x14ac:dyDescent="0.25">
      <c r="A93" s="296"/>
      <c r="B93" s="290"/>
      <c r="C93" s="293"/>
      <c r="D93" s="288"/>
      <c r="E93" s="285"/>
      <c r="F93" s="308"/>
      <c r="G93" s="288"/>
      <c r="H93" s="288"/>
      <c r="I93" s="285"/>
      <c r="J93" s="308"/>
      <c r="K93" s="288"/>
      <c r="L93" s="14"/>
      <c r="M93" s="14" t="str">
        <f>+IFERROR(VLOOKUP(L93,DATOS!$E$2:$F$9,2,FALSE),"")</f>
        <v/>
      </c>
      <c r="N93" s="290"/>
      <c r="O93" s="288"/>
      <c r="P93" s="288"/>
      <c r="Q93" s="288"/>
      <c r="R93" s="285"/>
      <c r="S93" s="290"/>
      <c r="T93" s="290"/>
      <c r="U93" s="290"/>
      <c r="V93" s="290"/>
      <c r="W93" s="337"/>
      <c r="X93" s="296"/>
      <c r="Y93" s="290"/>
      <c r="Z93" s="290"/>
      <c r="AA93" s="290"/>
      <c r="AB93" s="290"/>
      <c r="AC93" s="290"/>
      <c r="AD93" s="290"/>
      <c r="AE93" s="290"/>
      <c r="AF93" s="290"/>
      <c r="AG93" s="290"/>
      <c r="AH93" s="290"/>
      <c r="AI93" s="337"/>
      <c r="AJ93" s="343"/>
      <c r="AK93" s="339"/>
      <c r="AL93" s="339"/>
      <c r="AM93" s="339"/>
      <c r="AN93" s="341"/>
    </row>
    <row r="94" spans="1:40" x14ac:dyDescent="0.25">
      <c r="A94" s="296"/>
      <c r="B94" s="290"/>
      <c r="C94" s="293"/>
      <c r="D94" s="288"/>
      <c r="E94" s="285"/>
      <c r="F94" s="308"/>
      <c r="G94" s="288"/>
      <c r="H94" s="288"/>
      <c r="I94" s="285"/>
      <c r="J94" s="308"/>
      <c r="K94" s="288"/>
      <c r="L94" s="14"/>
      <c r="M94" s="14" t="str">
        <f>+IFERROR(VLOOKUP(L94,DATOS!$E$2:$F$9,2,FALSE),"")</f>
        <v/>
      </c>
      <c r="N94" s="290"/>
      <c r="O94" s="288"/>
      <c r="P94" s="288"/>
      <c r="Q94" s="288"/>
      <c r="R94" s="285"/>
      <c r="S94" s="290"/>
      <c r="T94" s="290"/>
      <c r="U94" s="290"/>
      <c r="V94" s="290"/>
      <c r="W94" s="337"/>
      <c r="X94" s="296"/>
      <c r="Y94" s="290"/>
      <c r="Z94" s="290"/>
      <c r="AA94" s="290"/>
      <c r="AB94" s="290"/>
      <c r="AC94" s="290"/>
      <c r="AD94" s="290"/>
      <c r="AE94" s="290"/>
      <c r="AF94" s="290"/>
      <c r="AG94" s="290"/>
      <c r="AH94" s="290"/>
      <c r="AI94" s="337"/>
      <c r="AJ94" s="343"/>
      <c r="AK94" s="339"/>
      <c r="AL94" s="339"/>
      <c r="AM94" s="339"/>
      <c r="AN94" s="341"/>
    </row>
    <row r="95" spans="1:40" x14ac:dyDescent="0.25">
      <c r="A95" s="296"/>
      <c r="B95" s="290"/>
      <c r="C95" s="293"/>
      <c r="D95" s="288"/>
      <c r="E95" s="285"/>
      <c r="F95" s="308"/>
      <c r="G95" s="288"/>
      <c r="H95" s="288"/>
      <c r="I95" s="285"/>
      <c r="J95" s="308"/>
      <c r="K95" s="288"/>
      <c r="L95" s="14"/>
      <c r="M95" s="14" t="str">
        <f>+IFERROR(VLOOKUP(L95,DATOS!$E$2:$F$9,2,FALSE),"")</f>
        <v/>
      </c>
      <c r="N95" s="290"/>
      <c r="O95" s="288"/>
      <c r="P95" s="288"/>
      <c r="Q95" s="288"/>
      <c r="R95" s="285"/>
      <c r="S95" s="290"/>
      <c r="T95" s="290"/>
      <c r="U95" s="290"/>
      <c r="V95" s="290"/>
      <c r="W95" s="337"/>
      <c r="X95" s="296"/>
      <c r="Y95" s="290"/>
      <c r="Z95" s="290"/>
      <c r="AA95" s="290"/>
      <c r="AB95" s="290"/>
      <c r="AC95" s="290"/>
      <c r="AD95" s="290"/>
      <c r="AE95" s="290"/>
      <c r="AF95" s="290"/>
      <c r="AG95" s="290"/>
      <c r="AH95" s="290"/>
      <c r="AI95" s="337"/>
      <c r="AJ95" s="343"/>
      <c r="AK95" s="339"/>
      <c r="AL95" s="339"/>
      <c r="AM95" s="339"/>
      <c r="AN95" s="341"/>
    </row>
    <row r="96" spans="1:40" x14ac:dyDescent="0.25">
      <c r="A96" s="296"/>
      <c r="B96" s="290"/>
      <c r="C96" s="293"/>
      <c r="D96" s="288"/>
      <c r="E96" s="285"/>
      <c r="F96" s="308"/>
      <c r="G96" s="288"/>
      <c r="H96" s="288"/>
      <c r="I96" s="285"/>
      <c r="J96" s="308"/>
      <c r="K96" s="288"/>
      <c r="L96" s="14"/>
      <c r="M96" s="14" t="str">
        <f>+IFERROR(VLOOKUP(L96,DATOS!$E$2:$F$9,2,FALSE),"")</f>
        <v/>
      </c>
      <c r="N96" s="290"/>
      <c r="O96" s="288"/>
      <c r="P96" s="288"/>
      <c r="Q96" s="288"/>
      <c r="R96" s="285"/>
      <c r="S96" s="290"/>
      <c r="T96" s="290"/>
      <c r="U96" s="290"/>
      <c r="V96" s="290"/>
      <c r="W96" s="337"/>
      <c r="X96" s="296"/>
      <c r="Y96" s="290"/>
      <c r="Z96" s="290"/>
      <c r="AA96" s="290"/>
      <c r="AB96" s="290"/>
      <c r="AC96" s="290"/>
      <c r="AD96" s="290"/>
      <c r="AE96" s="290"/>
      <c r="AF96" s="290"/>
      <c r="AG96" s="290"/>
      <c r="AH96" s="290"/>
      <c r="AI96" s="337"/>
      <c r="AJ96" s="343"/>
      <c r="AK96" s="339"/>
      <c r="AL96" s="339"/>
      <c r="AM96" s="339"/>
      <c r="AN96" s="341"/>
    </row>
    <row r="97" spans="1:40" x14ac:dyDescent="0.25">
      <c r="A97" s="296"/>
      <c r="B97" s="290"/>
      <c r="C97" s="293"/>
      <c r="D97" s="288"/>
      <c r="E97" s="285"/>
      <c r="F97" s="308"/>
      <c r="G97" s="288"/>
      <c r="H97" s="288"/>
      <c r="I97" s="285"/>
      <c r="J97" s="308"/>
      <c r="K97" s="288"/>
      <c r="L97" s="14"/>
      <c r="M97" s="14" t="str">
        <f>+IFERROR(VLOOKUP(L97,DATOS!$E$2:$F$9,2,FALSE),"")</f>
        <v/>
      </c>
      <c r="N97" s="290">
        <f>SUM(M97:M104)</f>
        <v>0</v>
      </c>
      <c r="O97" s="288"/>
      <c r="P97" s="288"/>
      <c r="Q97" s="288"/>
      <c r="R97" s="285"/>
      <c r="S97" s="290"/>
      <c r="T97" s="290"/>
      <c r="U97" s="290"/>
      <c r="V97" s="290"/>
      <c r="W97" s="337"/>
      <c r="X97" s="296"/>
      <c r="Y97" s="290"/>
      <c r="Z97" s="290"/>
      <c r="AA97" s="290"/>
      <c r="AB97" s="290"/>
      <c r="AC97" s="290"/>
      <c r="AD97" s="290"/>
      <c r="AE97" s="290"/>
      <c r="AF97" s="290"/>
      <c r="AG97" s="290"/>
      <c r="AH97" s="290"/>
      <c r="AI97" s="337"/>
      <c r="AJ97" s="343"/>
      <c r="AK97" s="339"/>
      <c r="AL97" s="339"/>
      <c r="AM97" s="339"/>
      <c r="AN97" s="341"/>
    </row>
    <row r="98" spans="1:40" x14ac:dyDescent="0.25">
      <c r="A98" s="296"/>
      <c r="B98" s="290"/>
      <c r="C98" s="293"/>
      <c r="D98" s="288"/>
      <c r="E98" s="285"/>
      <c r="F98" s="308"/>
      <c r="G98" s="288"/>
      <c r="H98" s="288"/>
      <c r="I98" s="285"/>
      <c r="J98" s="308"/>
      <c r="K98" s="288"/>
      <c r="L98" s="14"/>
      <c r="M98" s="14" t="str">
        <f>+IFERROR(VLOOKUP(L98,DATOS!$E$2:$F$9,2,FALSE),"")</f>
        <v/>
      </c>
      <c r="N98" s="290"/>
      <c r="O98" s="288"/>
      <c r="P98" s="288"/>
      <c r="Q98" s="288"/>
      <c r="R98" s="285"/>
      <c r="S98" s="290"/>
      <c r="T98" s="290"/>
      <c r="U98" s="290"/>
      <c r="V98" s="290"/>
      <c r="W98" s="337"/>
      <c r="X98" s="296"/>
      <c r="Y98" s="290"/>
      <c r="Z98" s="290"/>
      <c r="AA98" s="290"/>
      <c r="AB98" s="290"/>
      <c r="AC98" s="290"/>
      <c r="AD98" s="290"/>
      <c r="AE98" s="290"/>
      <c r="AF98" s="290"/>
      <c r="AG98" s="290"/>
      <c r="AH98" s="290"/>
      <c r="AI98" s="337"/>
      <c r="AJ98" s="343"/>
      <c r="AK98" s="339"/>
      <c r="AL98" s="339"/>
      <c r="AM98" s="339"/>
      <c r="AN98" s="341"/>
    </row>
    <row r="99" spans="1:40" x14ac:dyDescent="0.25">
      <c r="A99" s="296"/>
      <c r="B99" s="290"/>
      <c r="C99" s="293"/>
      <c r="D99" s="288"/>
      <c r="E99" s="285"/>
      <c r="F99" s="308"/>
      <c r="G99" s="288"/>
      <c r="H99" s="288"/>
      <c r="I99" s="285"/>
      <c r="J99" s="308"/>
      <c r="K99" s="288"/>
      <c r="L99" s="14"/>
      <c r="M99" s="14" t="str">
        <f>+IFERROR(VLOOKUP(L99,DATOS!$E$2:$F$9,2,FALSE),"")</f>
        <v/>
      </c>
      <c r="N99" s="290"/>
      <c r="O99" s="288"/>
      <c r="P99" s="288"/>
      <c r="Q99" s="288"/>
      <c r="R99" s="285"/>
      <c r="S99" s="290"/>
      <c r="T99" s="290"/>
      <c r="U99" s="290"/>
      <c r="V99" s="290"/>
      <c r="W99" s="337"/>
      <c r="X99" s="296"/>
      <c r="Y99" s="290"/>
      <c r="Z99" s="290"/>
      <c r="AA99" s="290"/>
      <c r="AB99" s="290"/>
      <c r="AC99" s="290"/>
      <c r="AD99" s="290"/>
      <c r="AE99" s="290"/>
      <c r="AF99" s="290"/>
      <c r="AG99" s="290"/>
      <c r="AH99" s="290"/>
      <c r="AI99" s="337"/>
      <c r="AJ99" s="343"/>
      <c r="AK99" s="339"/>
      <c r="AL99" s="339"/>
      <c r="AM99" s="339"/>
      <c r="AN99" s="341"/>
    </row>
    <row r="100" spans="1:40" x14ac:dyDescent="0.25">
      <c r="A100" s="296"/>
      <c r="B100" s="290"/>
      <c r="C100" s="293"/>
      <c r="D100" s="288"/>
      <c r="E100" s="285"/>
      <c r="F100" s="308"/>
      <c r="G100" s="288"/>
      <c r="H100" s="288"/>
      <c r="I100" s="285"/>
      <c r="J100" s="308"/>
      <c r="K100" s="288"/>
      <c r="L100" s="14"/>
      <c r="M100" s="14" t="str">
        <f>+IFERROR(VLOOKUP(L100,DATOS!$E$2:$F$9,2,FALSE),"")</f>
        <v/>
      </c>
      <c r="N100" s="290"/>
      <c r="O100" s="288"/>
      <c r="P100" s="288"/>
      <c r="Q100" s="288"/>
      <c r="R100" s="285"/>
      <c r="S100" s="290"/>
      <c r="T100" s="290"/>
      <c r="U100" s="290"/>
      <c r="V100" s="290"/>
      <c r="W100" s="337"/>
      <c r="X100" s="296"/>
      <c r="Y100" s="290"/>
      <c r="Z100" s="290"/>
      <c r="AA100" s="290"/>
      <c r="AB100" s="290"/>
      <c r="AC100" s="290"/>
      <c r="AD100" s="290"/>
      <c r="AE100" s="290"/>
      <c r="AF100" s="290"/>
      <c r="AG100" s="290"/>
      <c r="AH100" s="290"/>
      <c r="AI100" s="337"/>
      <c r="AJ100" s="343"/>
      <c r="AK100" s="339"/>
      <c r="AL100" s="339"/>
      <c r="AM100" s="339"/>
      <c r="AN100" s="341"/>
    </row>
    <row r="101" spans="1:40" x14ac:dyDescent="0.25">
      <c r="A101" s="296"/>
      <c r="B101" s="290"/>
      <c r="C101" s="293"/>
      <c r="D101" s="288"/>
      <c r="E101" s="285"/>
      <c r="F101" s="308"/>
      <c r="G101" s="288"/>
      <c r="H101" s="288"/>
      <c r="I101" s="285"/>
      <c r="J101" s="308"/>
      <c r="K101" s="288"/>
      <c r="L101" s="14"/>
      <c r="M101" s="14" t="str">
        <f>+IFERROR(VLOOKUP(L101,DATOS!$E$2:$F$9,2,FALSE),"")</f>
        <v/>
      </c>
      <c r="N101" s="290"/>
      <c r="O101" s="288"/>
      <c r="P101" s="288"/>
      <c r="Q101" s="288"/>
      <c r="R101" s="285"/>
      <c r="S101" s="290"/>
      <c r="T101" s="290"/>
      <c r="U101" s="290"/>
      <c r="V101" s="290"/>
      <c r="W101" s="337"/>
      <c r="X101" s="296"/>
      <c r="Y101" s="290"/>
      <c r="Z101" s="290"/>
      <c r="AA101" s="290"/>
      <c r="AB101" s="290"/>
      <c r="AC101" s="290"/>
      <c r="AD101" s="290"/>
      <c r="AE101" s="290"/>
      <c r="AF101" s="290"/>
      <c r="AG101" s="290"/>
      <c r="AH101" s="290"/>
      <c r="AI101" s="337"/>
      <c r="AJ101" s="343"/>
      <c r="AK101" s="339"/>
      <c r="AL101" s="339"/>
      <c r="AM101" s="339"/>
      <c r="AN101" s="341"/>
    </row>
    <row r="102" spans="1:40" x14ac:dyDescent="0.25">
      <c r="A102" s="296"/>
      <c r="B102" s="290"/>
      <c r="C102" s="293"/>
      <c r="D102" s="288"/>
      <c r="E102" s="285"/>
      <c r="F102" s="308"/>
      <c r="G102" s="288"/>
      <c r="H102" s="288"/>
      <c r="I102" s="285"/>
      <c r="J102" s="308"/>
      <c r="K102" s="288"/>
      <c r="L102" s="14"/>
      <c r="M102" s="14" t="str">
        <f>+IFERROR(VLOOKUP(L102,DATOS!$E$2:$F$9,2,FALSE),"")</f>
        <v/>
      </c>
      <c r="N102" s="290"/>
      <c r="O102" s="288"/>
      <c r="P102" s="288"/>
      <c r="Q102" s="288"/>
      <c r="R102" s="285"/>
      <c r="S102" s="290"/>
      <c r="T102" s="290"/>
      <c r="U102" s="290"/>
      <c r="V102" s="290"/>
      <c r="W102" s="337"/>
      <c r="X102" s="296"/>
      <c r="Y102" s="290"/>
      <c r="Z102" s="290"/>
      <c r="AA102" s="290"/>
      <c r="AB102" s="290"/>
      <c r="AC102" s="290"/>
      <c r="AD102" s="290"/>
      <c r="AE102" s="290"/>
      <c r="AF102" s="290"/>
      <c r="AG102" s="290"/>
      <c r="AH102" s="290"/>
      <c r="AI102" s="337"/>
      <c r="AJ102" s="343"/>
      <c r="AK102" s="339"/>
      <c r="AL102" s="339"/>
      <c r="AM102" s="339"/>
      <c r="AN102" s="341"/>
    </row>
    <row r="103" spans="1:40" x14ac:dyDescent="0.25">
      <c r="A103" s="296"/>
      <c r="B103" s="290"/>
      <c r="C103" s="293"/>
      <c r="D103" s="288"/>
      <c r="E103" s="285"/>
      <c r="F103" s="308"/>
      <c r="G103" s="288"/>
      <c r="H103" s="288"/>
      <c r="I103" s="285"/>
      <c r="J103" s="308"/>
      <c r="K103" s="288"/>
      <c r="L103" s="14"/>
      <c r="M103" s="14" t="str">
        <f>+IFERROR(VLOOKUP(L103,DATOS!$E$2:$F$9,2,FALSE),"")</f>
        <v/>
      </c>
      <c r="N103" s="290"/>
      <c r="O103" s="288"/>
      <c r="P103" s="288"/>
      <c r="Q103" s="288"/>
      <c r="R103" s="285"/>
      <c r="S103" s="290"/>
      <c r="T103" s="290"/>
      <c r="U103" s="290"/>
      <c r="V103" s="290"/>
      <c r="W103" s="337"/>
      <c r="X103" s="296"/>
      <c r="Y103" s="290"/>
      <c r="Z103" s="290"/>
      <c r="AA103" s="290"/>
      <c r="AB103" s="290"/>
      <c r="AC103" s="290"/>
      <c r="AD103" s="290"/>
      <c r="AE103" s="290"/>
      <c r="AF103" s="290"/>
      <c r="AG103" s="290"/>
      <c r="AH103" s="290"/>
      <c r="AI103" s="337"/>
      <c r="AJ103" s="343"/>
      <c r="AK103" s="339"/>
      <c r="AL103" s="339"/>
      <c r="AM103" s="339"/>
      <c r="AN103" s="341"/>
    </row>
    <row r="104" spans="1:40" ht="15.75" thickBot="1" x14ac:dyDescent="0.3">
      <c r="A104" s="297"/>
      <c r="B104" s="291"/>
      <c r="C104" s="294"/>
      <c r="D104" s="289"/>
      <c r="E104" s="286"/>
      <c r="F104" s="335"/>
      <c r="G104" s="289"/>
      <c r="H104" s="289"/>
      <c r="I104" s="286"/>
      <c r="J104" s="335"/>
      <c r="K104" s="289"/>
      <c r="L104" s="16"/>
      <c r="M104" s="16" t="str">
        <f>+IFERROR(VLOOKUP(L104,DATOS!$E$2:$F$9,2,FALSE),"")</f>
        <v/>
      </c>
      <c r="N104" s="291"/>
      <c r="O104" s="289"/>
      <c r="P104" s="289"/>
      <c r="Q104" s="289"/>
      <c r="R104" s="286"/>
      <c r="S104" s="291"/>
      <c r="T104" s="291"/>
      <c r="U104" s="291"/>
      <c r="V104" s="291"/>
      <c r="W104" s="344"/>
      <c r="X104" s="297"/>
      <c r="Y104" s="291"/>
      <c r="Z104" s="291"/>
      <c r="AA104" s="291"/>
      <c r="AB104" s="291"/>
      <c r="AC104" s="291"/>
      <c r="AD104" s="291"/>
      <c r="AE104" s="291"/>
      <c r="AF104" s="291"/>
      <c r="AG104" s="291"/>
      <c r="AH104" s="291"/>
      <c r="AI104" s="344"/>
      <c r="AJ104" s="345"/>
      <c r="AK104" s="346"/>
      <c r="AL104" s="346"/>
      <c r="AM104" s="346"/>
      <c r="AN104" s="347"/>
    </row>
    <row r="105" spans="1:40" x14ac:dyDescent="0.25">
      <c r="A105" s="295">
        <v>5</v>
      </c>
      <c r="B105" s="287"/>
      <c r="C105" s="292"/>
      <c r="D105" s="287"/>
      <c r="E105" s="284"/>
      <c r="F105" s="307"/>
      <c r="G105" s="287"/>
      <c r="H105" s="287"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284" t="str">
        <f>IF(EXACT(H105,"Baja"),"Asumir el Riesgo",IF(EXACT(H105,"Moderada"),"Asumir el Riesgo, Reducir el Riesgo",IF(EXACT(H105,"Alta"),"Asumir el Riesgo, Evitar, Compartir o Transferir",IF(EXACT(H105,"Extrema"),"Reducir el Riesgo, Evitar, Compartir o Transferir",""))))</f>
        <v/>
      </c>
      <c r="J105" s="307"/>
      <c r="K105" s="287"/>
      <c r="L105" s="15"/>
      <c r="M105" s="15" t="str">
        <f>+IFERROR(VLOOKUP(L105,DATOS!$E$2:$F$9,2,FALSE),"")</f>
        <v/>
      </c>
      <c r="N105" s="311">
        <f>SUM(M105:M112)</f>
        <v>0</v>
      </c>
      <c r="O105" s="287"/>
      <c r="P105" s="287"/>
      <c r="Q105" s="287"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284" t="str">
        <f>IF(EXACT(Q105,"Baja"),"Asumir el Riesgo",IF(EXACT(Q105,"Moderada"),"Asumir el Riesgo, Reducir el Riesgo",IF(EXACT(Q105,"Alta"),"Asumir el Riesgo, Evitar, Compartir o Transferir",IF(EXACT(Q105,"Extrema"),"Reducir el Riesgo, Evitar, Compartir o Transferir",""))))</f>
        <v/>
      </c>
      <c r="S105" s="311"/>
      <c r="T105" s="311"/>
      <c r="U105" s="311"/>
      <c r="V105" s="311"/>
      <c r="W105" s="336"/>
      <c r="X105" s="295"/>
      <c r="Y105" s="311"/>
      <c r="Z105" s="311"/>
      <c r="AA105" s="311"/>
      <c r="AB105" s="311"/>
      <c r="AC105" s="311"/>
      <c r="AD105" s="311"/>
      <c r="AE105" s="311"/>
      <c r="AF105" s="311"/>
      <c r="AG105" s="311"/>
      <c r="AH105" s="311"/>
      <c r="AI105" s="336"/>
      <c r="AJ105" s="342"/>
      <c r="AK105" s="338"/>
      <c r="AL105" s="338"/>
      <c r="AM105" s="338"/>
      <c r="AN105" s="340"/>
    </row>
    <row r="106" spans="1:40" x14ac:dyDescent="0.25">
      <c r="A106" s="296"/>
      <c r="B106" s="288"/>
      <c r="C106" s="293"/>
      <c r="D106" s="288"/>
      <c r="E106" s="285"/>
      <c r="F106" s="308"/>
      <c r="G106" s="288"/>
      <c r="H106" s="288"/>
      <c r="I106" s="285"/>
      <c r="J106" s="308"/>
      <c r="K106" s="288"/>
      <c r="L106" s="14"/>
      <c r="M106" s="14" t="str">
        <f>+IFERROR(VLOOKUP(L106,DATOS!$E$2:$F$9,2,FALSE),"")</f>
        <v/>
      </c>
      <c r="N106" s="290"/>
      <c r="O106" s="288"/>
      <c r="P106" s="288"/>
      <c r="Q106" s="288"/>
      <c r="R106" s="285"/>
      <c r="S106" s="290"/>
      <c r="T106" s="290"/>
      <c r="U106" s="290"/>
      <c r="V106" s="290"/>
      <c r="W106" s="337"/>
      <c r="X106" s="296"/>
      <c r="Y106" s="290"/>
      <c r="Z106" s="290"/>
      <c r="AA106" s="290"/>
      <c r="AB106" s="290"/>
      <c r="AC106" s="290"/>
      <c r="AD106" s="290"/>
      <c r="AE106" s="290"/>
      <c r="AF106" s="290"/>
      <c r="AG106" s="290"/>
      <c r="AH106" s="290"/>
      <c r="AI106" s="337"/>
      <c r="AJ106" s="343"/>
      <c r="AK106" s="339"/>
      <c r="AL106" s="339"/>
      <c r="AM106" s="339"/>
      <c r="AN106" s="341"/>
    </row>
    <row r="107" spans="1:40" x14ac:dyDescent="0.25">
      <c r="A107" s="296"/>
      <c r="B107" s="288"/>
      <c r="C107" s="293"/>
      <c r="D107" s="288"/>
      <c r="E107" s="285"/>
      <c r="F107" s="308"/>
      <c r="G107" s="288"/>
      <c r="H107" s="288"/>
      <c r="I107" s="285"/>
      <c r="J107" s="308"/>
      <c r="K107" s="288"/>
      <c r="L107" s="14"/>
      <c r="M107" s="14" t="str">
        <f>+IFERROR(VLOOKUP(L107,DATOS!$E$2:$F$9,2,FALSE),"")</f>
        <v/>
      </c>
      <c r="N107" s="290"/>
      <c r="O107" s="288"/>
      <c r="P107" s="288"/>
      <c r="Q107" s="288"/>
      <c r="R107" s="285"/>
      <c r="S107" s="290"/>
      <c r="T107" s="290"/>
      <c r="U107" s="290"/>
      <c r="V107" s="290"/>
      <c r="W107" s="337"/>
      <c r="X107" s="296"/>
      <c r="Y107" s="290"/>
      <c r="Z107" s="290"/>
      <c r="AA107" s="290"/>
      <c r="AB107" s="290"/>
      <c r="AC107" s="290"/>
      <c r="AD107" s="290"/>
      <c r="AE107" s="290"/>
      <c r="AF107" s="290"/>
      <c r="AG107" s="290"/>
      <c r="AH107" s="290"/>
      <c r="AI107" s="337"/>
      <c r="AJ107" s="343"/>
      <c r="AK107" s="339"/>
      <c r="AL107" s="339"/>
      <c r="AM107" s="339"/>
      <c r="AN107" s="341"/>
    </row>
    <row r="108" spans="1:40" x14ac:dyDescent="0.25">
      <c r="A108" s="296"/>
      <c r="B108" s="288"/>
      <c r="C108" s="293"/>
      <c r="D108" s="288"/>
      <c r="E108" s="285"/>
      <c r="F108" s="308"/>
      <c r="G108" s="288"/>
      <c r="H108" s="288"/>
      <c r="I108" s="285"/>
      <c r="J108" s="308"/>
      <c r="K108" s="288"/>
      <c r="L108" s="14"/>
      <c r="M108" s="14" t="str">
        <f>+IFERROR(VLOOKUP(L108,DATOS!$E$2:$F$9,2,FALSE),"")</f>
        <v/>
      </c>
      <c r="N108" s="290"/>
      <c r="O108" s="288"/>
      <c r="P108" s="288"/>
      <c r="Q108" s="288"/>
      <c r="R108" s="285"/>
      <c r="S108" s="290"/>
      <c r="T108" s="290"/>
      <c r="U108" s="290"/>
      <c r="V108" s="290"/>
      <c r="W108" s="337"/>
      <c r="X108" s="296"/>
      <c r="Y108" s="290"/>
      <c r="Z108" s="290"/>
      <c r="AA108" s="290"/>
      <c r="AB108" s="290"/>
      <c r="AC108" s="290"/>
      <c r="AD108" s="290"/>
      <c r="AE108" s="290"/>
      <c r="AF108" s="290"/>
      <c r="AG108" s="290"/>
      <c r="AH108" s="290"/>
      <c r="AI108" s="337"/>
      <c r="AJ108" s="343"/>
      <c r="AK108" s="339"/>
      <c r="AL108" s="339"/>
      <c r="AM108" s="339"/>
      <c r="AN108" s="341"/>
    </row>
    <row r="109" spans="1:40" x14ac:dyDescent="0.25">
      <c r="A109" s="296"/>
      <c r="B109" s="288"/>
      <c r="C109" s="293"/>
      <c r="D109" s="288"/>
      <c r="E109" s="285"/>
      <c r="F109" s="308"/>
      <c r="G109" s="288"/>
      <c r="H109" s="288"/>
      <c r="I109" s="285"/>
      <c r="J109" s="308"/>
      <c r="K109" s="288"/>
      <c r="L109" s="14"/>
      <c r="M109" s="14" t="str">
        <f>+IFERROR(VLOOKUP(L109,DATOS!$E$2:$F$9,2,FALSE),"")</f>
        <v/>
      </c>
      <c r="N109" s="290"/>
      <c r="O109" s="288"/>
      <c r="P109" s="288"/>
      <c r="Q109" s="288"/>
      <c r="R109" s="285"/>
      <c r="S109" s="290"/>
      <c r="T109" s="290"/>
      <c r="U109" s="290"/>
      <c r="V109" s="290"/>
      <c r="W109" s="337"/>
      <c r="X109" s="296"/>
      <c r="Y109" s="290"/>
      <c r="Z109" s="290"/>
      <c r="AA109" s="290"/>
      <c r="AB109" s="290"/>
      <c r="AC109" s="290"/>
      <c r="AD109" s="290"/>
      <c r="AE109" s="290"/>
      <c r="AF109" s="290"/>
      <c r="AG109" s="290"/>
      <c r="AH109" s="290"/>
      <c r="AI109" s="337"/>
      <c r="AJ109" s="343"/>
      <c r="AK109" s="339"/>
      <c r="AL109" s="339"/>
      <c r="AM109" s="339"/>
      <c r="AN109" s="341"/>
    </row>
    <row r="110" spans="1:40" x14ac:dyDescent="0.25">
      <c r="A110" s="296"/>
      <c r="B110" s="288"/>
      <c r="C110" s="293"/>
      <c r="D110" s="288"/>
      <c r="E110" s="285"/>
      <c r="F110" s="308"/>
      <c r="G110" s="288"/>
      <c r="H110" s="288"/>
      <c r="I110" s="285"/>
      <c r="J110" s="308"/>
      <c r="K110" s="288"/>
      <c r="L110" s="14"/>
      <c r="M110" s="14" t="str">
        <f>+IFERROR(VLOOKUP(L110,DATOS!$E$2:$F$9,2,FALSE),"")</f>
        <v/>
      </c>
      <c r="N110" s="290"/>
      <c r="O110" s="288"/>
      <c r="P110" s="288"/>
      <c r="Q110" s="288"/>
      <c r="R110" s="285"/>
      <c r="S110" s="290"/>
      <c r="T110" s="290"/>
      <c r="U110" s="290"/>
      <c r="V110" s="290"/>
      <c r="W110" s="337"/>
      <c r="X110" s="296"/>
      <c r="Y110" s="290"/>
      <c r="Z110" s="290"/>
      <c r="AA110" s="290"/>
      <c r="AB110" s="290"/>
      <c r="AC110" s="290"/>
      <c r="AD110" s="290"/>
      <c r="AE110" s="290"/>
      <c r="AF110" s="290"/>
      <c r="AG110" s="290"/>
      <c r="AH110" s="290"/>
      <c r="AI110" s="337"/>
      <c r="AJ110" s="343"/>
      <c r="AK110" s="339"/>
      <c r="AL110" s="339"/>
      <c r="AM110" s="339"/>
      <c r="AN110" s="341"/>
    </row>
    <row r="111" spans="1:40" x14ac:dyDescent="0.25">
      <c r="A111" s="296"/>
      <c r="B111" s="288"/>
      <c r="C111" s="293"/>
      <c r="D111" s="288"/>
      <c r="E111" s="285"/>
      <c r="F111" s="308"/>
      <c r="G111" s="288"/>
      <c r="H111" s="288"/>
      <c r="I111" s="285"/>
      <c r="J111" s="308"/>
      <c r="K111" s="288"/>
      <c r="L111" s="14"/>
      <c r="M111" s="14" t="str">
        <f>+IFERROR(VLOOKUP(L111,DATOS!$E$2:$F$9,2,FALSE),"")</f>
        <v/>
      </c>
      <c r="N111" s="290"/>
      <c r="O111" s="288"/>
      <c r="P111" s="288"/>
      <c r="Q111" s="288"/>
      <c r="R111" s="285"/>
      <c r="S111" s="290"/>
      <c r="T111" s="290"/>
      <c r="U111" s="290"/>
      <c r="V111" s="290"/>
      <c r="W111" s="337"/>
      <c r="X111" s="296"/>
      <c r="Y111" s="290"/>
      <c r="Z111" s="290"/>
      <c r="AA111" s="290"/>
      <c r="AB111" s="290"/>
      <c r="AC111" s="290"/>
      <c r="AD111" s="290"/>
      <c r="AE111" s="290"/>
      <c r="AF111" s="290"/>
      <c r="AG111" s="290"/>
      <c r="AH111" s="290"/>
      <c r="AI111" s="337"/>
      <c r="AJ111" s="343"/>
      <c r="AK111" s="339"/>
      <c r="AL111" s="339"/>
      <c r="AM111" s="339"/>
      <c r="AN111" s="341"/>
    </row>
    <row r="112" spans="1:40" x14ac:dyDescent="0.25">
      <c r="A112" s="296"/>
      <c r="B112" s="288"/>
      <c r="C112" s="293"/>
      <c r="D112" s="288"/>
      <c r="E112" s="285"/>
      <c r="F112" s="308"/>
      <c r="G112" s="288"/>
      <c r="H112" s="288"/>
      <c r="I112" s="285"/>
      <c r="J112" s="308"/>
      <c r="K112" s="288"/>
      <c r="L112" s="14"/>
      <c r="M112" s="14" t="str">
        <f>+IFERROR(VLOOKUP(L112,DATOS!$E$2:$F$9,2,FALSE),"")</f>
        <v/>
      </c>
      <c r="N112" s="290"/>
      <c r="O112" s="288"/>
      <c r="P112" s="288"/>
      <c r="Q112" s="288"/>
      <c r="R112" s="285"/>
      <c r="S112" s="290"/>
      <c r="T112" s="290"/>
      <c r="U112" s="290"/>
      <c r="V112" s="290"/>
      <c r="W112" s="337"/>
      <c r="X112" s="296"/>
      <c r="Y112" s="290"/>
      <c r="Z112" s="290"/>
      <c r="AA112" s="290"/>
      <c r="AB112" s="290"/>
      <c r="AC112" s="290"/>
      <c r="AD112" s="290"/>
      <c r="AE112" s="290"/>
      <c r="AF112" s="290"/>
      <c r="AG112" s="290"/>
      <c r="AH112" s="290"/>
      <c r="AI112" s="337"/>
      <c r="AJ112" s="343"/>
      <c r="AK112" s="339"/>
      <c r="AL112" s="339"/>
      <c r="AM112" s="339"/>
      <c r="AN112" s="341"/>
    </row>
    <row r="113" spans="1:40" x14ac:dyDescent="0.25">
      <c r="A113" s="296"/>
      <c r="B113" s="290"/>
      <c r="C113" s="293"/>
      <c r="D113" s="288"/>
      <c r="E113" s="285"/>
      <c r="F113" s="308"/>
      <c r="G113" s="288"/>
      <c r="H113" s="288"/>
      <c r="I113" s="285"/>
      <c r="J113" s="308"/>
      <c r="K113" s="288"/>
      <c r="L113" s="14"/>
      <c r="M113" s="14" t="str">
        <f>+IFERROR(VLOOKUP(L113,DATOS!$E$2:$F$9,2,FALSE),"")</f>
        <v/>
      </c>
      <c r="N113" s="290">
        <f>SUM(M113:M120)</f>
        <v>0</v>
      </c>
      <c r="O113" s="288"/>
      <c r="P113" s="288"/>
      <c r="Q113" s="288"/>
      <c r="R113" s="285"/>
      <c r="S113" s="290"/>
      <c r="T113" s="290"/>
      <c r="U113" s="290"/>
      <c r="V113" s="290"/>
      <c r="W113" s="337"/>
      <c r="X113" s="296"/>
      <c r="Y113" s="290"/>
      <c r="Z113" s="290"/>
      <c r="AA113" s="290"/>
      <c r="AB113" s="290"/>
      <c r="AC113" s="290"/>
      <c r="AD113" s="290"/>
      <c r="AE113" s="290"/>
      <c r="AF113" s="290"/>
      <c r="AG113" s="290"/>
      <c r="AH113" s="290"/>
      <c r="AI113" s="337"/>
      <c r="AJ113" s="343"/>
      <c r="AK113" s="339"/>
      <c r="AL113" s="339"/>
      <c r="AM113" s="339"/>
      <c r="AN113" s="341"/>
    </row>
    <row r="114" spans="1:40" x14ac:dyDescent="0.25">
      <c r="A114" s="296"/>
      <c r="B114" s="290"/>
      <c r="C114" s="293"/>
      <c r="D114" s="288"/>
      <c r="E114" s="285"/>
      <c r="F114" s="308"/>
      <c r="G114" s="288"/>
      <c r="H114" s="288"/>
      <c r="I114" s="285"/>
      <c r="J114" s="308"/>
      <c r="K114" s="288"/>
      <c r="L114" s="14"/>
      <c r="M114" s="14" t="str">
        <f>+IFERROR(VLOOKUP(L114,DATOS!$E$2:$F$9,2,FALSE),"")</f>
        <v/>
      </c>
      <c r="N114" s="290"/>
      <c r="O114" s="288"/>
      <c r="P114" s="288"/>
      <c r="Q114" s="288"/>
      <c r="R114" s="285"/>
      <c r="S114" s="290"/>
      <c r="T114" s="290"/>
      <c r="U114" s="290"/>
      <c r="V114" s="290"/>
      <c r="W114" s="337"/>
      <c r="X114" s="296"/>
      <c r="Y114" s="290"/>
      <c r="Z114" s="290"/>
      <c r="AA114" s="290"/>
      <c r="AB114" s="290"/>
      <c r="AC114" s="290"/>
      <c r="AD114" s="290"/>
      <c r="AE114" s="290"/>
      <c r="AF114" s="290"/>
      <c r="AG114" s="290"/>
      <c r="AH114" s="290"/>
      <c r="AI114" s="337"/>
      <c r="AJ114" s="343"/>
      <c r="AK114" s="339"/>
      <c r="AL114" s="339"/>
      <c r="AM114" s="339"/>
      <c r="AN114" s="341"/>
    </row>
    <row r="115" spans="1:40" x14ac:dyDescent="0.25">
      <c r="A115" s="296"/>
      <c r="B115" s="290"/>
      <c r="C115" s="293"/>
      <c r="D115" s="288"/>
      <c r="E115" s="285"/>
      <c r="F115" s="308"/>
      <c r="G115" s="288"/>
      <c r="H115" s="288"/>
      <c r="I115" s="285"/>
      <c r="J115" s="308"/>
      <c r="K115" s="288"/>
      <c r="L115" s="14"/>
      <c r="M115" s="14" t="str">
        <f>+IFERROR(VLOOKUP(L115,DATOS!$E$2:$F$9,2,FALSE),"")</f>
        <v/>
      </c>
      <c r="N115" s="290"/>
      <c r="O115" s="288"/>
      <c r="P115" s="288"/>
      <c r="Q115" s="288"/>
      <c r="R115" s="285"/>
      <c r="S115" s="290"/>
      <c r="T115" s="290"/>
      <c r="U115" s="290"/>
      <c r="V115" s="290"/>
      <c r="W115" s="337"/>
      <c r="X115" s="296"/>
      <c r="Y115" s="290"/>
      <c r="Z115" s="290"/>
      <c r="AA115" s="290"/>
      <c r="AB115" s="290"/>
      <c r="AC115" s="290"/>
      <c r="AD115" s="290"/>
      <c r="AE115" s="290"/>
      <c r="AF115" s="290"/>
      <c r="AG115" s="290"/>
      <c r="AH115" s="290"/>
      <c r="AI115" s="337"/>
      <c r="AJ115" s="343"/>
      <c r="AK115" s="339"/>
      <c r="AL115" s="339"/>
      <c r="AM115" s="339"/>
      <c r="AN115" s="341"/>
    </row>
    <row r="116" spans="1:40" x14ac:dyDescent="0.25">
      <c r="A116" s="296"/>
      <c r="B116" s="290"/>
      <c r="C116" s="293"/>
      <c r="D116" s="288"/>
      <c r="E116" s="285"/>
      <c r="F116" s="308"/>
      <c r="G116" s="288"/>
      <c r="H116" s="288"/>
      <c r="I116" s="285"/>
      <c r="J116" s="308"/>
      <c r="K116" s="288"/>
      <c r="L116" s="14"/>
      <c r="M116" s="14" t="str">
        <f>+IFERROR(VLOOKUP(L116,DATOS!$E$2:$F$9,2,FALSE),"")</f>
        <v/>
      </c>
      <c r="N116" s="290"/>
      <c r="O116" s="288"/>
      <c r="P116" s="288"/>
      <c r="Q116" s="288"/>
      <c r="R116" s="285"/>
      <c r="S116" s="290"/>
      <c r="T116" s="290"/>
      <c r="U116" s="290"/>
      <c r="V116" s="290"/>
      <c r="W116" s="337"/>
      <c r="X116" s="296"/>
      <c r="Y116" s="290"/>
      <c r="Z116" s="290"/>
      <c r="AA116" s="290"/>
      <c r="AB116" s="290"/>
      <c r="AC116" s="290"/>
      <c r="AD116" s="290"/>
      <c r="AE116" s="290"/>
      <c r="AF116" s="290"/>
      <c r="AG116" s="290"/>
      <c r="AH116" s="290"/>
      <c r="AI116" s="337"/>
      <c r="AJ116" s="343"/>
      <c r="AK116" s="339"/>
      <c r="AL116" s="339"/>
      <c r="AM116" s="339"/>
      <c r="AN116" s="341"/>
    </row>
    <row r="117" spans="1:40" x14ac:dyDescent="0.25">
      <c r="A117" s="296"/>
      <c r="B117" s="290"/>
      <c r="C117" s="293"/>
      <c r="D117" s="288"/>
      <c r="E117" s="285"/>
      <c r="F117" s="308"/>
      <c r="G117" s="288"/>
      <c r="H117" s="288"/>
      <c r="I117" s="285"/>
      <c r="J117" s="308"/>
      <c r="K117" s="288"/>
      <c r="L117" s="14"/>
      <c r="M117" s="14" t="str">
        <f>+IFERROR(VLOOKUP(L117,DATOS!$E$2:$F$9,2,FALSE),"")</f>
        <v/>
      </c>
      <c r="N117" s="290"/>
      <c r="O117" s="288"/>
      <c r="P117" s="288"/>
      <c r="Q117" s="288"/>
      <c r="R117" s="285"/>
      <c r="S117" s="290"/>
      <c r="T117" s="290"/>
      <c r="U117" s="290"/>
      <c r="V117" s="290"/>
      <c r="W117" s="337"/>
      <c r="X117" s="296"/>
      <c r="Y117" s="290"/>
      <c r="Z117" s="290"/>
      <c r="AA117" s="290"/>
      <c r="AB117" s="290"/>
      <c r="AC117" s="290"/>
      <c r="AD117" s="290"/>
      <c r="AE117" s="290"/>
      <c r="AF117" s="290"/>
      <c r="AG117" s="290"/>
      <c r="AH117" s="290"/>
      <c r="AI117" s="337"/>
      <c r="AJ117" s="343"/>
      <c r="AK117" s="339"/>
      <c r="AL117" s="339"/>
      <c r="AM117" s="339"/>
      <c r="AN117" s="341"/>
    </row>
    <row r="118" spans="1:40" x14ac:dyDescent="0.25">
      <c r="A118" s="296"/>
      <c r="B118" s="290"/>
      <c r="C118" s="293"/>
      <c r="D118" s="288"/>
      <c r="E118" s="285"/>
      <c r="F118" s="308"/>
      <c r="G118" s="288"/>
      <c r="H118" s="288"/>
      <c r="I118" s="285"/>
      <c r="J118" s="308"/>
      <c r="K118" s="288"/>
      <c r="L118" s="14"/>
      <c r="M118" s="14" t="str">
        <f>+IFERROR(VLOOKUP(L118,DATOS!$E$2:$F$9,2,FALSE),"")</f>
        <v/>
      </c>
      <c r="N118" s="290"/>
      <c r="O118" s="288"/>
      <c r="P118" s="288"/>
      <c r="Q118" s="288"/>
      <c r="R118" s="285"/>
      <c r="S118" s="290"/>
      <c r="T118" s="290"/>
      <c r="U118" s="290"/>
      <c r="V118" s="290"/>
      <c r="W118" s="337"/>
      <c r="X118" s="296"/>
      <c r="Y118" s="290"/>
      <c r="Z118" s="290"/>
      <c r="AA118" s="290"/>
      <c r="AB118" s="290"/>
      <c r="AC118" s="290"/>
      <c r="AD118" s="290"/>
      <c r="AE118" s="290"/>
      <c r="AF118" s="290"/>
      <c r="AG118" s="290"/>
      <c r="AH118" s="290"/>
      <c r="AI118" s="337"/>
      <c r="AJ118" s="343"/>
      <c r="AK118" s="339"/>
      <c r="AL118" s="339"/>
      <c r="AM118" s="339"/>
      <c r="AN118" s="341"/>
    </row>
    <row r="119" spans="1:40" x14ac:dyDescent="0.25">
      <c r="A119" s="296"/>
      <c r="B119" s="290"/>
      <c r="C119" s="293"/>
      <c r="D119" s="288"/>
      <c r="E119" s="285"/>
      <c r="F119" s="308"/>
      <c r="G119" s="288"/>
      <c r="H119" s="288"/>
      <c r="I119" s="285"/>
      <c r="J119" s="308"/>
      <c r="K119" s="288"/>
      <c r="L119" s="14"/>
      <c r="M119" s="14" t="str">
        <f>+IFERROR(VLOOKUP(L119,DATOS!$E$2:$F$9,2,FALSE),"")</f>
        <v/>
      </c>
      <c r="N119" s="290"/>
      <c r="O119" s="288"/>
      <c r="P119" s="288"/>
      <c r="Q119" s="288"/>
      <c r="R119" s="285"/>
      <c r="S119" s="290"/>
      <c r="T119" s="290"/>
      <c r="U119" s="290"/>
      <c r="V119" s="290"/>
      <c r="W119" s="337"/>
      <c r="X119" s="296"/>
      <c r="Y119" s="290"/>
      <c r="Z119" s="290"/>
      <c r="AA119" s="290"/>
      <c r="AB119" s="290"/>
      <c r="AC119" s="290"/>
      <c r="AD119" s="290"/>
      <c r="AE119" s="290"/>
      <c r="AF119" s="290"/>
      <c r="AG119" s="290"/>
      <c r="AH119" s="290"/>
      <c r="AI119" s="337"/>
      <c r="AJ119" s="343"/>
      <c r="AK119" s="339"/>
      <c r="AL119" s="339"/>
      <c r="AM119" s="339"/>
      <c r="AN119" s="341"/>
    </row>
    <row r="120" spans="1:40" x14ac:dyDescent="0.25">
      <c r="A120" s="296"/>
      <c r="B120" s="290"/>
      <c r="C120" s="293"/>
      <c r="D120" s="288"/>
      <c r="E120" s="285"/>
      <c r="F120" s="308"/>
      <c r="G120" s="288"/>
      <c r="H120" s="288"/>
      <c r="I120" s="285"/>
      <c r="J120" s="308"/>
      <c r="K120" s="288"/>
      <c r="L120" s="14"/>
      <c r="M120" s="14" t="str">
        <f>+IFERROR(VLOOKUP(L120,DATOS!$E$2:$F$9,2,FALSE),"")</f>
        <v/>
      </c>
      <c r="N120" s="290"/>
      <c r="O120" s="288"/>
      <c r="P120" s="288"/>
      <c r="Q120" s="288"/>
      <c r="R120" s="285"/>
      <c r="S120" s="290"/>
      <c r="T120" s="290"/>
      <c r="U120" s="290"/>
      <c r="V120" s="290"/>
      <c r="W120" s="337"/>
      <c r="X120" s="296"/>
      <c r="Y120" s="290"/>
      <c r="Z120" s="290"/>
      <c r="AA120" s="290"/>
      <c r="AB120" s="290"/>
      <c r="AC120" s="290"/>
      <c r="AD120" s="290"/>
      <c r="AE120" s="290"/>
      <c r="AF120" s="290"/>
      <c r="AG120" s="290"/>
      <c r="AH120" s="290"/>
      <c r="AI120" s="337"/>
      <c r="AJ120" s="343"/>
      <c r="AK120" s="339"/>
      <c r="AL120" s="339"/>
      <c r="AM120" s="339"/>
      <c r="AN120" s="341"/>
    </row>
    <row r="121" spans="1:40" x14ac:dyDescent="0.25">
      <c r="A121" s="296"/>
      <c r="B121" s="290"/>
      <c r="C121" s="293"/>
      <c r="D121" s="288"/>
      <c r="E121" s="285"/>
      <c r="F121" s="308"/>
      <c r="G121" s="288"/>
      <c r="H121" s="288"/>
      <c r="I121" s="285"/>
      <c r="J121" s="308"/>
      <c r="K121" s="288"/>
      <c r="L121" s="14"/>
      <c r="M121" s="14" t="str">
        <f>+IFERROR(VLOOKUP(L121,DATOS!$E$2:$F$9,2,FALSE),"")</f>
        <v/>
      </c>
      <c r="N121" s="290">
        <f>SUM(M121:M128)</f>
        <v>0</v>
      </c>
      <c r="O121" s="288"/>
      <c r="P121" s="288"/>
      <c r="Q121" s="288"/>
      <c r="R121" s="285"/>
      <c r="S121" s="290"/>
      <c r="T121" s="290"/>
      <c r="U121" s="290"/>
      <c r="V121" s="290"/>
      <c r="W121" s="337"/>
      <c r="X121" s="296"/>
      <c r="Y121" s="290"/>
      <c r="Z121" s="290"/>
      <c r="AA121" s="290"/>
      <c r="AB121" s="290"/>
      <c r="AC121" s="290"/>
      <c r="AD121" s="290"/>
      <c r="AE121" s="290"/>
      <c r="AF121" s="290"/>
      <c r="AG121" s="290"/>
      <c r="AH121" s="290"/>
      <c r="AI121" s="337"/>
      <c r="AJ121" s="343"/>
      <c r="AK121" s="339"/>
      <c r="AL121" s="339"/>
      <c r="AM121" s="339"/>
      <c r="AN121" s="341"/>
    </row>
    <row r="122" spans="1:40" x14ac:dyDescent="0.25">
      <c r="A122" s="296"/>
      <c r="B122" s="290"/>
      <c r="C122" s="293"/>
      <c r="D122" s="288"/>
      <c r="E122" s="285"/>
      <c r="F122" s="308"/>
      <c r="G122" s="288"/>
      <c r="H122" s="288"/>
      <c r="I122" s="285"/>
      <c r="J122" s="308"/>
      <c r="K122" s="288"/>
      <c r="L122" s="14"/>
      <c r="M122" s="14" t="str">
        <f>+IFERROR(VLOOKUP(L122,DATOS!$E$2:$F$9,2,FALSE),"")</f>
        <v/>
      </c>
      <c r="N122" s="290"/>
      <c r="O122" s="288"/>
      <c r="P122" s="288"/>
      <c r="Q122" s="288"/>
      <c r="R122" s="285"/>
      <c r="S122" s="290"/>
      <c r="T122" s="290"/>
      <c r="U122" s="290"/>
      <c r="V122" s="290"/>
      <c r="W122" s="337"/>
      <c r="X122" s="296"/>
      <c r="Y122" s="290"/>
      <c r="Z122" s="290"/>
      <c r="AA122" s="290"/>
      <c r="AB122" s="290"/>
      <c r="AC122" s="290"/>
      <c r="AD122" s="290"/>
      <c r="AE122" s="290"/>
      <c r="AF122" s="290"/>
      <c r="AG122" s="290"/>
      <c r="AH122" s="290"/>
      <c r="AI122" s="337"/>
      <c r="AJ122" s="343"/>
      <c r="AK122" s="339"/>
      <c r="AL122" s="339"/>
      <c r="AM122" s="339"/>
      <c r="AN122" s="341"/>
    </row>
    <row r="123" spans="1:40" x14ac:dyDescent="0.25">
      <c r="A123" s="296"/>
      <c r="B123" s="290"/>
      <c r="C123" s="293"/>
      <c r="D123" s="288"/>
      <c r="E123" s="285"/>
      <c r="F123" s="308"/>
      <c r="G123" s="288"/>
      <c r="H123" s="288"/>
      <c r="I123" s="285"/>
      <c r="J123" s="308"/>
      <c r="K123" s="288"/>
      <c r="L123" s="14"/>
      <c r="M123" s="14" t="str">
        <f>+IFERROR(VLOOKUP(L123,DATOS!$E$2:$F$9,2,FALSE),"")</f>
        <v/>
      </c>
      <c r="N123" s="290"/>
      <c r="O123" s="288"/>
      <c r="P123" s="288"/>
      <c r="Q123" s="288"/>
      <c r="R123" s="285"/>
      <c r="S123" s="290"/>
      <c r="T123" s="290"/>
      <c r="U123" s="290"/>
      <c r="V123" s="290"/>
      <c r="W123" s="337"/>
      <c r="X123" s="296"/>
      <c r="Y123" s="290"/>
      <c r="Z123" s="290"/>
      <c r="AA123" s="290"/>
      <c r="AB123" s="290"/>
      <c r="AC123" s="290"/>
      <c r="AD123" s="290"/>
      <c r="AE123" s="290"/>
      <c r="AF123" s="290"/>
      <c r="AG123" s="290"/>
      <c r="AH123" s="290"/>
      <c r="AI123" s="337"/>
      <c r="AJ123" s="343"/>
      <c r="AK123" s="339"/>
      <c r="AL123" s="339"/>
      <c r="AM123" s="339"/>
      <c r="AN123" s="341"/>
    </row>
    <row r="124" spans="1:40" x14ac:dyDescent="0.25">
      <c r="A124" s="296"/>
      <c r="B124" s="290"/>
      <c r="C124" s="293"/>
      <c r="D124" s="288"/>
      <c r="E124" s="285"/>
      <c r="F124" s="308"/>
      <c r="G124" s="288"/>
      <c r="H124" s="288"/>
      <c r="I124" s="285"/>
      <c r="J124" s="308"/>
      <c r="K124" s="288"/>
      <c r="L124" s="14"/>
      <c r="M124" s="14" t="str">
        <f>+IFERROR(VLOOKUP(L124,DATOS!$E$2:$F$9,2,FALSE),"")</f>
        <v/>
      </c>
      <c r="N124" s="290"/>
      <c r="O124" s="288"/>
      <c r="P124" s="288"/>
      <c r="Q124" s="288"/>
      <c r="R124" s="285"/>
      <c r="S124" s="290"/>
      <c r="T124" s="290"/>
      <c r="U124" s="290"/>
      <c r="V124" s="290"/>
      <c r="W124" s="337"/>
      <c r="X124" s="296"/>
      <c r="Y124" s="290"/>
      <c r="Z124" s="290"/>
      <c r="AA124" s="290"/>
      <c r="AB124" s="290"/>
      <c r="AC124" s="290"/>
      <c r="AD124" s="290"/>
      <c r="AE124" s="290"/>
      <c r="AF124" s="290"/>
      <c r="AG124" s="290"/>
      <c r="AH124" s="290"/>
      <c r="AI124" s="337"/>
      <c r="AJ124" s="343"/>
      <c r="AK124" s="339"/>
      <c r="AL124" s="339"/>
      <c r="AM124" s="339"/>
      <c r="AN124" s="341"/>
    </row>
    <row r="125" spans="1:40" x14ac:dyDescent="0.25">
      <c r="A125" s="296"/>
      <c r="B125" s="290"/>
      <c r="C125" s="293"/>
      <c r="D125" s="288"/>
      <c r="E125" s="285"/>
      <c r="F125" s="308"/>
      <c r="G125" s="288"/>
      <c r="H125" s="288"/>
      <c r="I125" s="285"/>
      <c r="J125" s="308"/>
      <c r="K125" s="288"/>
      <c r="L125" s="14"/>
      <c r="M125" s="14" t="str">
        <f>+IFERROR(VLOOKUP(L125,DATOS!$E$2:$F$9,2,FALSE),"")</f>
        <v/>
      </c>
      <c r="N125" s="290"/>
      <c r="O125" s="288"/>
      <c r="P125" s="288"/>
      <c r="Q125" s="288"/>
      <c r="R125" s="285"/>
      <c r="S125" s="290"/>
      <c r="T125" s="290"/>
      <c r="U125" s="290"/>
      <c r="V125" s="290"/>
      <c r="W125" s="337"/>
      <c r="X125" s="296"/>
      <c r="Y125" s="290"/>
      <c r="Z125" s="290"/>
      <c r="AA125" s="290"/>
      <c r="AB125" s="290"/>
      <c r="AC125" s="290"/>
      <c r="AD125" s="290"/>
      <c r="AE125" s="290"/>
      <c r="AF125" s="290"/>
      <c r="AG125" s="290"/>
      <c r="AH125" s="290"/>
      <c r="AI125" s="337"/>
      <c r="AJ125" s="343"/>
      <c r="AK125" s="339"/>
      <c r="AL125" s="339"/>
      <c r="AM125" s="339"/>
      <c r="AN125" s="341"/>
    </row>
    <row r="126" spans="1:40" x14ac:dyDescent="0.25">
      <c r="A126" s="296"/>
      <c r="B126" s="290"/>
      <c r="C126" s="293"/>
      <c r="D126" s="288"/>
      <c r="E126" s="285"/>
      <c r="F126" s="308"/>
      <c r="G126" s="288"/>
      <c r="H126" s="288"/>
      <c r="I126" s="285"/>
      <c r="J126" s="308"/>
      <c r="K126" s="288"/>
      <c r="L126" s="14"/>
      <c r="M126" s="14" t="str">
        <f>+IFERROR(VLOOKUP(L126,DATOS!$E$2:$F$9,2,FALSE),"")</f>
        <v/>
      </c>
      <c r="N126" s="290"/>
      <c r="O126" s="288"/>
      <c r="P126" s="288"/>
      <c r="Q126" s="288"/>
      <c r="R126" s="285"/>
      <c r="S126" s="290"/>
      <c r="T126" s="290"/>
      <c r="U126" s="290"/>
      <c r="V126" s="290"/>
      <c r="W126" s="337"/>
      <c r="X126" s="296"/>
      <c r="Y126" s="290"/>
      <c r="Z126" s="290"/>
      <c r="AA126" s="290"/>
      <c r="AB126" s="290"/>
      <c r="AC126" s="290"/>
      <c r="AD126" s="290"/>
      <c r="AE126" s="290"/>
      <c r="AF126" s="290"/>
      <c r="AG126" s="290"/>
      <c r="AH126" s="290"/>
      <c r="AI126" s="337"/>
      <c r="AJ126" s="343"/>
      <c r="AK126" s="339"/>
      <c r="AL126" s="339"/>
      <c r="AM126" s="339"/>
      <c r="AN126" s="341"/>
    </row>
    <row r="127" spans="1:40" x14ac:dyDescent="0.25">
      <c r="A127" s="296"/>
      <c r="B127" s="290"/>
      <c r="C127" s="293"/>
      <c r="D127" s="288"/>
      <c r="E127" s="285"/>
      <c r="F127" s="308"/>
      <c r="G127" s="288"/>
      <c r="H127" s="288"/>
      <c r="I127" s="285"/>
      <c r="J127" s="308"/>
      <c r="K127" s="288"/>
      <c r="L127" s="14"/>
      <c r="M127" s="14" t="str">
        <f>+IFERROR(VLOOKUP(L127,DATOS!$E$2:$F$9,2,FALSE),"")</f>
        <v/>
      </c>
      <c r="N127" s="290"/>
      <c r="O127" s="288"/>
      <c r="P127" s="288"/>
      <c r="Q127" s="288"/>
      <c r="R127" s="285"/>
      <c r="S127" s="290"/>
      <c r="T127" s="290"/>
      <c r="U127" s="290"/>
      <c r="V127" s="290"/>
      <c r="W127" s="337"/>
      <c r="X127" s="296"/>
      <c r="Y127" s="290"/>
      <c r="Z127" s="290"/>
      <c r="AA127" s="290"/>
      <c r="AB127" s="290"/>
      <c r="AC127" s="290"/>
      <c r="AD127" s="290"/>
      <c r="AE127" s="290"/>
      <c r="AF127" s="290"/>
      <c r="AG127" s="290"/>
      <c r="AH127" s="290"/>
      <c r="AI127" s="337"/>
      <c r="AJ127" s="343"/>
      <c r="AK127" s="339"/>
      <c r="AL127" s="339"/>
      <c r="AM127" s="339"/>
      <c r="AN127" s="341"/>
    </row>
    <row r="128" spans="1:40" ht="15.75" thickBot="1" x14ac:dyDescent="0.3">
      <c r="A128" s="297"/>
      <c r="B128" s="291"/>
      <c r="C128" s="294"/>
      <c r="D128" s="289"/>
      <c r="E128" s="286"/>
      <c r="F128" s="335"/>
      <c r="G128" s="289"/>
      <c r="H128" s="289"/>
      <c r="I128" s="286"/>
      <c r="J128" s="335"/>
      <c r="K128" s="289"/>
      <c r="L128" s="16"/>
      <c r="M128" s="16" t="str">
        <f>+IFERROR(VLOOKUP(L128,DATOS!$E$2:$F$9,2,FALSE),"")</f>
        <v/>
      </c>
      <c r="N128" s="291"/>
      <c r="O128" s="289"/>
      <c r="P128" s="289"/>
      <c r="Q128" s="289"/>
      <c r="R128" s="286"/>
      <c r="S128" s="291"/>
      <c r="T128" s="291"/>
      <c r="U128" s="291"/>
      <c r="V128" s="291"/>
      <c r="W128" s="344"/>
      <c r="X128" s="297"/>
      <c r="Y128" s="291"/>
      <c r="Z128" s="291"/>
      <c r="AA128" s="291"/>
      <c r="AB128" s="291"/>
      <c r="AC128" s="291"/>
      <c r="AD128" s="291"/>
      <c r="AE128" s="291"/>
      <c r="AF128" s="291"/>
      <c r="AG128" s="291"/>
      <c r="AH128" s="291"/>
      <c r="AI128" s="344"/>
      <c r="AJ128" s="345"/>
      <c r="AK128" s="346"/>
      <c r="AL128" s="346"/>
      <c r="AM128" s="346"/>
      <c r="AN128" s="347"/>
    </row>
    <row r="129" spans="1:40" x14ac:dyDescent="0.25">
      <c r="A129" s="295">
        <v>6</v>
      </c>
      <c r="B129" s="287"/>
      <c r="C129" s="292"/>
      <c r="D129" s="287"/>
      <c r="E129" s="284"/>
      <c r="F129" s="307"/>
      <c r="G129" s="287"/>
      <c r="H129" s="287"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284" t="str">
        <f>IF(EXACT(H129,"Baja"),"Asumir el Riesgo",IF(EXACT(H129,"Moderada"),"Asumir el Riesgo, Reducir el Riesgo",IF(EXACT(H129,"Alta"),"Asumir el Riesgo, Evitar, Compartir o Transferir",IF(EXACT(H129,"Extrema"),"Reducir el Riesgo, Evitar, Compartir o Transferir",""))))</f>
        <v/>
      </c>
      <c r="J129" s="307"/>
      <c r="K129" s="287"/>
      <c r="L129" s="15"/>
      <c r="M129" s="15" t="str">
        <f>+IFERROR(VLOOKUP(L129,DATOS!$E$2:$F$9,2,FALSE),"")</f>
        <v/>
      </c>
      <c r="N129" s="311">
        <f>SUM(M129:M136)</f>
        <v>0</v>
      </c>
      <c r="O129" s="287"/>
      <c r="P129" s="287"/>
      <c r="Q129" s="287"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284" t="str">
        <f>IF(EXACT(Q129,"Baja"),"Asumir el Riesgo",IF(EXACT(Q129,"Moderada"),"Asumir el Riesgo, Reducir el Riesgo",IF(EXACT(Q129,"Alta"),"Asumir el Riesgo, Evitar, Compartir o Transferir",IF(EXACT(Q129,"Extrema"),"Reducir el Riesgo, Evitar, Compartir o Transferir",""))))</f>
        <v/>
      </c>
      <c r="S129" s="311"/>
      <c r="T129" s="311"/>
      <c r="U129" s="311"/>
      <c r="V129" s="311"/>
      <c r="W129" s="336"/>
      <c r="X129" s="295"/>
      <c r="Y129" s="311"/>
      <c r="Z129" s="311"/>
      <c r="AA129" s="311"/>
      <c r="AB129" s="311"/>
      <c r="AC129" s="311"/>
      <c r="AD129" s="311"/>
      <c r="AE129" s="311"/>
      <c r="AF129" s="311"/>
      <c r="AG129" s="311"/>
      <c r="AH129" s="311"/>
      <c r="AI129" s="336"/>
      <c r="AJ129" s="342"/>
      <c r="AK129" s="338"/>
      <c r="AL129" s="338"/>
      <c r="AM129" s="338"/>
      <c r="AN129" s="340"/>
    </row>
    <row r="130" spans="1:40" x14ac:dyDescent="0.25">
      <c r="A130" s="296"/>
      <c r="B130" s="288"/>
      <c r="C130" s="293"/>
      <c r="D130" s="288"/>
      <c r="E130" s="285"/>
      <c r="F130" s="308"/>
      <c r="G130" s="288"/>
      <c r="H130" s="288"/>
      <c r="I130" s="285"/>
      <c r="J130" s="308"/>
      <c r="K130" s="288"/>
      <c r="L130" s="14"/>
      <c r="M130" s="14" t="str">
        <f>+IFERROR(VLOOKUP(L130,DATOS!$E$2:$F$9,2,FALSE),"")</f>
        <v/>
      </c>
      <c r="N130" s="290"/>
      <c r="O130" s="288"/>
      <c r="P130" s="288"/>
      <c r="Q130" s="288"/>
      <c r="R130" s="285"/>
      <c r="S130" s="290"/>
      <c r="T130" s="290"/>
      <c r="U130" s="290"/>
      <c r="V130" s="290"/>
      <c r="W130" s="337"/>
      <c r="X130" s="296"/>
      <c r="Y130" s="290"/>
      <c r="Z130" s="290"/>
      <c r="AA130" s="290"/>
      <c r="AB130" s="290"/>
      <c r="AC130" s="290"/>
      <c r="AD130" s="290"/>
      <c r="AE130" s="290"/>
      <c r="AF130" s="290"/>
      <c r="AG130" s="290"/>
      <c r="AH130" s="290"/>
      <c r="AI130" s="337"/>
      <c r="AJ130" s="343"/>
      <c r="AK130" s="339"/>
      <c r="AL130" s="339"/>
      <c r="AM130" s="339"/>
      <c r="AN130" s="341"/>
    </row>
    <row r="131" spans="1:40" x14ac:dyDescent="0.25">
      <c r="A131" s="296"/>
      <c r="B131" s="288"/>
      <c r="C131" s="293"/>
      <c r="D131" s="288"/>
      <c r="E131" s="285"/>
      <c r="F131" s="308"/>
      <c r="G131" s="288"/>
      <c r="H131" s="288"/>
      <c r="I131" s="285"/>
      <c r="J131" s="308"/>
      <c r="K131" s="288"/>
      <c r="L131" s="14"/>
      <c r="M131" s="14" t="str">
        <f>+IFERROR(VLOOKUP(L131,DATOS!$E$2:$F$9,2,FALSE),"")</f>
        <v/>
      </c>
      <c r="N131" s="290"/>
      <c r="O131" s="288"/>
      <c r="P131" s="288"/>
      <c r="Q131" s="288"/>
      <c r="R131" s="285"/>
      <c r="S131" s="290"/>
      <c r="T131" s="290"/>
      <c r="U131" s="290"/>
      <c r="V131" s="290"/>
      <c r="W131" s="337"/>
      <c r="X131" s="296"/>
      <c r="Y131" s="290"/>
      <c r="Z131" s="290"/>
      <c r="AA131" s="290"/>
      <c r="AB131" s="290"/>
      <c r="AC131" s="290"/>
      <c r="AD131" s="290"/>
      <c r="AE131" s="290"/>
      <c r="AF131" s="290"/>
      <c r="AG131" s="290"/>
      <c r="AH131" s="290"/>
      <c r="AI131" s="337"/>
      <c r="AJ131" s="343"/>
      <c r="AK131" s="339"/>
      <c r="AL131" s="339"/>
      <c r="AM131" s="339"/>
      <c r="AN131" s="341"/>
    </row>
    <row r="132" spans="1:40" x14ac:dyDescent="0.25">
      <c r="A132" s="296"/>
      <c r="B132" s="288"/>
      <c r="C132" s="293"/>
      <c r="D132" s="288"/>
      <c r="E132" s="285"/>
      <c r="F132" s="308"/>
      <c r="G132" s="288"/>
      <c r="H132" s="288"/>
      <c r="I132" s="285"/>
      <c r="J132" s="308"/>
      <c r="K132" s="288"/>
      <c r="L132" s="14"/>
      <c r="M132" s="14" t="str">
        <f>+IFERROR(VLOOKUP(L132,DATOS!$E$2:$F$9,2,FALSE),"")</f>
        <v/>
      </c>
      <c r="N132" s="290"/>
      <c r="O132" s="288"/>
      <c r="P132" s="288"/>
      <c r="Q132" s="288"/>
      <c r="R132" s="285"/>
      <c r="S132" s="290"/>
      <c r="T132" s="290"/>
      <c r="U132" s="290"/>
      <c r="V132" s="290"/>
      <c r="W132" s="337"/>
      <c r="X132" s="296"/>
      <c r="Y132" s="290"/>
      <c r="Z132" s="290"/>
      <c r="AA132" s="290"/>
      <c r="AB132" s="290"/>
      <c r="AC132" s="290"/>
      <c r="AD132" s="290"/>
      <c r="AE132" s="290"/>
      <c r="AF132" s="290"/>
      <c r="AG132" s="290"/>
      <c r="AH132" s="290"/>
      <c r="AI132" s="337"/>
      <c r="AJ132" s="343"/>
      <c r="AK132" s="339"/>
      <c r="AL132" s="339"/>
      <c r="AM132" s="339"/>
      <c r="AN132" s="341"/>
    </row>
    <row r="133" spans="1:40" x14ac:dyDescent="0.25">
      <c r="A133" s="296"/>
      <c r="B133" s="288"/>
      <c r="C133" s="293"/>
      <c r="D133" s="288"/>
      <c r="E133" s="285"/>
      <c r="F133" s="308"/>
      <c r="G133" s="288"/>
      <c r="H133" s="288"/>
      <c r="I133" s="285"/>
      <c r="J133" s="308"/>
      <c r="K133" s="288"/>
      <c r="L133" s="14"/>
      <c r="M133" s="14" t="str">
        <f>+IFERROR(VLOOKUP(L133,DATOS!$E$2:$F$9,2,FALSE),"")</f>
        <v/>
      </c>
      <c r="N133" s="290"/>
      <c r="O133" s="288"/>
      <c r="P133" s="288"/>
      <c r="Q133" s="288"/>
      <c r="R133" s="285"/>
      <c r="S133" s="290"/>
      <c r="T133" s="290"/>
      <c r="U133" s="290"/>
      <c r="V133" s="290"/>
      <c r="W133" s="337"/>
      <c r="X133" s="296"/>
      <c r="Y133" s="290"/>
      <c r="Z133" s="290"/>
      <c r="AA133" s="290"/>
      <c r="AB133" s="290"/>
      <c r="AC133" s="290"/>
      <c r="AD133" s="290"/>
      <c r="AE133" s="290"/>
      <c r="AF133" s="290"/>
      <c r="AG133" s="290"/>
      <c r="AH133" s="290"/>
      <c r="AI133" s="337"/>
      <c r="AJ133" s="343"/>
      <c r="AK133" s="339"/>
      <c r="AL133" s="339"/>
      <c r="AM133" s="339"/>
      <c r="AN133" s="341"/>
    </row>
    <row r="134" spans="1:40" x14ac:dyDescent="0.25">
      <c r="A134" s="296"/>
      <c r="B134" s="288"/>
      <c r="C134" s="293"/>
      <c r="D134" s="288"/>
      <c r="E134" s="285"/>
      <c r="F134" s="308"/>
      <c r="G134" s="288"/>
      <c r="H134" s="288"/>
      <c r="I134" s="285"/>
      <c r="J134" s="308"/>
      <c r="K134" s="288"/>
      <c r="L134" s="14"/>
      <c r="M134" s="14" t="str">
        <f>+IFERROR(VLOOKUP(L134,DATOS!$E$2:$F$9,2,FALSE),"")</f>
        <v/>
      </c>
      <c r="N134" s="290"/>
      <c r="O134" s="288"/>
      <c r="P134" s="288"/>
      <c r="Q134" s="288"/>
      <c r="R134" s="285"/>
      <c r="S134" s="290"/>
      <c r="T134" s="290"/>
      <c r="U134" s="290"/>
      <c r="V134" s="290"/>
      <c r="W134" s="337"/>
      <c r="X134" s="296"/>
      <c r="Y134" s="290"/>
      <c r="Z134" s="290"/>
      <c r="AA134" s="290"/>
      <c r="AB134" s="290"/>
      <c r="AC134" s="290"/>
      <c r="AD134" s="290"/>
      <c r="AE134" s="290"/>
      <c r="AF134" s="290"/>
      <c r="AG134" s="290"/>
      <c r="AH134" s="290"/>
      <c r="AI134" s="337"/>
      <c r="AJ134" s="343"/>
      <c r="AK134" s="339"/>
      <c r="AL134" s="339"/>
      <c r="AM134" s="339"/>
      <c r="AN134" s="341"/>
    </row>
    <row r="135" spans="1:40" x14ac:dyDescent="0.25">
      <c r="A135" s="296"/>
      <c r="B135" s="288"/>
      <c r="C135" s="293"/>
      <c r="D135" s="288"/>
      <c r="E135" s="285"/>
      <c r="F135" s="308"/>
      <c r="G135" s="288"/>
      <c r="H135" s="288"/>
      <c r="I135" s="285"/>
      <c r="J135" s="308"/>
      <c r="K135" s="288"/>
      <c r="L135" s="14"/>
      <c r="M135" s="14" t="str">
        <f>+IFERROR(VLOOKUP(L135,DATOS!$E$2:$F$9,2,FALSE),"")</f>
        <v/>
      </c>
      <c r="N135" s="290"/>
      <c r="O135" s="288"/>
      <c r="P135" s="288"/>
      <c r="Q135" s="288"/>
      <c r="R135" s="285"/>
      <c r="S135" s="290"/>
      <c r="T135" s="290"/>
      <c r="U135" s="290"/>
      <c r="V135" s="290"/>
      <c r="W135" s="337"/>
      <c r="X135" s="296"/>
      <c r="Y135" s="290"/>
      <c r="Z135" s="290"/>
      <c r="AA135" s="290"/>
      <c r="AB135" s="290"/>
      <c r="AC135" s="290"/>
      <c r="AD135" s="290"/>
      <c r="AE135" s="290"/>
      <c r="AF135" s="290"/>
      <c r="AG135" s="290"/>
      <c r="AH135" s="290"/>
      <c r="AI135" s="337"/>
      <c r="AJ135" s="343"/>
      <c r="AK135" s="339"/>
      <c r="AL135" s="339"/>
      <c r="AM135" s="339"/>
      <c r="AN135" s="341"/>
    </row>
    <row r="136" spans="1:40" x14ac:dyDescent="0.25">
      <c r="A136" s="296"/>
      <c r="B136" s="288"/>
      <c r="C136" s="293"/>
      <c r="D136" s="288"/>
      <c r="E136" s="285"/>
      <c r="F136" s="308"/>
      <c r="G136" s="288"/>
      <c r="H136" s="288"/>
      <c r="I136" s="285"/>
      <c r="J136" s="308"/>
      <c r="K136" s="288"/>
      <c r="L136" s="14"/>
      <c r="M136" s="14" t="str">
        <f>+IFERROR(VLOOKUP(L136,DATOS!$E$2:$F$9,2,FALSE),"")</f>
        <v/>
      </c>
      <c r="N136" s="290"/>
      <c r="O136" s="288"/>
      <c r="P136" s="288"/>
      <c r="Q136" s="288"/>
      <c r="R136" s="285"/>
      <c r="S136" s="290"/>
      <c r="T136" s="290"/>
      <c r="U136" s="290"/>
      <c r="V136" s="290"/>
      <c r="W136" s="337"/>
      <c r="X136" s="296"/>
      <c r="Y136" s="290"/>
      <c r="Z136" s="290"/>
      <c r="AA136" s="290"/>
      <c r="AB136" s="290"/>
      <c r="AC136" s="290"/>
      <c r="AD136" s="290"/>
      <c r="AE136" s="290"/>
      <c r="AF136" s="290"/>
      <c r="AG136" s="290"/>
      <c r="AH136" s="290"/>
      <c r="AI136" s="337"/>
      <c r="AJ136" s="343"/>
      <c r="AK136" s="339"/>
      <c r="AL136" s="339"/>
      <c r="AM136" s="339"/>
      <c r="AN136" s="341"/>
    </row>
    <row r="137" spans="1:40" x14ac:dyDescent="0.25">
      <c r="A137" s="296"/>
      <c r="B137" s="290"/>
      <c r="C137" s="293"/>
      <c r="D137" s="288"/>
      <c r="E137" s="285"/>
      <c r="F137" s="308"/>
      <c r="G137" s="288"/>
      <c r="H137" s="288"/>
      <c r="I137" s="285"/>
      <c r="J137" s="308"/>
      <c r="K137" s="288"/>
      <c r="L137" s="14"/>
      <c r="M137" s="14" t="str">
        <f>+IFERROR(VLOOKUP(L137,DATOS!$E$2:$F$9,2,FALSE),"")</f>
        <v/>
      </c>
      <c r="N137" s="290">
        <f>SUM(M137:M144)</f>
        <v>0</v>
      </c>
      <c r="O137" s="288"/>
      <c r="P137" s="288"/>
      <c r="Q137" s="288"/>
      <c r="R137" s="285"/>
      <c r="S137" s="290"/>
      <c r="T137" s="290"/>
      <c r="U137" s="290"/>
      <c r="V137" s="290"/>
      <c r="W137" s="337"/>
      <c r="X137" s="296"/>
      <c r="Y137" s="290"/>
      <c r="Z137" s="290"/>
      <c r="AA137" s="290"/>
      <c r="AB137" s="290"/>
      <c r="AC137" s="290"/>
      <c r="AD137" s="290"/>
      <c r="AE137" s="290"/>
      <c r="AF137" s="290"/>
      <c r="AG137" s="290"/>
      <c r="AH137" s="290"/>
      <c r="AI137" s="337"/>
      <c r="AJ137" s="343"/>
      <c r="AK137" s="339"/>
      <c r="AL137" s="339"/>
      <c r="AM137" s="339"/>
      <c r="AN137" s="341"/>
    </row>
    <row r="138" spans="1:40" x14ac:dyDescent="0.25">
      <c r="A138" s="296"/>
      <c r="B138" s="290"/>
      <c r="C138" s="293"/>
      <c r="D138" s="288"/>
      <c r="E138" s="285"/>
      <c r="F138" s="308"/>
      <c r="G138" s="288"/>
      <c r="H138" s="288"/>
      <c r="I138" s="285"/>
      <c r="J138" s="308"/>
      <c r="K138" s="288"/>
      <c r="L138" s="14"/>
      <c r="M138" s="14" t="str">
        <f>+IFERROR(VLOOKUP(L138,DATOS!$E$2:$F$9,2,FALSE),"")</f>
        <v/>
      </c>
      <c r="N138" s="290"/>
      <c r="O138" s="288"/>
      <c r="P138" s="288"/>
      <c r="Q138" s="288"/>
      <c r="R138" s="285"/>
      <c r="S138" s="290"/>
      <c r="T138" s="290"/>
      <c r="U138" s="290"/>
      <c r="V138" s="290"/>
      <c r="W138" s="337"/>
      <c r="X138" s="296"/>
      <c r="Y138" s="290"/>
      <c r="Z138" s="290"/>
      <c r="AA138" s="290"/>
      <c r="AB138" s="290"/>
      <c r="AC138" s="290"/>
      <c r="AD138" s="290"/>
      <c r="AE138" s="290"/>
      <c r="AF138" s="290"/>
      <c r="AG138" s="290"/>
      <c r="AH138" s="290"/>
      <c r="AI138" s="337"/>
      <c r="AJ138" s="343"/>
      <c r="AK138" s="339"/>
      <c r="AL138" s="339"/>
      <c r="AM138" s="339"/>
      <c r="AN138" s="341"/>
    </row>
    <row r="139" spans="1:40" x14ac:dyDescent="0.25">
      <c r="A139" s="296"/>
      <c r="B139" s="290"/>
      <c r="C139" s="293"/>
      <c r="D139" s="288"/>
      <c r="E139" s="285"/>
      <c r="F139" s="308"/>
      <c r="G139" s="288"/>
      <c r="H139" s="288"/>
      <c r="I139" s="285"/>
      <c r="J139" s="308"/>
      <c r="K139" s="288"/>
      <c r="L139" s="14"/>
      <c r="M139" s="14" t="str">
        <f>+IFERROR(VLOOKUP(L139,DATOS!$E$2:$F$9,2,FALSE),"")</f>
        <v/>
      </c>
      <c r="N139" s="290"/>
      <c r="O139" s="288"/>
      <c r="P139" s="288"/>
      <c r="Q139" s="288"/>
      <c r="R139" s="285"/>
      <c r="S139" s="290"/>
      <c r="T139" s="290"/>
      <c r="U139" s="290"/>
      <c r="V139" s="290"/>
      <c r="W139" s="337"/>
      <c r="X139" s="296"/>
      <c r="Y139" s="290"/>
      <c r="Z139" s="290"/>
      <c r="AA139" s="290"/>
      <c r="AB139" s="290"/>
      <c r="AC139" s="290"/>
      <c r="AD139" s="290"/>
      <c r="AE139" s="290"/>
      <c r="AF139" s="290"/>
      <c r="AG139" s="290"/>
      <c r="AH139" s="290"/>
      <c r="AI139" s="337"/>
      <c r="AJ139" s="343"/>
      <c r="AK139" s="339"/>
      <c r="AL139" s="339"/>
      <c r="AM139" s="339"/>
      <c r="AN139" s="341"/>
    </row>
    <row r="140" spans="1:40" x14ac:dyDescent="0.25">
      <c r="A140" s="296"/>
      <c r="B140" s="290"/>
      <c r="C140" s="293"/>
      <c r="D140" s="288"/>
      <c r="E140" s="285"/>
      <c r="F140" s="308"/>
      <c r="G140" s="288"/>
      <c r="H140" s="288"/>
      <c r="I140" s="285"/>
      <c r="J140" s="308"/>
      <c r="K140" s="288"/>
      <c r="L140" s="14"/>
      <c r="M140" s="14" t="str">
        <f>+IFERROR(VLOOKUP(L140,DATOS!$E$2:$F$9,2,FALSE),"")</f>
        <v/>
      </c>
      <c r="N140" s="290"/>
      <c r="O140" s="288"/>
      <c r="P140" s="288"/>
      <c r="Q140" s="288"/>
      <c r="R140" s="285"/>
      <c r="S140" s="290"/>
      <c r="T140" s="290"/>
      <c r="U140" s="290"/>
      <c r="V140" s="290"/>
      <c r="W140" s="337"/>
      <c r="X140" s="296"/>
      <c r="Y140" s="290"/>
      <c r="Z140" s="290"/>
      <c r="AA140" s="290"/>
      <c r="AB140" s="290"/>
      <c r="AC140" s="290"/>
      <c r="AD140" s="290"/>
      <c r="AE140" s="290"/>
      <c r="AF140" s="290"/>
      <c r="AG140" s="290"/>
      <c r="AH140" s="290"/>
      <c r="AI140" s="337"/>
      <c r="AJ140" s="343"/>
      <c r="AK140" s="339"/>
      <c r="AL140" s="339"/>
      <c r="AM140" s="339"/>
      <c r="AN140" s="341"/>
    </row>
    <row r="141" spans="1:40" x14ac:dyDescent="0.25">
      <c r="A141" s="296"/>
      <c r="B141" s="290"/>
      <c r="C141" s="293"/>
      <c r="D141" s="288"/>
      <c r="E141" s="285"/>
      <c r="F141" s="308"/>
      <c r="G141" s="288"/>
      <c r="H141" s="288"/>
      <c r="I141" s="285"/>
      <c r="J141" s="308"/>
      <c r="K141" s="288"/>
      <c r="L141" s="14"/>
      <c r="M141" s="14" t="str">
        <f>+IFERROR(VLOOKUP(L141,DATOS!$E$2:$F$9,2,FALSE),"")</f>
        <v/>
      </c>
      <c r="N141" s="290"/>
      <c r="O141" s="288"/>
      <c r="P141" s="288"/>
      <c r="Q141" s="288"/>
      <c r="R141" s="285"/>
      <c r="S141" s="290"/>
      <c r="T141" s="290"/>
      <c r="U141" s="290"/>
      <c r="V141" s="290"/>
      <c r="W141" s="337"/>
      <c r="X141" s="296"/>
      <c r="Y141" s="290"/>
      <c r="Z141" s="290"/>
      <c r="AA141" s="290"/>
      <c r="AB141" s="290"/>
      <c r="AC141" s="290"/>
      <c r="AD141" s="290"/>
      <c r="AE141" s="290"/>
      <c r="AF141" s="290"/>
      <c r="AG141" s="290"/>
      <c r="AH141" s="290"/>
      <c r="AI141" s="337"/>
      <c r="AJ141" s="343"/>
      <c r="AK141" s="339"/>
      <c r="AL141" s="339"/>
      <c r="AM141" s="339"/>
      <c r="AN141" s="341"/>
    </row>
    <row r="142" spans="1:40" x14ac:dyDescent="0.25">
      <c r="A142" s="296"/>
      <c r="B142" s="290"/>
      <c r="C142" s="293"/>
      <c r="D142" s="288"/>
      <c r="E142" s="285"/>
      <c r="F142" s="308"/>
      <c r="G142" s="288"/>
      <c r="H142" s="288"/>
      <c r="I142" s="285"/>
      <c r="J142" s="308"/>
      <c r="K142" s="288"/>
      <c r="L142" s="14"/>
      <c r="M142" s="14" t="str">
        <f>+IFERROR(VLOOKUP(L142,DATOS!$E$2:$F$9,2,FALSE),"")</f>
        <v/>
      </c>
      <c r="N142" s="290"/>
      <c r="O142" s="288"/>
      <c r="P142" s="288"/>
      <c r="Q142" s="288"/>
      <c r="R142" s="285"/>
      <c r="S142" s="290"/>
      <c r="T142" s="290"/>
      <c r="U142" s="290"/>
      <c r="V142" s="290"/>
      <c r="W142" s="337"/>
      <c r="X142" s="296"/>
      <c r="Y142" s="290"/>
      <c r="Z142" s="290"/>
      <c r="AA142" s="290"/>
      <c r="AB142" s="290"/>
      <c r="AC142" s="290"/>
      <c r="AD142" s="290"/>
      <c r="AE142" s="290"/>
      <c r="AF142" s="290"/>
      <c r="AG142" s="290"/>
      <c r="AH142" s="290"/>
      <c r="AI142" s="337"/>
      <c r="AJ142" s="343"/>
      <c r="AK142" s="339"/>
      <c r="AL142" s="339"/>
      <c r="AM142" s="339"/>
      <c r="AN142" s="341"/>
    </row>
    <row r="143" spans="1:40" x14ac:dyDescent="0.25">
      <c r="A143" s="296"/>
      <c r="B143" s="290"/>
      <c r="C143" s="293"/>
      <c r="D143" s="288"/>
      <c r="E143" s="285"/>
      <c r="F143" s="308"/>
      <c r="G143" s="288"/>
      <c r="H143" s="288"/>
      <c r="I143" s="285"/>
      <c r="J143" s="308"/>
      <c r="K143" s="288"/>
      <c r="L143" s="14"/>
      <c r="M143" s="14" t="str">
        <f>+IFERROR(VLOOKUP(L143,DATOS!$E$2:$F$9,2,FALSE),"")</f>
        <v/>
      </c>
      <c r="N143" s="290"/>
      <c r="O143" s="288"/>
      <c r="P143" s="288"/>
      <c r="Q143" s="288"/>
      <c r="R143" s="285"/>
      <c r="S143" s="290"/>
      <c r="T143" s="290"/>
      <c r="U143" s="290"/>
      <c r="V143" s="290"/>
      <c r="W143" s="337"/>
      <c r="X143" s="296"/>
      <c r="Y143" s="290"/>
      <c r="Z143" s="290"/>
      <c r="AA143" s="290"/>
      <c r="AB143" s="290"/>
      <c r="AC143" s="290"/>
      <c r="AD143" s="290"/>
      <c r="AE143" s="290"/>
      <c r="AF143" s="290"/>
      <c r="AG143" s="290"/>
      <c r="AH143" s="290"/>
      <c r="AI143" s="337"/>
      <c r="AJ143" s="343"/>
      <c r="AK143" s="339"/>
      <c r="AL143" s="339"/>
      <c r="AM143" s="339"/>
      <c r="AN143" s="341"/>
    </row>
    <row r="144" spans="1:40" x14ac:dyDescent="0.25">
      <c r="A144" s="296"/>
      <c r="B144" s="290"/>
      <c r="C144" s="293"/>
      <c r="D144" s="288"/>
      <c r="E144" s="285"/>
      <c r="F144" s="308"/>
      <c r="G144" s="288"/>
      <c r="H144" s="288"/>
      <c r="I144" s="285"/>
      <c r="J144" s="308"/>
      <c r="K144" s="288"/>
      <c r="L144" s="14"/>
      <c r="M144" s="14" t="str">
        <f>+IFERROR(VLOOKUP(L144,DATOS!$E$2:$F$9,2,FALSE),"")</f>
        <v/>
      </c>
      <c r="N144" s="290"/>
      <c r="O144" s="288"/>
      <c r="P144" s="288"/>
      <c r="Q144" s="288"/>
      <c r="R144" s="285"/>
      <c r="S144" s="290"/>
      <c r="T144" s="290"/>
      <c r="U144" s="290"/>
      <c r="V144" s="290"/>
      <c r="W144" s="337"/>
      <c r="X144" s="296"/>
      <c r="Y144" s="290"/>
      <c r="Z144" s="290"/>
      <c r="AA144" s="290"/>
      <c r="AB144" s="290"/>
      <c r="AC144" s="290"/>
      <c r="AD144" s="290"/>
      <c r="AE144" s="290"/>
      <c r="AF144" s="290"/>
      <c r="AG144" s="290"/>
      <c r="AH144" s="290"/>
      <c r="AI144" s="337"/>
      <c r="AJ144" s="343"/>
      <c r="AK144" s="339"/>
      <c r="AL144" s="339"/>
      <c r="AM144" s="339"/>
      <c r="AN144" s="341"/>
    </row>
    <row r="145" spans="1:40" x14ac:dyDescent="0.25">
      <c r="A145" s="296"/>
      <c r="B145" s="290"/>
      <c r="C145" s="293"/>
      <c r="D145" s="288"/>
      <c r="E145" s="285"/>
      <c r="F145" s="308"/>
      <c r="G145" s="288"/>
      <c r="H145" s="288"/>
      <c r="I145" s="285"/>
      <c r="J145" s="308"/>
      <c r="K145" s="288"/>
      <c r="L145" s="14"/>
      <c r="M145" s="14" t="str">
        <f>+IFERROR(VLOOKUP(L145,DATOS!$E$2:$F$9,2,FALSE),"")</f>
        <v/>
      </c>
      <c r="N145" s="290">
        <f>SUM(M145:M152)</f>
        <v>0</v>
      </c>
      <c r="O145" s="288"/>
      <c r="P145" s="288"/>
      <c r="Q145" s="288"/>
      <c r="R145" s="285"/>
      <c r="S145" s="290"/>
      <c r="T145" s="290"/>
      <c r="U145" s="290"/>
      <c r="V145" s="290"/>
      <c r="W145" s="337"/>
      <c r="X145" s="296"/>
      <c r="Y145" s="290"/>
      <c r="Z145" s="290"/>
      <c r="AA145" s="290"/>
      <c r="AB145" s="290"/>
      <c r="AC145" s="290"/>
      <c r="AD145" s="290"/>
      <c r="AE145" s="290"/>
      <c r="AF145" s="290"/>
      <c r="AG145" s="290"/>
      <c r="AH145" s="290"/>
      <c r="AI145" s="337"/>
      <c r="AJ145" s="343"/>
      <c r="AK145" s="339"/>
      <c r="AL145" s="339"/>
      <c r="AM145" s="339"/>
      <c r="AN145" s="341"/>
    </row>
    <row r="146" spans="1:40" x14ac:dyDescent="0.25">
      <c r="A146" s="296"/>
      <c r="B146" s="290"/>
      <c r="C146" s="293"/>
      <c r="D146" s="288"/>
      <c r="E146" s="285"/>
      <c r="F146" s="308"/>
      <c r="G146" s="288"/>
      <c r="H146" s="288"/>
      <c r="I146" s="285"/>
      <c r="J146" s="308"/>
      <c r="K146" s="288"/>
      <c r="L146" s="14"/>
      <c r="M146" s="14" t="str">
        <f>+IFERROR(VLOOKUP(L146,DATOS!$E$2:$F$9,2,FALSE),"")</f>
        <v/>
      </c>
      <c r="N146" s="290"/>
      <c r="O146" s="288"/>
      <c r="P146" s="288"/>
      <c r="Q146" s="288"/>
      <c r="R146" s="285"/>
      <c r="S146" s="290"/>
      <c r="T146" s="290"/>
      <c r="U146" s="290"/>
      <c r="V146" s="290"/>
      <c r="W146" s="337"/>
      <c r="X146" s="296"/>
      <c r="Y146" s="290"/>
      <c r="Z146" s="290"/>
      <c r="AA146" s="290"/>
      <c r="AB146" s="290"/>
      <c r="AC146" s="290"/>
      <c r="AD146" s="290"/>
      <c r="AE146" s="290"/>
      <c r="AF146" s="290"/>
      <c r="AG146" s="290"/>
      <c r="AH146" s="290"/>
      <c r="AI146" s="337"/>
      <c r="AJ146" s="343"/>
      <c r="AK146" s="339"/>
      <c r="AL146" s="339"/>
      <c r="AM146" s="339"/>
      <c r="AN146" s="341"/>
    </row>
    <row r="147" spans="1:40" x14ac:dyDescent="0.25">
      <c r="A147" s="296"/>
      <c r="B147" s="290"/>
      <c r="C147" s="293"/>
      <c r="D147" s="288"/>
      <c r="E147" s="285"/>
      <c r="F147" s="308"/>
      <c r="G147" s="288"/>
      <c r="H147" s="288"/>
      <c r="I147" s="285"/>
      <c r="J147" s="308"/>
      <c r="K147" s="288"/>
      <c r="L147" s="14"/>
      <c r="M147" s="14" t="str">
        <f>+IFERROR(VLOOKUP(L147,DATOS!$E$2:$F$9,2,FALSE),"")</f>
        <v/>
      </c>
      <c r="N147" s="290"/>
      <c r="O147" s="288"/>
      <c r="P147" s="288"/>
      <c r="Q147" s="288"/>
      <c r="R147" s="285"/>
      <c r="S147" s="290"/>
      <c r="T147" s="290"/>
      <c r="U147" s="290"/>
      <c r="V147" s="290"/>
      <c r="W147" s="337"/>
      <c r="X147" s="296"/>
      <c r="Y147" s="290"/>
      <c r="Z147" s="290"/>
      <c r="AA147" s="290"/>
      <c r="AB147" s="290"/>
      <c r="AC147" s="290"/>
      <c r="AD147" s="290"/>
      <c r="AE147" s="290"/>
      <c r="AF147" s="290"/>
      <c r="AG147" s="290"/>
      <c r="AH147" s="290"/>
      <c r="AI147" s="337"/>
      <c r="AJ147" s="343"/>
      <c r="AK147" s="339"/>
      <c r="AL147" s="339"/>
      <c r="AM147" s="339"/>
      <c r="AN147" s="341"/>
    </row>
    <row r="148" spans="1:40" x14ac:dyDescent="0.25">
      <c r="A148" s="296"/>
      <c r="B148" s="290"/>
      <c r="C148" s="293"/>
      <c r="D148" s="288"/>
      <c r="E148" s="285"/>
      <c r="F148" s="308"/>
      <c r="G148" s="288"/>
      <c r="H148" s="288"/>
      <c r="I148" s="285"/>
      <c r="J148" s="308"/>
      <c r="K148" s="288"/>
      <c r="L148" s="14"/>
      <c r="M148" s="14" t="str">
        <f>+IFERROR(VLOOKUP(L148,DATOS!$E$2:$F$9,2,FALSE),"")</f>
        <v/>
      </c>
      <c r="N148" s="290"/>
      <c r="O148" s="288"/>
      <c r="P148" s="288"/>
      <c r="Q148" s="288"/>
      <c r="R148" s="285"/>
      <c r="S148" s="290"/>
      <c r="T148" s="290"/>
      <c r="U148" s="290"/>
      <c r="V148" s="290"/>
      <c r="W148" s="337"/>
      <c r="X148" s="296"/>
      <c r="Y148" s="290"/>
      <c r="Z148" s="290"/>
      <c r="AA148" s="290"/>
      <c r="AB148" s="290"/>
      <c r="AC148" s="290"/>
      <c r="AD148" s="290"/>
      <c r="AE148" s="290"/>
      <c r="AF148" s="290"/>
      <c r="AG148" s="290"/>
      <c r="AH148" s="290"/>
      <c r="AI148" s="337"/>
      <c r="AJ148" s="343"/>
      <c r="AK148" s="339"/>
      <c r="AL148" s="339"/>
      <c r="AM148" s="339"/>
      <c r="AN148" s="341"/>
    </row>
    <row r="149" spans="1:40" x14ac:dyDescent="0.25">
      <c r="A149" s="296"/>
      <c r="B149" s="290"/>
      <c r="C149" s="293"/>
      <c r="D149" s="288"/>
      <c r="E149" s="285"/>
      <c r="F149" s="308"/>
      <c r="G149" s="288"/>
      <c r="H149" s="288"/>
      <c r="I149" s="285"/>
      <c r="J149" s="308"/>
      <c r="K149" s="288"/>
      <c r="L149" s="14"/>
      <c r="M149" s="14" t="str">
        <f>+IFERROR(VLOOKUP(L149,DATOS!$E$2:$F$9,2,FALSE),"")</f>
        <v/>
      </c>
      <c r="N149" s="290"/>
      <c r="O149" s="288"/>
      <c r="P149" s="288"/>
      <c r="Q149" s="288"/>
      <c r="R149" s="285"/>
      <c r="S149" s="290"/>
      <c r="T149" s="290"/>
      <c r="U149" s="290"/>
      <c r="V149" s="290"/>
      <c r="W149" s="337"/>
      <c r="X149" s="296"/>
      <c r="Y149" s="290"/>
      <c r="Z149" s="290"/>
      <c r="AA149" s="290"/>
      <c r="AB149" s="290"/>
      <c r="AC149" s="290"/>
      <c r="AD149" s="290"/>
      <c r="AE149" s="290"/>
      <c r="AF149" s="290"/>
      <c r="AG149" s="290"/>
      <c r="AH149" s="290"/>
      <c r="AI149" s="337"/>
      <c r="AJ149" s="343"/>
      <c r="AK149" s="339"/>
      <c r="AL149" s="339"/>
      <c r="AM149" s="339"/>
      <c r="AN149" s="341"/>
    </row>
    <row r="150" spans="1:40" x14ac:dyDescent="0.25">
      <c r="A150" s="296"/>
      <c r="B150" s="290"/>
      <c r="C150" s="293"/>
      <c r="D150" s="288"/>
      <c r="E150" s="285"/>
      <c r="F150" s="308"/>
      <c r="G150" s="288"/>
      <c r="H150" s="288"/>
      <c r="I150" s="285"/>
      <c r="J150" s="308"/>
      <c r="K150" s="288"/>
      <c r="L150" s="14"/>
      <c r="M150" s="14" t="str">
        <f>+IFERROR(VLOOKUP(L150,DATOS!$E$2:$F$9,2,FALSE),"")</f>
        <v/>
      </c>
      <c r="N150" s="290"/>
      <c r="O150" s="288"/>
      <c r="P150" s="288"/>
      <c r="Q150" s="288"/>
      <c r="R150" s="285"/>
      <c r="S150" s="290"/>
      <c r="T150" s="290"/>
      <c r="U150" s="290"/>
      <c r="V150" s="290"/>
      <c r="W150" s="337"/>
      <c r="X150" s="296"/>
      <c r="Y150" s="290"/>
      <c r="Z150" s="290"/>
      <c r="AA150" s="290"/>
      <c r="AB150" s="290"/>
      <c r="AC150" s="290"/>
      <c r="AD150" s="290"/>
      <c r="AE150" s="290"/>
      <c r="AF150" s="290"/>
      <c r="AG150" s="290"/>
      <c r="AH150" s="290"/>
      <c r="AI150" s="337"/>
      <c r="AJ150" s="343"/>
      <c r="AK150" s="339"/>
      <c r="AL150" s="339"/>
      <c r="AM150" s="339"/>
      <c r="AN150" s="341"/>
    </row>
    <row r="151" spans="1:40" x14ac:dyDescent="0.25">
      <c r="A151" s="296"/>
      <c r="B151" s="290"/>
      <c r="C151" s="293"/>
      <c r="D151" s="288"/>
      <c r="E151" s="285"/>
      <c r="F151" s="308"/>
      <c r="G151" s="288"/>
      <c r="H151" s="288"/>
      <c r="I151" s="285"/>
      <c r="J151" s="308"/>
      <c r="K151" s="288"/>
      <c r="L151" s="14"/>
      <c r="M151" s="14" t="str">
        <f>+IFERROR(VLOOKUP(L151,DATOS!$E$2:$F$9,2,FALSE),"")</f>
        <v/>
      </c>
      <c r="N151" s="290"/>
      <c r="O151" s="288"/>
      <c r="P151" s="288"/>
      <c r="Q151" s="288"/>
      <c r="R151" s="285"/>
      <c r="S151" s="290"/>
      <c r="T151" s="290"/>
      <c r="U151" s="290"/>
      <c r="V151" s="290"/>
      <c r="W151" s="337"/>
      <c r="X151" s="296"/>
      <c r="Y151" s="290"/>
      <c r="Z151" s="290"/>
      <c r="AA151" s="290"/>
      <c r="AB151" s="290"/>
      <c r="AC151" s="290"/>
      <c r="AD151" s="290"/>
      <c r="AE151" s="290"/>
      <c r="AF151" s="290"/>
      <c r="AG151" s="290"/>
      <c r="AH151" s="290"/>
      <c r="AI151" s="337"/>
      <c r="AJ151" s="343"/>
      <c r="AK151" s="339"/>
      <c r="AL151" s="339"/>
      <c r="AM151" s="339"/>
      <c r="AN151" s="341"/>
    </row>
    <row r="152" spans="1:40" ht="15.75" thickBot="1" x14ac:dyDescent="0.3">
      <c r="A152" s="297"/>
      <c r="B152" s="291"/>
      <c r="C152" s="294"/>
      <c r="D152" s="289"/>
      <c r="E152" s="286"/>
      <c r="F152" s="335"/>
      <c r="G152" s="289"/>
      <c r="H152" s="289"/>
      <c r="I152" s="286"/>
      <c r="J152" s="335"/>
      <c r="K152" s="289"/>
      <c r="L152" s="16"/>
      <c r="M152" s="16" t="str">
        <f>+IFERROR(VLOOKUP(L152,DATOS!$E$2:$F$9,2,FALSE),"")</f>
        <v/>
      </c>
      <c r="N152" s="291"/>
      <c r="O152" s="289"/>
      <c r="P152" s="289"/>
      <c r="Q152" s="289"/>
      <c r="R152" s="286"/>
      <c r="S152" s="291"/>
      <c r="T152" s="291"/>
      <c r="U152" s="291"/>
      <c r="V152" s="291"/>
      <c r="W152" s="344"/>
      <c r="X152" s="297"/>
      <c r="Y152" s="291"/>
      <c r="Z152" s="291"/>
      <c r="AA152" s="291"/>
      <c r="AB152" s="291"/>
      <c r="AC152" s="291"/>
      <c r="AD152" s="291"/>
      <c r="AE152" s="291"/>
      <c r="AF152" s="291"/>
      <c r="AG152" s="291"/>
      <c r="AH152" s="291"/>
      <c r="AI152" s="344"/>
      <c r="AJ152" s="345"/>
      <c r="AK152" s="346"/>
      <c r="AL152" s="346"/>
      <c r="AM152" s="346"/>
      <c r="AN152" s="347"/>
    </row>
    <row r="153" spans="1:40" x14ac:dyDescent="0.25">
      <c r="A153" s="295">
        <v>7</v>
      </c>
      <c r="B153" s="287"/>
      <c r="C153" s="292"/>
      <c r="D153" s="287"/>
      <c r="E153" s="284"/>
      <c r="F153" s="307"/>
      <c r="G153" s="287"/>
      <c r="H153" s="287"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284" t="str">
        <f>IF(EXACT(H153,"Baja"),"Asumir el Riesgo",IF(EXACT(H153,"Moderada"),"Asumir el Riesgo, Reducir el Riesgo",IF(EXACT(H153,"Alta"),"Asumir el Riesgo, Evitar, Compartir o Transferir",IF(EXACT(H153,"Extrema"),"Reducir el Riesgo, Evitar, Compartir o Transferir",""))))</f>
        <v/>
      </c>
      <c r="J153" s="307"/>
      <c r="K153" s="287"/>
      <c r="L153" s="15"/>
      <c r="M153" s="15" t="str">
        <f>+IFERROR(VLOOKUP(L153,DATOS!$E$2:$F$9,2,FALSE),"")</f>
        <v/>
      </c>
      <c r="N153" s="311">
        <f>SUM(M153:M160)</f>
        <v>0</v>
      </c>
      <c r="O153" s="287" t="s">
        <v>37</v>
      </c>
      <c r="P153" s="287" t="s">
        <v>45</v>
      </c>
      <c r="Q153" s="287"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284"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11"/>
      <c r="T153" s="311"/>
      <c r="U153" s="311"/>
      <c r="V153" s="311"/>
      <c r="W153" s="336"/>
      <c r="X153" s="295"/>
      <c r="Y153" s="311"/>
      <c r="Z153" s="311"/>
      <c r="AA153" s="311"/>
      <c r="AB153" s="311"/>
      <c r="AC153" s="311"/>
      <c r="AD153" s="311"/>
      <c r="AE153" s="311"/>
      <c r="AF153" s="311"/>
      <c r="AG153" s="311"/>
      <c r="AH153" s="311"/>
      <c r="AI153" s="336"/>
      <c r="AJ153" s="342"/>
      <c r="AK153" s="338"/>
      <c r="AL153" s="338"/>
      <c r="AM153" s="338"/>
      <c r="AN153" s="340"/>
    </row>
    <row r="154" spans="1:40" x14ac:dyDescent="0.25">
      <c r="A154" s="296"/>
      <c r="B154" s="288"/>
      <c r="C154" s="293"/>
      <c r="D154" s="288"/>
      <c r="E154" s="285"/>
      <c r="F154" s="308"/>
      <c r="G154" s="288"/>
      <c r="H154" s="288"/>
      <c r="I154" s="285"/>
      <c r="J154" s="308"/>
      <c r="K154" s="288"/>
      <c r="L154" s="14"/>
      <c r="M154" s="14" t="str">
        <f>+IFERROR(VLOOKUP(L154,DATOS!$E$2:$F$9,2,FALSE),"")</f>
        <v/>
      </c>
      <c r="N154" s="290"/>
      <c r="O154" s="288"/>
      <c r="P154" s="288"/>
      <c r="Q154" s="288"/>
      <c r="R154" s="285"/>
      <c r="S154" s="290"/>
      <c r="T154" s="290"/>
      <c r="U154" s="290"/>
      <c r="V154" s="290"/>
      <c r="W154" s="337"/>
      <c r="X154" s="296"/>
      <c r="Y154" s="290"/>
      <c r="Z154" s="290"/>
      <c r="AA154" s="290"/>
      <c r="AB154" s="290"/>
      <c r="AC154" s="290"/>
      <c r="AD154" s="290"/>
      <c r="AE154" s="290"/>
      <c r="AF154" s="290"/>
      <c r="AG154" s="290"/>
      <c r="AH154" s="290"/>
      <c r="AI154" s="337"/>
      <c r="AJ154" s="343"/>
      <c r="AK154" s="339"/>
      <c r="AL154" s="339"/>
      <c r="AM154" s="339"/>
      <c r="AN154" s="341"/>
    </row>
    <row r="155" spans="1:40" x14ac:dyDescent="0.25">
      <c r="A155" s="296"/>
      <c r="B155" s="288"/>
      <c r="C155" s="293"/>
      <c r="D155" s="288"/>
      <c r="E155" s="285"/>
      <c r="F155" s="308"/>
      <c r="G155" s="288"/>
      <c r="H155" s="288"/>
      <c r="I155" s="285"/>
      <c r="J155" s="308"/>
      <c r="K155" s="288"/>
      <c r="L155" s="14"/>
      <c r="M155" s="14" t="str">
        <f>+IFERROR(VLOOKUP(L155,DATOS!$E$2:$F$9,2,FALSE),"")</f>
        <v/>
      </c>
      <c r="N155" s="290"/>
      <c r="O155" s="288"/>
      <c r="P155" s="288"/>
      <c r="Q155" s="288"/>
      <c r="R155" s="285"/>
      <c r="S155" s="290"/>
      <c r="T155" s="290"/>
      <c r="U155" s="290"/>
      <c r="V155" s="290"/>
      <c r="W155" s="337"/>
      <c r="X155" s="296"/>
      <c r="Y155" s="290"/>
      <c r="Z155" s="290"/>
      <c r="AA155" s="290"/>
      <c r="AB155" s="290"/>
      <c r="AC155" s="290"/>
      <c r="AD155" s="290"/>
      <c r="AE155" s="290"/>
      <c r="AF155" s="290"/>
      <c r="AG155" s="290"/>
      <c r="AH155" s="290"/>
      <c r="AI155" s="337"/>
      <c r="AJ155" s="343"/>
      <c r="AK155" s="339"/>
      <c r="AL155" s="339"/>
      <c r="AM155" s="339"/>
      <c r="AN155" s="341"/>
    </row>
    <row r="156" spans="1:40" x14ac:dyDescent="0.25">
      <c r="A156" s="296"/>
      <c r="B156" s="288"/>
      <c r="C156" s="293"/>
      <c r="D156" s="288"/>
      <c r="E156" s="285"/>
      <c r="F156" s="308"/>
      <c r="G156" s="288"/>
      <c r="H156" s="288"/>
      <c r="I156" s="285"/>
      <c r="J156" s="308"/>
      <c r="K156" s="288"/>
      <c r="L156" s="14"/>
      <c r="M156" s="14" t="str">
        <f>+IFERROR(VLOOKUP(L156,DATOS!$E$2:$F$9,2,FALSE),"")</f>
        <v/>
      </c>
      <c r="N156" s="290"/>
      <c r="O156" s="288"/>
      <c r="P156" s="288"/>
      <c r="Q156" s="288"/>
      <c r="R156" s="285"/>
      <c r="S156" s="290"/>
      <c r="T156" s="290"/>
      <c r="U156" s="290"/>
      <c r="V156" s="290"/>
      <c r="W156" s="337"/>
      <c r="X156" s="296"/>
      <c r="Y156" s="290"/>
      <c r="Z156" s="290"/>
      <c r="AA156" s="290"/>
      <c r="AB156" s="290"/>
      <c r="AC156" s="290"/>
      <c r="AD156" s="290"/>
      <c r="AE156" s="290"/>
      <c r="AF156" s="290"/>
      <c r="AG156" s="290"/>
      <c r="AH156" s="290"/>
      <c r="AI156" s="337"/>
      <c r="AJ156" s="343"/>
      <c r="AK156" s="339"/>
      <c r="AL156" s="339"/>
      <c r="AM156" s="339"/>
      <c r="AN156" s="341"/>
    </row>
    <row r="157" spans="1:40" x14ac:dyDescent="0.25">
      <c r="A157" s="296"/>
      <c r="B157" s="288"/>
      <c r="C157" s="293"/>
      <c r="D157" s="288"/>
      <c r="E157" s="285"/>
      <c r="F157" s="308"/>
      <c r="G157" s="288"/>
      <c r="H157" s="288"/>
      <c r="I157" s="285"/>
      <c r="J157" s="308"/>
      <c r="K157" s="288"/>
      <c r="L157" s="14"/>
      <c r="M157" s="14" t="str">
        <f>+IFERROR(VLOOKUP(L157,DATOS!$E$2:$F$9,2,FALSE),"")</f>
        <v/>
      </c>
      <c r="N157" s="290"/>
      <c r="O157" s="288"/>
      <c r="P157" s="288"/>
      <c r="Q157" s="288"/>
      <c r="R157" s="285"/>
      <c r="S157" s="290"/>
      <c r="T157" s="290"/>
      <c r="U157" s="290"/>
      <c r="V157" s="290"/>
      <c r="W157" s="337"/>
      <c r="X157" s="296"/>
      <c r="Y157" s="290"/>
      <c r="Z157" s="290"/>
      <c r="AA157" s="290"/>
      <c r="AB157" s="290"/>
      <c r="AC157" s="290"/>
      <c r="AD157" s="290"/>
      <c r="AE157" s="290"/>
      <c r="AF157" s="290"/>
      <c r="AG157" s="290"/>
      <c r="AH157" s="290"/>
      <c r="AI157" s="337"/>
      <c r="AJ157" s="343"/>
      <c r="AK157" s="339"/>
      <c r="AL157" s="339"/>
      <c r="AM157" s="339"/>
      <c r="AN157" s="341"/>
    </row>
    <row r="158" spans="1:40" x14ac:dyDescent="0.25">
      <c r="A158" s="296"/>
      <c r="B158" s="288"/>
      <c r="C158" s="293"/>
      <c r="D158" s="288"/>
      <c r="E158" s="285"/>
      <c r="F158" s="308"/>
      <c r="G158" s="288"/>
      <c r="H158" s="288"/>
      <c r="I158" s="285"/>
      <c r="J158" s="308"/>
      <c r="K158" s="288"/>
      <c r="L158" s="14"/>
      <c r="M158" s="14" t="str">
        <f>+IFERROR(VLOOKUP(L158,DATOS!$E$2:$F$9,2,FALSE),"")</f>
        <v/>
      </c>
      <c r="N158" s="290"/>
      <c r="O158" s="288"/>
      <c r="P158" s="288"/>
      <c r="Q158" s="288"/>
      <c r="R158" s="285"/>
      <c r="S158" s="290"/>
      <c r="T158" s="290"/>
      <c r="U158" s="290"/>
      <c r="V158" s="290"/>
      <c r="W158" s="337"/>
      <c r="X158" s="296"/>
      <c r="Y158" s="290"/>
      <c r="Z158" s="290"/>
      <c r="AA158" s="290"/>
      <c r="AB158" s="290"/>
      <c r="AC158" s="290"/>
      <c r="AD158" s="290"/>
      <c r="AE158" s="290"/>
      <c r="AF158" s="290"/>
      <c r="AG158" s="290"/>
      <c r="AH158" s="290"/>
      <c r="AI158" s="337"/>
      <c r="AJ158" s="343"/>
      <c r="AK158" s="339"/>
      <c r="AL158" s="339"/>
      <c r="AM158" s="339"/>
      <c r="AN158" s="341"/>
    </row>
    <row r="159" spans="1:40" x14ac:dyDescent="0.25">
      <c r="A159" s="296"/>
      <c r="B159" s="288"/>
      <c r="C159" s="293"/>
      <c r="D159" s="288"/>
      <c r="E159" s="285"/>
      <c r="F159" s="308"/>
      <c r="G159" s="288"/>
      <c r="H159" s="288"/>
      <c r="I159" s="285"/>
      <c r="J159" s="308"/>
      <c r="K159" s="288"/>
      <c r="L159" s="14"/>
      <c r="M159" s="14" t="str">
        <f>+IFERROR(VLOOKUP(L159,DATOS!$E$2:$F$9,2,FALSE),"")</f>
        <v/>
      </c>
      <c r="N159" s="290"/>
      <c r="O159" s="288"/>
      <c r="P159" s="288"/>
      <c r="Q159" s="288"/>
      <c r="R159" s="285"/>
      <c r="S159" s="290"/>
      <c r="T159" s="290"/>
      <c r="U159" s="290"/>
      <c r="V159" s="290"/>
      <c r="W159" s="337"/>
      <c r="X159" s="296"/>
      <c r="Y159" s="290"/>
      <c r="Z159" s="290"/>
      <c r="AA159" s="290"/>
      <c r="AB159" s="290"/>
      <c r="AC159" s="290"/>
      <c r="AD159" s="290"/>
      <c r="AE159" s="290"/>
      <c r="AF159" s="290"/>
      <c r="AG159" s="290"/>
      <c r="AH159" s="290"/>
      <c r="AI159" s="337"/>
      <c r="AJ159" s="343"/>
      <c r="AK159" s="339"/>
      <c r="AL159" s="339"/>
      <c r="AM159" s="339"/>
      <c r="AN159" s="341"/>
    </row>
    <row r="160" spans="1:40" x14ac:dyDescent="0.25">
      <c r="A160" s="296"/>
      <c r="B160" s="288"/>
      <c r="C160" s="293"/>
      <c r="D160" s="288"/>
      <c r="E160" s="285"/>
      <c r="F160" s="308"/>
      <c r="G160" s="288"/>
      <c r="H160" s="288"/>
      <c r="I160" s="285"/>
      <c r="J160" s="308"/>
      <c r="K160" s="288"/>
      <c r="L160" s="14"/>
      <c r="M160" s="14" t="str">
        <f>+IFERROR(VLOOKUP(L160,DATOS!$E$2:$F$9,2,FALSE),"")</f>
        <v/>
      </c>
      <c r="N160" s="290"/>
      <c r="O160" s="288"/>
      <c r="P160" s="288"/>
      <c r="Q160" s="288"/>
      <c r="R160" s="285"/>
      <c r="S160" s="290"/>
      <c r="T160" s="290"/>
      <c r="U160" s="290"/>
      <c r="V160" s="290"/>
      <c r="W160" s="337"/>
      <c r="X160" s="296"/>
      <c r="Y160" s="290"/>
      <c r="Z160" s="290"/>
      <c r="AA160" s="290"/>
      <c r="AB160" s="290"/>
      <c r="AC160" s="290"/>
      <c r="AD160" s="290"/>
      <c r="AE160" s="290"/>
      <c r="AF160" s="290"/>
      <c r="AG160" s="290"/>
      <c r="AH160" s="290"/>
      <c r="AI160" s="337"/>
      <c r="AJ160" s="343"/>
      <c r="AK160" s="339"/>
      <c r="AL160" s="339"/>
      <c r="AM160" s="339"/>
      <c r="AN160" s="341"/>
    </row>
    <row r="161" spans="1:40" x14ac:dyDescent="0.25">
      <c r="A161" s="296"/>
      <c r="B161" s="290"/>
      <c r="C161" s="293"/>
      <c r="D161" s="288"/>
      <c r="E161" s="285"/>
      <c r="F161" s="308"/>
      <c r="G161" s="288"/>
      <c r="H161" s="288"/>
      <c r="I161" s="285"/>
      <c r="J161" s="308"/>
      <c r="K161" s="288"/>
      <c r="L161" s="14"/>
      <c r="M161" s="14" t="str">
        <f>+IFERROR(VLOOKUP(L161,DATOS!$E$2:$F$9,2,FALSE),"")</f>
        <v/>
      </c>
      <c r="N161" s="290">
        <f>SUM(M161:M168)</f>
        <v>0</v>
      </c>
      <c r="O161" s="288"/>
      <c r="P161" s="288"/>
      <c r="Q161" s="288"/>
      <c r="R161" s="285"/>
      <c r="S161" s="290"/>
      <c r="T161" s="290"/>
      <c r="U161" s="290"/>
      <c r="V161" s="290"/>
      <c r="W161" s="337"/>
      <c r="X161" s="296"/>
      <c r="Y161" s="290"/>
      <c r="Z161" s="290"/>
      <c r="AA161" s="290"/>
      <c r="AB161" s="290"/>
      <c r="AC161" s="290"/>
      <c r="AD161" s="290"/>
      <c r="AE161" s="290"/>
      <c r="AF161" s="290"/>
      <c r="AG161" s="290"/>
      <c r="AH161" s="290"/>
      <c r="AI161" s="337"/>
      <c r="AJ161" s="343"/>
      <c r="AK161" s="339"/>
      <c r="AL161" s="339"/>
      <c r="AM161" s="339"/>
      <c r="AN161" s="341"/>
    </row>
    <row r="162" spans="1:40" x14ac:dyDescent="0.25">
      <c r="A162" s="296"/>
      <c r="B162" s="290"/>
      <c r="C162" s="293"/>
      <c r="D162" s="288"/>
      <c r="E162" s="285"/>
      <c r="F162" s="308"/>
      <c r="G162" s="288"/>
      <c r="H162" s="288"/>
      <c r="I162" s="285"/>
      <c r="J162" s="308"/>
      <c r="K162" s="288"/>
      <c r="L162" s="14"/>
      <c r="M162" s="14" t="str">
        <f>+IFERROR(VLOOKUP(L162,DATOS!$E$2:$F$9,2,FALSE),"")</f>
        <v/>
      </c>
      <c r="N162" s="290"/>
      <c r="O162" s="288"/>
      <c r="P162" s="288"/>
      <c r="Q162" s="288"/>
      <c r="R162" s="285"/>
      <c r="S162" s="290"/>
      <c r="T162" s="290"/>
      <c r="U162" s="290"/>
      <c r="V162" s="290"/>
      <c r="W162" s="337"/>
      <c r="X162" s="296"/>
      <c r="Y162" s="290"/>
      <c r="Z162" s="290"/>
      <c r="AA162" s="290"/>
      <c r="AB162" s="290"/>
      <c r="AC162" s="290"/>
      <c r="AD162" s="290"/>
      <c r="AE162" s="290"/>
      <c r="AF162" s="290"/>
      <c r="AG162" s="290"/>
      <c r="AH162" s="290"/>
      <c r="AI162" s="337"/>
      <c r="AJ162" s="343"/>
      <c r="AK162" s="339"/>
      <c r="AL162" s="339"/>
      <c r="AM162" s="339"/>
      <c r="AN162" s="341"/>
    </row>
    <row r="163" spans="1:40" x14ac:dyDescent="0.25">
      <c r="A163" s="296"/>
      <c r="B163" s="290"/>
      <c r="C163" s="293"/>
      <c r="D163" s="288"/>
      <c r="E163" s="285"/>
      <c r="F163" s="308"/>
      <c r="G163" s="288"/>
      <c r="H163" s="288"/>
      <c r="I163" s="285"/>
      <c r="J163" s="308"/>
      <c r="K163" s="288"/>
      <c r="L163" s="14"/>
      <c r="M163" s="14" t="str">
        <f>+IFERROR(VLOOKUP(L163,DATOS!$E$2:$F$9,2,FALSE),"")</f>
        <v/>
      </c>
      <c r="N163" s="290"/>
      <c r="O163" s="288"/>
      <c r="P163" s="288"/>
      <c r="Q163" s="288"/>
      <c r="R163" s="285"/>
      <c r="S163" s="290"/>
      <c r="T163" s="290"/>
      <c r="U163" s="290"/>
      <c r="V163" s="290"/>
      <c r="W163" s="337"/>
      <c r="X163" s="296"/>
      <c r="Y163" s="290"/>
      <c r="Z163" s="290"/>
      <c r="AA163" s="290"/>
      <c r="AB163" s="290"/>
      <c r="AC163" s="290"/>
      <c r="AD163" s="290"/>
      <c r="AE163" s="290"/>
      <c r="AF163" s="290"/>
      <c r="AG163" s="290"/>
      <c r="AH163" s="290"/>
      <c r="AI163" s="337"/>
      <c r="AJ163" s="343"/>
      <c r="AK163" s="339"/>
      <c r="AL163" s="339"/>
      <c r="AM163" s="339"/>
      <c r="AN163" s="341"/>
    </row>
    <row r="164" spans="1:40" x14ac:dyDescent="0.25">
      <c r="A164" s="296"/>
      <c r="B164" s="290"/>
      <c r="C164" s="293"/>
      <c r="D164" s="288"/>
      <c r="E164" s="285"/>
      <c r="F164" s="308"/>
      <c r="G164" s="288"/>
      <c r="H164" s="288"/>
      <c r="I164" s="285"/>
      <c r="J164" s="308"/>
      <c r="K164" s="288"/>
      <c r="L164" s="14"/>
      <c r="M164" s="14" t="str">
        <f>+IFERROR(VLOOKUP(L164,DATOS!$E$2:$F$9,2,FALSE),"")</f>
        <v/>
      </c>
      <c r="N164" s="290"/>
      <c r="O164" s="288"/>
      <c r="P164" s="288"/>
      <c r="Q164" s="288"/>
      <c r="R164" s="285"/>
      <c r="S164" s="290"/>
      <c r="T164" s="290"/>
      <c r="U164" s="290"/>
      <c r="V164" s="290"/>
      <c r="W164" s="337"/>
      <c r="X164" s="296"/>
      <c r="Y164" s="290"/>
      <c r="Z164" s="290"/>
      <c r="AA164" s="290"/>
      <c r="AB164" s="290"/>
      <c r="AC164" s="290"/>
      <c r="AD164" s="290"/>
      <c r="AE164" s="290"/>
      <c r="AF164" s="290"/>
      <c r="AG164" s="290"/>
      <c r="AH164" s="290"/>
      <c r="AI164" s="337"/>
      <c r="AJ164" s="343"/>
      <c r="AK164" s="339"/>
      <c r="AL164" s="339"/>
      <c r="AM164" s="339"/>
      <c r="AN164" s="341"/>
    </row>
    <row r="165" spans="1:40" x14ac:dyDescent="0.25">
      <c r="A165" s="296"/>
      <c r="B165" s="290"/>
      <c r="C165" s="293"/>
      <c r="D165" s="288"/>
      <c r="E165" s="285"/>
      <c r="F165" s="308"/>
      <c r="G165" s="288"/>
      <c r="H165" s="288"/>
      <c r="I165" s="285"/>
      <c r="J165" s="308"/>
      <c r="K165" s="288"/>
      <c r="L165" s="14"/>
      <c r="M165" s="14" t="str">
        <f>+IFERROR(VLOOKUP(L165,DATOS!$E$2:$F$9,2,FALSE),"")</f>
        <v/>
      </c>
      <c r="N165" s="290"/>
      <c r="O165" s="288"/>
      <c r="P165" s="288"/>
      <c r="Q165" s="288"/>
      <c r="R165" s="285"/>
      <c r="S165" s="290"/>
      <c r="T165" s="290"/>
      <c r="U165" s="290"/>
      <c r="V165" s="290"/>
      <c r="W165" s="337"/>
      <c r="X165" s="296"/>
      <c r="Y165" s="290"/>
      <c r="Z165" s="290"/>
      <c r="AA165" s="290"/>
      <c r="AB165" s="290"/>
      <c r="AC165" s="290"/>
      <c r="AD165" s="290"/>
      <c r="AE165" s="290"/>
      <c r="AF165" s="290"/>
      <c r="AG165" s="290"/>
      <c r="AH165" s="290"/>
      <c r="AI165" s="337"/>
      <c r="AJ165" s="343"/>
      <c r="AK165" s="339"/>
      <c r="AL165" s="339"/>
      <c r="AM165" s="339"/>
      <c r="AN165" s="341"/>
    </row>
    <row r="166" spans="1:40" x14ac:dyDescent="0.25">
      <c r="A166" s="296"/>
      <c r="B166" s="290"/>
      <c r="C166" s="293"/>
      <c r="D166" s="288"/>
      <c r="E166" s="285"/>
      <c r="F166" s="308"/>
      <c r="G166" s="288"/>
      <c r="H166" s="288"/>
      <c r="I166" s="285"/>
      <c r="J166" s="308"/>
      <c r="K166" s="288"/>
      <c r="L166" s="14"/>
      <c r="M166" s="14" t="str">
        <f>+IFERROR(VLOOKUP(L166,DATOS!$E$2:$F$9,2,FALSE),"")</f>
        <v/>
      </c>
      <c r="N166" s="290"/>
      <c r="O166" s="288"/>
      <c r="P166" s="288"/>
      <c r="Q166" s="288"/>
      <c r="R166" s="285"/>
      <c r="S166" s="290"/>
      <c r="T166" s="290"/>
      <c r="U166" s="290"/>
      <c r="V166" s="290"/>
      <c r="W166" s="337"/>
      <c r="X166" s="296"/>
      <c r="Y166" s="290"/>
      <c r="Z166" s="290"/>
      <c r="AA166" s="290"/>
      <c r="AB166" s="290"/>
      <c r="AC166" s="290"/>
      <c r="AD166" s="290"/>
      <c r="AE166" s="290"/>
      <c r="AF166" s="290"/>
      <c r="AG166" s="290"/>
      <c r="AH166" s="290"/>
      <c r="AI166" s="337"/>
      <c r="AJ166" s="343"/>
      <c r="AK166" s="339"/>
      <c r="AL166" s="339"/>
      <c r="AM166" s="339"/>
      <c r="AN166" s="341"/>
    </row>
    <row r="167" spans="1:40" x14ac:dyDescent="0.25">
      <c r="A167" s="296"/>
      <c r="B167" s="290"/>
      <c r="C167" s="293"/>
      <c r="D167" s="288"/>
      <c r="E167" s="285"/>
      <c r="F167" s="308"/>
      <c r="G167" s="288"/>
      <c r="H167" s="288"/>
      <c r="I167" s="285"/>
      <c r="J167" s="308"/>
      <c r="K167" s="288"/>
      <c r="L167" s="14"/>
      <c r="M167" s="14" t="str">
        <f>+IFERROR(VLOOKUP(L167,DATOS!$E$2:$F$9,2,FALSE),"")</f>
        <v/>
      </c>
      <c r="N167" s="290"/>
      <c r="O167" s="288"/>
      <c r="P167" s="288"/>
      <c r="Q167" s="288"/>
      <c r="R167" s="285"/>
      <c r="S167" s="290"/>
      <c r="T167" s="290"/>
      <c r="U167" s="290"/>
      <c r="V167" s="290"/>
      <c r="W167" s="337"/>
      <c r="X167" s="296"/>
      <c r="Y167" s="290"/>
      <c r="Z167" s="290"/>
      <c r="AA167" s="290"/>
      <c r="AB167" s="290"/>
      <c r="AC167" s="290"/>
      <c r="AD167" s="290"/>
      <c r="AE167" s="290"/>
      <c r="AF167" s="290"/>
      <c r="AG167" s="290"/>
      <c r="AH167" s="290"/>
      <c r="AI167" s="337"/>
      <c r="AJ167" s="343"/>
      <c r="AK167" s="339"/>
      <c r="AL167" s="339"/>
      <c r="AM167" s="339"/>
      <c r="AN167" s="341"/>
    </row>
    <row r="168" spans="1:40" x14ac:dyDescent="0.25">
      <c r="A168" s="296"/>
      <c r="B168" s="290"/>
      <c r="C168" s="293"/>
      <c r="D168" s="288"/>
      <c r="E168" s="285"/>
      <c r="F168" s="308"/>
      <c r="G168" s="288"/>
      <c r="H168" s="288"/>
      <c r="I168" s="285"/>
      <c r="J168" s="308"/>
      <c r="K168" s="288"/>
      <c r="L168" s="14"/>
      <c r="M168" s="14" t="str">
        <f>+IFERROR(VLOOKUP(L168,DATOS!$E$2:$F$9,2,FALSE),"")</f>
        <v/>
      </c>
      <c r="N168" s="290"/>
      <c r="O168" s="288"/>
      <c r="P168" s="288"/>
      <c r="Q168" s="288"/>
      <c r="R168" s="285"/>
      <c r="S168" s="290"/>
      <c r="T168" s="290"/>
      <c r="U168" s="290"/>
      <c r="V168" s="290"/>
      <c r="W168" s="337"/>
      <c r="X168" s="296"/>
      <c r="Y168" s="290"/>
      <c r="Z168" s="290"/>
      <c r="AA168" s="290"/>
      <c r="AB168" s="290"/>
      <c r="AC168" s="290"/>
      <c r="AD168" s="290"/>
      <c r="AE168" s="290"/>
      <c r="AF168" s="290"/>
      <c r="AG168" s="290"/>
      <c r="AH168" s="290"/>
      <c r="AI168" s="337"/>
      <c r="AJ168" s="343"/>
      <c r="AK168" s="339"/>
      <c r="AL168" s="339"/>
      <c r="AM168" s="339"/>
      <c r="AN168" s="341"/>
    </row>
    <row r="169" spans="1:40" x14ac:dyDescent="0.25">
      <c r="A169" s="296"/>
      <c r="B169" s="290"/>
      <c r="C169" s="293"/>
      <c r="D169" s="288"/>
      <c r="E169" s="285"/>
      <c r="F169" s="308"/>
      <c r="G169" s="288"/>
      <c r="H169" s="288"/>
      <c r="I169" s="285"/>
      <c r="J169" s="308"/>
      <c r="K169" s="288"/>
      <c r="L169" s="14"/>
      <c r="M169" s="14" t="str">
        <f>+IFERROR(VLOOKUP(L169,DATOS!$E$2:$F$9,2,FALSE),"")</f>
        <v/>
      </c>
      <c r="N169" s="290">
        <f>SUM(M169:M176)</f>
        <v>0</v>
      </c>
      <c r="O169" s="288"/>
      <c r="P169" s="288"/>
      <c r="Q169" s="288"/>
      <c r="R169" s="285"/>
      <c r="S169" s="290"/>
      <c r="T169" s="290"/>
      <c r="U169" s="290"/>
      <c r="V169" s="290"/>
      <c r="W169" s="337"/>
      <c r="X169" s="296"/>
      <c r="Y169" s="290"/>
      <c r="Z169" s="290"/>
      <c r="AA169" s="290"/>
      <c r="AB169" s="290"/>
      <c r="AC169" s="290"/>
      <c r="AD169" s="290"/>
      <c r="AE169" s="290"/>
      <c r="AF169" s="290"/>
      <c r="AG169" s="290"/>
      <c r="AH169" s="290"/>
      <c r="AI169" s="337"/>
      <c r="AJ169" s="343"/>
      <c r="AK169" s="339"/>
      <c r="AL169" s="339"/>
      <c r="AM169" s="339"/>
      <c r="AN169" s="341"/>
    </row>
    <row r="170" spans="1:40" x14ac:dyDescent="0.25">
      <c r="A170" s="296"/>
      <c r="B170" s="290"/>
      <c r="C170" s="293"/>
      <c r="D170" s="288"/>
      <c r="E170" s="285"/>
      <c r="F170" s="308"/>
      <c r="G170" s="288"/>
      <c r="H170" s="288"/>
      <c r="I170" s="285"/>
      <c r="J170" s="308"/>
      <c r="K170" s="288"/>
      <c r="L170" s="14"/>
      <c r="M170" s="14" t="str">
        <f>+IFERROR(VLOOKUP(L170,DATOS!$E$2:$F$9,2,FALSE),"")</f>
        <v/>
      </c>
      <c r="N170" s="290"/>
      <c r="O170" s="288"/>
      <c r="P170" s="288"/>
      <c r="Q170" s="288"/>
      <c r="R170" s="285"/>
      <c r="S170" s="290"/>
      <c r="T170" s="290"/>
      <c r="U170" s="290"/>
      <c r="V170" s="290"/>
      <c r="W170" s="337"/>
      <c r="X170" s="296"/>
      <c r="Y170" s="290"/>
      <c r="Z170" s="290"/>
      <c r="AA170" s="290"/>
      <c r="AB170" s="290"/>
      <c r="AC170" s="290"/>
      <c r="AD170" s="290"/>
      <c r="AE170" s="290"/>
      <c r="AF170" s="290"/>
      <c r="AG170" s="290"/>
      <c r="AH170" s="290"/>
      <c r="AI170" s="337"/>
      <c r="AJ170" s="343"/>
      <c r="AK170" s="339"/>
      <c r="AL170" s="339"/>
      <c r="AM170" s="339"/>
      <c r="AN170" s="341"/>
    </row>
    <row r="171" spans="1:40" x14ac:dyDescent="0.25">
      <c r="A171" s="296"/>
      <c r="B171" s="290"/>
      <c r="C171" s="293"/>
      <c r="D171" s="288"/>
      <c r="E171" s="285"/>
      <c r="F171" s="308"/>
      <c r="G171" s="288"/>
      <c r="H171" s="288"/>
      <c r="I171" s="285"/>
      <c r="J171" s="308"/>
      <c r="K171" s="288"/>
      <c r="L171" s="14"/>
      <c r="M171" s="14" t="str">
        <f>+IFERROR(VLOOKUP(L171,DATOS!$E$2:$F$9,2,FALSE),"")</f>
        <v/>
      </c>
      <c r="N171" s="290"/>
      <c r="O171" s="288"/>
      <c r="P171" s="288"/>
      <c r="Q171" s="288"/>
      <c r="R171" s="285"/>
      <c r="S171" s="290"/>
      <c r="T171" s="290"/>
      <c r="U171" s="290"/>
      <c r="V171" s="290"/>
      <c r="W171" s="337"/>
      <c r="X171" s="296"/>
      <c r="Y171" s="290"/>
      <c r="Z171" s="290"/>
      <c r="AA171" s="290"/>
      <c r="AB171" s="290"/>
      <c r="AC171" s="290"/>
      <c r="AD171" s="290"/>
      <c r="AE171" s="290"/>
      <c r="AF171" s="290"/>
      <c r="AG171" s="290"/>
      <c r="AH171" s="290"/>
      <c r="AI171" s="337"/>
      <c r="AJ171" s="343"/>
      <c r="AK171" s="339"/>
      <c r="AL171" s="339"/>
      <c r="AM171" s="339"/>
      <c r="AN171" s="341"/>
    </row>
    <row r="172" spans="1:40" x14ac:dyDescent="0.25">
      <c r="A172" s="296"/>
      <c r="B172" s="290"/>
      <c r="C172" s="293"/>
      <c r="D172" s="288"/>
      <c r="E172" s="285"/>
      <c r="F172" s="308"/>
      <c r="G172" s="288"/>
      <c r="H172" s="288"/>
      <c r="I172" s="285"/>
      <c r="J172" s="308"/>
      <c r="K172" s="288"/>
      <c r="L172" s="14"/>
      <c r="M172" s="14" t="str">
        <f>+IFERROR(VLOOKUP(L172,DATOS!$E$2:$F$9,2,FALSE),"")</f>
        <v/>
      </c>
      <c r="N172" s="290"/>
      <c r="O172" s="288"/>
      <c r="P172" s="288"/>
      <c r="Q172" s="288"/>
      <c r="R172" s="285"/>
      <c r="S172" s="290"/>
      <c r="T172" s="290"/>
      <c r="U172" s="290"/>
      <c r="V172" s="290"/>
      <c r="W172" s="337"/>
      <c r="X172" s="296"/>
      <c r="Y172" s="290"/>
      <c r="Z172" s="290"/>
      <c r="AA172" s="290"/>
      <c r="AB172" s="290"/>
      <c r="AC172" s="290"/>
      <c r="AD172" s="290"/>
      <c r="AE172" s="290"/>
      <c r="AF172" s="290"/>
      <c r="AG172" s="290"/>
      <c r="AH172" s="290"/>
      <c r="AI172" s="337"/>
      <c r="AJ172" s="343"/>
      <c r="AK172" s="339"/>
      <c r="AL172" s="339"/>
      <c r="AM172" s="339"/>
      <c r="AN172" s="341"/>
    </row>
    <row r="173" spans="1:40" x14ac:dyDescent="0.25">
      <c r="A173" s="296"/>
      <c r="B173" s="290"/>
      <c r="C173" s="293"/>
      <c r="D173" s="288"/>
      <c r="E173" s="285"/>
      <c r="F173" s="308"/>
      <c r="G173" s="288"/>
      <c r="H173" s="288"/>
      <c r="I173" s="285"/>
      <c r="J173" s="308"/>
      <c r="K173" s="288"/>
      <c r="L173" s="14"/>
      <c r="M173" s="14" t="str">
        <f>+IFERROR(VLOOKUP(L173,DATOS!$E$2:$F$9,2,FALSE),"")</f>
        <v/>
      </c>
      <c r="N173" s="290"/>
      <c r="O173" s="288"/>
      <c r="P173" s="288"/>
      <c r="Q173" s="288"/>
      <c r="R173" s="285"/>
      <c r="S173" s="290"/>
      <c r="T173" s="290"/>
      <c r="U173" s="290"/>
      <c r="V173" s="290"/>
      <c r="W173" s="337"/>
      <c r="X173" s="296"/>
      <c r="Y173" s="290"/>
      <c r="Z173" s="290"/>
      <c r="AA173" s="290"/>
      <c r="AB173" s="290"/>
      <c r="AC173" s="290"/>
      <c r="AD173" s="290"/>
      <c r="AE173" s="290"/>
      <c r="AF173" s="290"/>
      <c r="AG173" s="290"/>
      <c r="AH173" s="290"/>
      <c r="AI173" s="337"/>
      <c r="AJ173" s="343"/>
      <c r="AK173" s="339"/>
      <c r="AL173" s="339"/>
      <c r="AM173" s="339"/>
      <c r="AN173" s="341"/>
    </row>
    <row r="174" spans="1:40" x14ac:dyDescent="0.25">
      <c r="A174" s="296"/>
      <c r="B174" s="290"/>
      <c r="C174" s="293"/>
      <c r="D174" s="288"/>
      <c r="E174" s="285"/>
      <c r="F174" s="308"/>
      <c r="G174" s="288"/>
      <c r="H174" s="288"/>
      <c r="I174" s="285"/>
      <c r="J174" s="308"/>
      <c r="K174" s="288"/>
      <c r="L174" s="14"/>
      <c r="M174" s="14" t="str">
        <f>+IFERROR(VLOOKUP(L174,DATOS!$E$2:$F$9,2,FALSE),"")</f>
        <v/>
      </c>
      <c r="N174" s="290"/>
      <c r="O174" s="288"/>
      <c r="P174" s="288"/>
      <c r="Q174" s="288"/>
      <c r="R174" s="285"/>
      <c r="S174" s="290"/>
      <c r="T174" s="290"/>
      <c r="U174" s="290"/>
      <c r="V174" s="290"/>
      <c r="W174" s="337"/>
      <c r="X174" s="296"/>
      <c r="Y174" s="290"/>
      <c r="Z174" s="290"/>
      <c r="AA174" s="290"/>
      <c r="AB174" s="290"/>
      <c r="AC174" s="290"/>
      <c r="AD174" s="290"/>
      <c r="AE174" s="290"/>
      <c r="AF174" s="290"/>
      <c r="AG174" s="290"/>
      <c r="AH174" s="290"/>
      <c r="AI174" s="337"/>
      <c r="AJ174" s="343"/>
      <c r="AK174" s="339"/>
      <c r="AL174" s="339"/>
      <c r="AM174" s="339"/>
      <c r="AN174" s="341"/>
    </row>
    <row r="175" spans="1:40" x14ac:dyDescent="0.25">
      <c r="A175" s="296"/>
      <c r="B175" s="290"/>
      <c r="C175" s="293"/>
      <c r="D175" s="288"/>
      <c r="E175" s="285"/>
      <c r="F175" s="308"/>
      <c r="G175" s="288"/>
      <c r="H175" s="288"/>
      <c r="I175" s="285"/>
      <c r="J175" s="308"/>
      <c r="K175" s="288"/>
      <c r="L175" s="14"/>
      <c r="M175" s="14" t="str">
        <f>+IFERROR(VLOOKUP(L175,DATOS!$E$2:$F$9,2,FALSE),"")</f>
        <v/>
      </c>
      <c r="N175" s="290"/>
      <c r="O175" s="288"/>
      <c r="P175" s="288"/>
      <c r="Q175" s="288"/>
      <c r="R175" s="285"/>
      <c r="S175" s="290"/>
      <c r="T175" s="290"/>
      <c r="U175" s="290"/>
      <c r="V175" s="290"/>
      <c r="W175" s="337"/>
      <c r="X175" s="296"/>
      <c r="Y175" s="290"/>
      <c r="Z175" s="290"/>
      <c r="AA175" s="290"/>
      <c r="AB175" s="290"/>
      <c r="AC175" s="290"/>
      <c r="AD175" s="290"/>
      <c r="AE175" s="290"/>
      <c r="AF175" s="290"/>
      <c r="AG175" s="290"/>
      <c r="AH175" s="290"/>
      <c r="AI175" s="337"/>
      <c r="AJ175" s="343"/>
      <c r="AK175" s="339"/>
      <c r="AL175" s="339"/>
      <c r="AM175" s="339"/>
      <c r="AN175" s="341"/>
    </row>
    <row r="176" spans="1:40" ht="15.75" thickBot="1" x14ac:dyDescent="0.3">
      <c r="A176" s="297"/>
      <c r="B176" s="291"/>
      <c r="C176" s="294"/>
      <c r="D176" s="289"/>
      <c r="E176" s="286"/>
      <c r="F176" s="335"/>
      <c r="G176" s="289"/>
      <c r="H176" s="289"/>
      <c r="I176" s="286"/>
      <c r="J176" s="335"/>
      <c r="K176" s="289"/>
      <c r="L176" s="16"/>
      <c r="M176" s="16" t="str">
        <f>+IFERROR(VLOOKUP(L176,DATOS!$E$2:$F$9,2,FALSE),"")</f>
        <v/>
      </c>
      <c r="N176" s="291"/>
      <c r="O176" s="289"/>
      <c r="P176" s="289"/>
      <c r="Q176" s="289"/>
      <c r="R176" s="286"/>
      <c r="S176" s="291"/>
      <c r="T176" s="291"/>
      <c r="U176" s="291"/>
      <c r="V176" s="291"/>
      <c r="W176" s="344"/>
      <c r="X176" s="297"/>
      <c r="Y176" s="291"/>
      <c r="Z176" s="291"/>
      <c r="AA176" s="291"/>
      <c r="AB176" s="291"/>
      <c r="AC176" s="291"/>
      <c r="AD176" s="291"/>
      <c r="AE176" s="291"/>
      <c r="AF176" s="291"/>
      <c r="AG176" s="291"/>
      <c r="AH176" s="291"/>
      <c r="AI176" s="344"/>
      <c r="AJ176" s="345"/>
      <c r="AK176" s="346"/>
      <c r="AL176" s="346"/>
      <c r="AM176" s="346"/>
      <c r="AN176" s="347"/>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23" priority="9" operator="containsText" text="Extrema">
      <formula>NOT(ISERROR(SEARCH("Extrema",H9)))</formula>
    </cfRule>
    <cfRule type="containsText" dxfId="22" priority="10" operator="containsText" text="Alta">
      <formula>NOT(ISERROR(SEARCH("Alta",H9)))</formula>
    </cfRule>
    <cfRule type="containsText" dxfId="21" priority="11" operator="containsText" text="Moderada">
      <formula>NOT(ISERROR(SEARCH("Moderada",H9)))</formula>
    </cfRule>
    <cfRule type="containsText" dxfId="20" priority="12" operator="containsText" text="Baja">
      <formula>NOT(ISERROR(SEARCH("Baja",H9)))</formula>
    </cfRule>
  </conditionalFormatting>
  <conditionalFormatting sqref="Q9 Q33 Q57 Q81 Q105 Q129 Q153">
    <cfRule type="containsText" dxfId="19" priority="1" operator="containsText" text="Extrema">
      <formula>NOT(ISERROR(SEARCH("Extrema",Q9)))</formula>
    </cfRule>
    <cfRule type="containsText" dxfId="18" priority="2" operator="containsText" text="Alta">
      <formula>NOT(ISERROR(SEARCH("Alta",Q9)))</formula>
    </cfRule>
    <cfRule type="containsText" dxfId="17" priority="3" operator="containsText" text="Moderada">
      <formula>NOT(ISERROR(SEARCH("Moderada",Q9)))</formula>
    </cfRule>
    <cfRule type="containsText" dxfId="16" priority="4" operator="containsText" text="Baja">
      <formula>NOT(ISERROR(SEARCH("Baja",Q9)))</formula>
    </cfRule>
  </conditionalFormatting>
  <dataValidations count="1">
    <dataValidation type="list" allowBlank="1" showInputMessage="1" showErrorMessage="1" sqref="E33 E153 E129 E105 E81 E57">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DATOS!$A$2:$A$20</xm:f>
          </x14:formula1>
          <xm:sqref>E9</xm:sqref>
        </x14:dataValidation>
        <x14:dataValidation type="list" allowBlank="1" showInputMessage="1" showErrorMessage="1">
          <x14:formula1>
            <xm:f>DATOS!$B$2:$B$6</xm:f>
          </x14:formula1>
          <xm:sqref>F9 F153 O9 F33 F57 F81 F105 F129 O33 O57 O81 O105 O129 O153</xm:sqref>
        </x14:dataValidation>
        <x14:dataValidation type="list" allowBlank="1" showInputMessage="1" showErrorMessage="1">
          <x14:formula1>
            <xm:f>DATOS!$C$2:$C$6</xm:f>
          </x14:formula1>
          <xm:sqref>G9 G153 P9 G33 G57 G81 G105 G129 P33 P57 P81 P105 P129 P153</xm:sqref>
        </x14:dataValidation>
        <x14:dataValidation type="list" allowBlank="1" showInputMessage="1" showErrorMessage="1">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14:formula1>
            <xm:f>DATOS!$E$2:$E$9</xm:f>
          </x14:formula1>
          <xm:sqref>L9:L176</xm:sqref>
        </x14:dataValidation>
        <x14:dataValidation type="list" allowBlank="1" showInputMessage="1" showErrorMessage="1">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0" workbookViewId="0">
      <selection activeCell="D24" sqref="D24"/>
    </sheetView>
  </sheetViews>
  <sheetFormatPr baseColWidth="10" defaultRowHeight="15" x14ac:dyDescent="0.2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x14ac:dyDescent="0.25">
      <c r="A1" s="7" t="s">
        <v>34</v>
      </c>
      <c r="B1" s="6" t="s">
        <v>41</v>
      </c>
      <c r="C1" s="6" t="s">
        <v>42</v>
      </c>
      <c r="D1" s="6" t="s">
        <v>50</v>
      </c>
      <c r="E1" s="6" t="s">
        <v>52</v>
      </c>
      <c r="F1" s="11" t="s">
        <v>53</v>
      </c>
      <c r="G1" s="11" t="s">
        <v>64</v>
      </c>
    </row>
    <row r="2" spans="1:7" x14ac:dyDescent="0.25">
      <c r="A2" s="8" t="s">
        <v>25</v>
      </c>
      <c r="B2" t="s">
        <v>100</v>
      </c>
      <c r="C2" t="s">
        <v>43</v>
      </c>
      <c r="D2" t="s">
        <v>48</v>
      </c>
      <c r="E2" s="10" t="s">
        <v>76</v>
      </c>
      <c r="F2" s="12">
        <v>15</v>
      </c>
      <c r="G2" t="s">
        <v>65</v>
      </c>
    </row>
    <row r="3" spans="1:7" x14ac:dyDescent="0.25">
      <c r="A3" s="8" t="s">
        <v>33</v>
      </c>
      <c r="B3" t="s">
        <v>37</v>
      </c>
      <c r="C3" t="s">
        <v>47</v>
      </c>
      <c r="D3" t="s">
        <v>49</v>
      </c>
      <c r="E3" s="10" t="s">
        <v>77</v>
      </c>
      <c r="F3" s="12">
        <v>0</v>
      </c>
      <c r="G3" t="s">
        <v>75</v>
      </c>
    </row>
    <row r="4" spans="1:7" x14ac:dyDescent="0.25">
      <c r="A4" s="8" t="s">
        <v>70</v>
      </c>
      <c r="B4" t="s">
        <v>38</v>
      </c>
      <c r="C4" t="s">
        <v>46</v>
      </c>
      <c r="E4" s="10" t="s">
        <v>78</v>
      </c>
      <c r="F4" s="12">
        <v>15</v>
      </c>
    </row>
    <row r="5" spans="1:7" x14ac:dyDescent="0.25">
      <c r="A5" s="8" t="s">
        <v>26</v>
      </c>
      <c r="B5" t="s">
        <v>39</v>
      </c>
      <c r="C5" t="s">
        <v>45</v>
      </c>
      <c r="E5" s="10" t="s">
        <v>79</v>
      </c>
      <c r="F5" s="12">
        <v>0</v>
      </c>
    </row>
    <row r="6" spans="1:7" x14ac:dyDescent="0.25">
      <c r="A6" s="8" t="s">
        <v>27</v>
      </c>
      <c r="B6" t="s">
        <v>40</v>
      </c>
      <c r="C6" t="s">
        <v>44</v>
      </c>
      <c r="E6" s="10" t="s">
        <v>80</v>
      </c>
      <c r="F6" s="12">
        <v>15</v>
      </c>
    </row>
    <row r="7" spans="1:7" x14ac:dyDescent="0.25">
      <c r="A7" s="8" t="s">
        <v>72</v>
      </c>
      <c r="E7" s="10" t="s">
        <v>81</v>
      </c>
      <c r="F7" s="12">
        <v>0</v>
      </c>
    </row>
    <row r="8" spans="1:7" x14ac:dyDescent="0.25">
      <c r="A8" s="9" t="s">
        <v>28</v>
      </c>
      <c r="E8" s="10" t="s">
        <v>82</v>
      </c>
      <c r="F8" s="12">
        <v>15</v>
      </c>
    </row>
    <row r="9" spans="1:7" x14ac:dyDescent="0.25">
      <c r="A9" s="9" t="s">
        <v>29</v>
      </c>
      <c r="E9" s="10" t="s">
        <v>83</v>
      </c>
      <c r="F9" s="12">
        <v>10</v>
      </c>
    </row>
    <row r="10" spans="1:7" x14ac:dyDescent="0.25">
      <c r="A10" s="9"/>
      <c r="E10" s="10" t="s">
        <v>84</v>
      </c>
      <c r="F10" s="12">
        <v>0</v>
      </c>
    </row>
    <row r="11" spans="1:7" x14ac:dyDescent="0.25">
      <c r="A11" s="9"/>
      <c r="E11" s="10" t="s">
        <v>85</v>
      </c>
      <c r="F11" s="12">
        <v>15</v>
      </c>
    </row>
    <row r="12" spans="1:7" x14ac:dyDescent="0.25">
      <c r="A12" s="9"/>
      <c r="E12" s="10" t="s">
        <v>86</v>
      </c>
      <c r="F12" s="12">
        <v>0</v>
      </c>
    </row>
    <row r="13" spans="1:7" x14ac:dyDescent="0.25">
      <c r="A13" s="9"/>
      <c r="E13" s="10" t="s">
        <v>98</v>
      </c>
      <c r="F13" s="12">
        <v>15</v>
      </c>
    </row>
    <row r="14" spans="1:7" x14ac:dyDescent="0.25">
      <c r="A14" s="9"/>
      <c r="E14" s="10" t="s">
        <v>99</v>
      </c>
      <c r="F14" s="12">
        <v>0</v>
      </c>
    </row>
    <row r="15" spans="1:7" x14ac:dyDescent="0.25">
      <c r="A15" s="9"/>
      <c r="E15" s="10" t="s">
        <v>87</v>
      </c>
      <c r="F15" s="12">
        <v>10</v>
      </c>
    </row>
    <row r="16" spans="1:7" x14ac:dyDescent="0.25">
      <c r="A16" s="9"/>
      <c r="E16" s="10" t="s">
        <v>88</v>
      </c>
      <c r="F16" s="12">
        <v>5</v>
      </c>
    </row>
    <row r="17" spans="1:12" x14ac:dyDescent="0.25">
      <c r="A17" s="9"/>
      <c r="E17" s="10" t="s">
        <v>89</v>
      </c>
      <c r="F17" s="12">
        <v>0</v>
      </c>
    </row>
    <row r="18" spans="1:12" ht="26.25" x14ac:dyDescent="0.25">
      <c r="A18" s="8" t="s">
        <v>30</v>
      </c>
      <c r="E18" s="13" t="s">
        <v>51</v>
      </c>
      <c r="F18" s="12">
        <f>SUM(F2:F17)</f>
        <v>115</v>
      </c>
    </row>
    <row r="19" spans="1:12" x14ac:dyDescent="0.25">
      <c r="A19" s="8" t="s">
        <v>31</v>
      </c>
    </row>
    <row r="20" spans="1:12" x14ac:dyDescent="0.25">
      <c r="A20" s="8" t="s">
        <v>32</v>
      </c>
    </row>
    <row r="21" spans="1:12" ht="30" x14ac:dyDescent="0.25">
      <c r="A21" s="17" t="s">
        <v>71</v>
      </c>
    </row>
    <row r="22" spans="1:12" x14ac:dyDescent="0.25">
      <c r="A22" s="17" t="s">
        <v>73</v>
      </c>
    </row>
    <row r="23" spans="1:12" ht="60.75" x14ac:dyDescent="0.3">
      <c r="B23" s="896" t="s">
        <v>66</v>
      </c>
      <c r="C23" s="896"/>
      <c r="D23" s="6" t="s">
        <v>69</v>
      </c>
      <c r="E23" s="18" t="s">
        <v>92</v>
      </c>
      <c r="G23" s="17" t="s">
        <v>93</v>
      </c>
      <c r="H23" s="17" t="s">
        <v>94</v>
      </c>
    </row>
    <row r="24" spans="1:12" x14ac:dyDescent="0.25">
      <c r="B24" s="6" t="s">
        <v>41</v>
      </c>
      <c r="C24" s="6" t="s">
        <v>42</v>
      </c>
      <c r="D24" t="s">
        <v>68</v>
      </c>
      <c r="E24" t="s">
        <v>90</v>
      </c>
      <c r="G24" t="s">
        <v>95</v>
      </c>
      <c r="H24" t="s">
        <v>95</v>
      </c>
    </row>
    <row r="25" spans="1:12" x14ac:dyDescent="0.25">
      <c r="B25" t="s">
        <v>100</v>
      </c>
      <c r="C25" t="s">
        <v>46</v>
      </c>
      <c r="E25" t="s">
        <v>46</v>
      </c>
      <c r="G25" t="s">
        <v>96</v>
      </c>
      <c r="H25" t="s">
        <v>97</v>
      </c>
      <c r="L25" t="b">
        <f>IF(K25=DATOS!E2,"")</f>
        <v>0</v>
      </c>
    </row>
    <row r="26" spans="1:12" x14ac:dyDescent="0.25">
      <c r="B26" t="s">
        <v>37</v>
      </c>
      <c r="C26" t="s">
        <v>45</v>
      </c>
      <c r="E26" t="s">
        <v>91</v>
      </c>
      <c r="H26" t="s">
        <v>96</v>
      </c>
    </row>
    <row r="27" spans="1:12" x14ac:dyDescent="0.25">
      <c r="B27" t="s">
        <v>38</v>
      </c>
      <c r="C27" t="s">
        <v>44</v>
      </c>
    </row>
    <row r="28" spans="1:12" x14ac:dyDescent="0.25">
      <c r="B28" t="s">
        <v>39</v>
      </c>
    </row>
    <row r="29" spans="1:12" x14ac:dyDescent="0.25">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120" zoomScaleNormal="120" zoomScaleSheetLayoutView="110" workbookViewId="0">
      <selection activeCell="C6" sqref="C6"/>
    </sheetView>
  </sheetViews>
  <sheetFormatPr baseColWidth="10" defaultRowHeight="11.25" x14ac:dyDescent="0.2"/>
  <cols>
    <col min="1" max="1" width="11.42578125" style="34"/>
    <col min="2" max="2" width="7.140625" style="34" customWidth="1"/>
    <col min="3" max="3" width="6.28515625" style="34" customWidth="1"/>
    <col min="4" max="4" width="17.28515625" style="34" customWidth="1"/>
    <col min="5" max="5" width="15.85546875" style="34" customWidth="1"/>
    <col min="6" max="6" width="14.7109375" style="34" customWidth="1"/>
    <col min="7" max="7" width="15.140625" style="34" customWidth="1"/>
    <col min="8" max="8" width="11.85546875" style="65" customWidth="1"/>
    <col min="9" max="16384" width="11.42578125" style="34"/>
  </cols>
  <sheetData>
    <row r="1" spans="1:8" ht="21" customHeight="1" x14ac:dyDescent="0.2">
      <c r="A1" s="348" t="s">
        <v>673</v>
      </c>
      <c r="B1" s="349"/>
      <c r="C1" s="349"/>
      <c r="D1" s="349"/>
      <c r="E1" s="349"/>
      <c r="F1" s="349"/>
      <c r="G1" s="349"/>
      <c r="H1" s="350"/>
    </row>
    <row r="2" spans="1:8" ht="24" customHeight="1" thickBot="1" x14ac:dyDescent="0.25">
      <c r="A2" s="351" t="s">
        <v>145</v>
      </c>
      <c r="B2" s="352"/>
      <c r="C2" s="121"/>
      <c r="D2" s="122" t="s">
        <v>304</v>
      </c>
      <c r="E2" s="123" t="s">
        <v>305</v>
      </c>
      <c r="F2" s="124" t="s">
        <v>11</v>
      </c>
      <c r="G2" s="125" t="s">
        <v>10</v>
      </c>
      <c r="H2" s="126" t="s">
        <v>306</v>
      </c>
    </row>
    <row r="3" spans="1:8" ht="182.25" customHeight="1" thickBot="1" x14ac:dyDescent="0.25">
      <c r="A3" s="353" t="s">
        <v>355</v>
      </c>
      <c r="B3" s="354"/>
      <c r="C3" s="136" t="s">
        <v>307</v>
      </c>
      <c r="D3" s="127" t="s">
        <v>348</v>
      </c>
      <c r="E3" s="128" t="s">
        <v>349</v>
      </c>
      <c r="F3" s="127" t="s">
        <v>352</v>
      </c>
      <c r="G3" s="128" t="s">
        <v>360</v>
      </c>
      <c r="H3" s="129" t="s">
        <v>350</v>
      </c>
    </row>
    <row r="4" spans="1:8" ht="81" customHeight="1" thickBot="1" x14ac:dyDescent="0.25">
      <c r="A4" s="361" t="s">
        <v>356</v>
      </c>
      <c r="B4" s="367"/>
      <c r="C4" s="132" t="s">
        <v>171</v>
      </c>
      <c r="D4" s="127" t="s">
        <v>384</v>
      </c>
      <c r="E4" s="133" t="s">
        <v>383</v>
      </c>
      <c r="F4" s="127" t="s">
        <v>382</v>
      </c>
      <c r="G4" s="127" t="s">
        <v>351</v>
      </c>
      <c r="H4" s="134" t="s">
        <v>362</v>
      </c>
    </row>
    <row r="5" spans="1:8" ht="100.5" customHeight="1" thickBot="1" x14ac:dyDescent="0.25">
      <c r="A5" s="365"/>
      <c r="B5" s="368"/>
      <c r="C5" s="132" t="s">
        <v>169</v>
      </c>
      <c r="D5" s="127" t="s">
        <v>363</v>
      </c>
      <c r="E5" s="128" t="s">
        <v>369</v>
      </c>
      <c r="F5" s="127" t="s">
        <v>354</v>
      </c>
      <c r="G5" s="128" t="s">
        <v>353</v>
      </c>
      <c r="H5" s="135" t="s">
        <v>364</v>
      </c>
    </row>
    <row r="6" spans="1:8" ht="138.75" customHeight="1" thickBot="1" x14ac:dyDescent="0.25">
      <c r="A6" s="361" t="s">
        <v>357</v>
      </c>
      <c r="B6" s="362"/>
      <c r="C6" s="132" t="s">
        <v>164</v>
      </c>
      <c r="D6" s="127" t="s">
        <v>371</v>
      </c>
      <c r="E6" s="128" t="s">
        <v>372</v>
      </c>
      <c r="F6" s="127" t="s">
        <v>373</v>
      </c>
      <c r="G6" s="128" t="s">
        <v>309</v>
      </c>
      <c r="H6" s="135" t="s">
        <v>377</v>
      </c>
    </row>
    <row r="7" spans="1:8" ht="133.5" customHeight="1" x14ac:dyDescent="0.2">
      <c r="A7" s="363"/>
      <c r="B7" s="364"/>
      <c r="C7" s="138" t="s">
        <v>310</v>
      </c>
      <c r="D7" s="106" t="s">
        <v>366</v>
      </c>
      <c r="E7" s="105" t="s">
        <v>375</v>
      </c>
      <c r="F7" s="106" t="s">
        <v>367</v>
      </c>
      <c r="G7" s="105" t="s">
        <v>311</v>
      </c>
      <c r="H7" s="139">
        <v>43496</v>
      </c>
    </row>
    <row r="8" spans="1:8" ht="130.5" customHeight="1" thickBot="1" x14ac:dyDescent="0.25">
      <c r="A8" s="365"/>
      <c r="B8" s="366"/>
      <c r="C8" s="137" t="s">
        <v>368</v>
      </c>
      <c r="D8" s="118" t="s">
        <v>381</v>
      </c>
      <c r="E8" s="119" t="s">
        <v>376</v>
      </c>
      <c r="F8" s="118" t="s">
        <v>370</v>
      </c>
      <c r="G8" s="119" t="s">
        <v>308</v>
      </c>
      <c r="H8" s="120" t="s">
        <v>378</v>
      </c>
    </row>
    <row r="9" spans="1:8" ht="99.75" customHeight="1" thickBot="1" x14ac:dyDescent="0.25">
      <c r="A9" s="357" t="s">
        <v>358</v>
      </c>
      <c r="B9" s="358"/>
      <c r="C9" s="132" t="s">
        <v>158</v>
      </c>
      <c r="D9" s="127" t="s">
        <v>361</v>
      </c>
      <c r="E9" s="128" t="s">
        <v>365</v>
      </c>
      <c r="F9" s="127" t="s">
        <v>374</v>
      </c>
      <c r="G9" s="128" t="s">
        <v>312</v>
      </c>
      <c r="H9" s="131" t="s">
        <v>379</v>
      </c>
    </row>
    <row r="10" spans="1:8" ht="163.5" customHeight="1" thickBot="1" x14ac:dyDescent="0.25">
      <c r="A10" s="359" t="s">
        <v>359</v>
      </c>
      <c r="B10" s="360"/>
      <c r="C10" s="130" t="s">
        <v>313</v>
      </c>
      <c r="D10" s="127" t="s">
        <v>314</v>
      </c>
      <c r="E10" s="128" t="s">
        <v>317</v>
      </c>
      <c r="F10" s="127" t="s">
        <v>315</v>
      </c>
      <c r="G10" s="128" t="s">
        <v>316</v>
      </c>
      <c r="H10" s="131" t="s">
        <v>380</v>
      </c>
    </row>
    <row r="11" spans="1:8" ht="11.25" customHeight="1" x14ac:dyDescent="0.2">
      <c r="A11" s="355"/>
      <c r="B11" s="356"/>
      <c r="C11" s="356"/>
      <c r="D11" s="356"/>
      <c r="E11" s="356"/>
      <c r="F11" s="356"/>
      <c r="G11" s="356"/>
      <c r="H11" s="356"/>
    </row>
  </sheetData>
  <mergeCells count="8">
    <mergeCell ref="A1:H1"/>
    <mergeCell ref="A2:B2"/>
    <mergeCell ref="A3:B3"/>
    <mergeCell ref="A11:H11"/>
    <mergeCell ref="A9:B9"/>
    <mergeCell ref="A10:B10"/>
    <mergeCell ref="A6:B8"/>
    <mergeCell ref="A4:B5"/>
  </mergeCells>
  <pageMargins left="0.31496062992125984" right="0.5118110236220472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2"/>
  <sheetViews>
    <sheetView topLeftCell="N3" zoomScale="60" zoomScaleNormal="60" zoomScaleSheetLayoutView="80" zoomScalePageLayoutView="85" workbookViewId="0">
      <pane ySplit="6" topLeftCell="A492" activePane="bottomLeft" state="frozen"/>
      <selection activeCell="A3" sqref="A3"/>
      <selection pane="bottomLeft" activeCell="N121" sqref="N121:N164"/>
    </sheetView>
  </sheetViews>
  <sheetFormatPr baseColWidth="10" defaultRowHeight="15" x14ac:dyDescent="0.2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156" customWidth="1"/>
    <col min="9" max="9" width="10.85546875" style="4" customWidth="1"/>
    <col min="10" max="10" width="8" style="155"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x14ac:dyDescent="0.3">
      <c r="A1" s="315"/>
      <c r="B1" s="639"/>
      <c r="C1" s="316"/>
      <c r="D1" s="324" t="s">
        <v>672</v>
      </c>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6"/>
    </row>
    <row r="2" spans="1:57" ht="30" customHeight="1" thickBot="1" x14ac:dyDescent="0.3">
      <c r="A2" s="317"/>
      <c r="B2" s="318"/>
      <c r="C2" s="318"/>
      <c r="D2" s="321" t="s">
        <v>671</v>
      </c>
      <c r="E2" s="322"/>
      <c r="F2" s="322"/>
      <c r="G2" s="322"/>
      <c r="H2" s="322"/>
      <c r="I2" s="322"/>
      <c r="J2" s="322"/>
      <c r="K2" s="323"/>
      <c r="L2" s="329" t="s">
        <v>670</v>
      </c>
      <c r="M2" s="330"/>
      <c r="N2" s="330"/>
      <c r="O2" s="330"/>
      <c r="P2" s="331"/>
      <c r="Q2" s="145"/>
      <c r="R2" s="322"/>
      <c r="S2" s="322"/>
      <c r="T2" s="322"/>
      <c r="U2" s="322"/>
      <c r="V2" s="322"/>
      <c r="W2" s="322"/>
      <c r="X2" s="322"/>
      <c r="Y2" s="322"/>
      <c r="Z2" s="322"/>
      <c r="AA2" s="322"/>
      <c r="AB2" s="322"/>
      <c r="AC2" s="322"/>
      <c r="AD2" s="322"/>
      <c r="AE2" s="322"/>
      <c r="AF2" s="322"/>
      <c r="AG2" s="323"/>
      <c r="AH2" s="329"/>
      <c r="AI2" s="330"/>
      <c r="AJ2" s="330"/>
      <c r="AK2" s="330"/>
      <c r="AL2" s="330"/>
      <c r="AM2" s="330"/>
      <c r="AN2" s="330"/>
      <c r="AO2" s="330"/>
      <c r="AP2" s="330"/>
      <c r="AQ2" s="330"/>
      <c r="AR2" s="330"/>
      <c r="AS2" s="330"/>
      <c r="AT2" s="330"/>
      <c r="AU2" s="330"/>
      <c r="AV2" s="330"/>
      <c r="AW2" s="330"/>
      <c r="AX2" s="330"/>
      <c r="AY2" s="330"/>
      <c r="AZ2" s="330"/>
      <c r="BA2" s="330"/>
      <c r="BB2" s="330"/>
      <c r="BC2" s="330"/>
      <c r="BD2" s="330"/>
      <c r="BE2" s="331"/>
    </row>
    <row r="3" spans="1:57" ht="30" hidden="1" customHeight="1" thickBot="1" x14ac:dyDescent="0.3">
      <c r="A3" s="319"/>
      <c r="B3" s="320"/>
      <c r="C3" s="320"/>
      <c r="D3" s="324" t="s">
        <v>15</v>
      </c>
      <c r="E3" s="326"/>
      <c r="F3" s="640">
        <v>43455</v>
      </c>
      <c r="G3" s="330"/>
      <c r="H3" s="330"/>
      <c r="I3" s="330"/>
      <c r="J3" s="330"/>
      <c r="K3" s="330"/>
      <c r="L3" s="330"/>
      <c r="M3" s="330"/>
      <c r="N3" s="330"/>
      <c r="O3" s="330"/>
      <c r="P3" s="331"/>
      <c r="Q3" s="144"/>
      <c r="R3" s="325"/>
      <c r="S3" s="325"/>
      <c r="T3" s="325"/>
      <c r="U3" s="325"/>
      <c r="V3" s="325"/>
      <c r="W3" s="325"/>
      <c r="X3" s="325"/>
      <c r="Y3" s="325"/>
      <c r="Z3" s="325"/>
      <c r="AA3" s="325"/>
      <c r="AB3" s="325"/>
      <c r="AC3" s="325"/>
      <c r="AD3" s="325"/>
      <c r="AE3" s="326"/>
      <c r="AF3" s="143"/>
      <c r="AG3" s="329"/>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1"/>
    </row>
    <row r="4" spans="1:57" ht="30" hidden="1" customHeight="1" thickBot="1" x14ac:dyDescent="0.3">
      <c r="A4" s="2"/>
      <c r="B4" s="2"/>
      <c r="C4" s="2"/>
      <c r="D4" s="2"/>
      <c r="E4" s="2"/>
      <c r="F4" s="2"/>
      <c r="G4" s="2"/>
      <c r="H4" s="192"/>
      <c r="I4" s="2"/>
      <c r="J4" s="19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x14ac:dyDescent="0.25">
      <c r="A5" s="312" t="s">
        <v>56</v>
      </c>
      <c r="B5" s="626"/>
      <c r="C5" s="313"/>
      <c r="D5" s="313"/>
      <c r="E5" s="313"/>
      <c r="F5" s="314"/>
      <c r="G5" s="312" t="s">
        <v>57</v>
      </c>
      <c r="H5" s="626"/>
      <c r="I5" s="626"/>
      <c r="J5" s="626"/>
      <c r="K5" s="313"/>
      <c r="L5" s="313"/>
      <c r="M5" s="627"/>
      <c r="N5" s="628" t="s">
        <v>58</v>
      </c>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30"/>
      <c r="AO5" s="626" t="s">
        <v>59</v>
      </c>
      <c r="AP5" s="327"/>
      <c r="AQ5" s="327"/>
      <c r="AR5" s="327"/>
      <c r="AS5" s="327"/>
      <c r="AT5" s="327"/>
      <c r="AU5" s="327"/>
      <c r="AV5" s="327"/>
      <c r="AW5" s="327"/>
      <c r="AX5" s="327"/>
      <c r="AY5" s="327"/>
      <c r="AZ5" s="328"/>
      <c r="BA5" s="312" t="s">
        <v>60</v>
      </c>
      <c r="BB5" s="327"/>
      <c r="BC5" s="327"/>
      <c r="BD5" s="327"/>
      <c r="BE5" s="328"/>
    </row>
    <row r="6" spans="1:57" s="3" customFormat="1" ht="30.75" customHeight="1" x14ac:dyDescent="0.25">
      <c r="A6" s="280" t="s">
        <v>12</v>
      </c>
      <c r="B6" s="282" t="s">
        <v>762</v>
      </c>
      <c r="C6" s="282" t="s">
        <v>669</v>
      </c>
      <c r="D6" s="282" t="s">
        <v>668</v>
      </c>
      <c r="E6" s="282" t="s">
        <v>667</v>
      </c>
      <c r="F6" s="298" t="s">
        <v>666</v>
      </c>
      <c r="G6" s="280" t="s">
        <v>41</v>
      </c>
      <c r="H6" s="612" t="s">
        <v>665</v>
      </c>
      <c r="I6" s="613"/>
      <c r="J6" s="614"/>
      <c r="K6" s="593" t="s">
        <v>42</v>
      </c>
      <c r="L6" s="593" t="s">
        <v>664</v>
      </c>
      <c r="M6" s="618" t="s">
        <v>663</v>
      </c>
      <c r="N6" s="280" t="s">
        <v>662</v>
      </c>
      <c r="O6" s="570" t="s">
        <v>64</v>
      </c>
      <c r="P6" s="598" t="s">
        <v>661</v>
      </c>
      <c r="Q6" s="608"/>
      <c r="R6" s="609"/>
      <c r="S6" s="593" t="s">
        <v>660</v>
      </c>
      <c r="T6" s="591" t="s">
        <v>659</v>
      </c>
      <c r="U6" s="570" t="s">
        <v>658</v>
      </c>
      <c r="V6" s="593" t="s">
        <v>657</v>
      </c>
      <c r="W6" s="593" t="s">
        <v>656</v>
      </c>
      <c r="X6" s="591" t="s">
        <v>655</v>
      </c>
      <c r="Y6" s="570" t="s">
        <v>74</v>
      </c>
      <c r="Z6" s="282" t="s">
        <v>654</v>
      </c>
      <c r="AA6" s="282" t="s">
        <v>653</v>
      </c>
      <c r="AB6" s="593" t="s">
        <v>652</v>
      </c>
      <c r="AC6" s="282" t="s">
        <v>651</v>
      </c>
      <c r="AD6" s="282" t="s">
        <v>650</v>
      </c>
      <c r="AE6" s="593" t="s">
        <v>2</v>
      </c>
      <c r="AF6" s="190"/>
      <c r="AG6" s="593" t="s">
        <v>3</v>
      </c>
      <c r="AH6" s="593" t="s">
        <v>4</v>
      </c>
      <c r="AI6" s="593" t="s">
        <v>649</v>
      </c>
      <c r="AJ6" s="302" t="s">
        <v>648</v>
      </c>
      <c r="AK6" s="302"/>
      <c r="AL6" s="302"/>
      <c r="AM6" s="302"/>
      <c r="AN6" s="303"/>
      <c r="AO6" s="625" t="s">
        <v>16</v>
      </c>
      <c r="AP6" s="304"/>
      <c r="AQ6" s="304"/>
      <c r="AR6" s="304"/>
      <c r="AS6" s="304" t="s">
        <v>17</v>
      </c>
      <c r="AT6" s="304"/>
      <c r="AU6" s="304"/>
      <c r="AV6" s="304"/>
      <c r="AW6" s="304" t="s">
        <v>16</v>
      </c>
      <c r="AX6" s="304"/>
      <c r="AY6" s="304"/>
      <c r="AZ6" s="305"/>
      <c r="BA6" s="280" t="s">
        <v>19</v>
      </c>
      <c r="BB6" s="282" t="s">
        <v>54</v>
      </c>
      <c r="BC6" s="282" t="s">
        <v>23</v>
      </c>
      <c r="BD6" s="282" t="s">
        <v>20</v>
      </c>
      <c r="BE6" s="598" t="s">
        <v>55</v>
      </c>
    </row>
    <row r="7" spans="1:57" s="3" customFormat="1" ht="27" customHeight="1" x14ac:dyDescent="0.25">
      <c r="A7" s="280"/>
      <c r="B7" s="282"/>
      <c r="C7" s="282"/>
      <c r="D7" s="282"/>
      <c r="E7" s="282"/>
      <c r="F7" s="298"/>
      <c r="G7" s="280"/>
      <c r="H7" s="615"/>
      <c r="I7" s="616"/>
      <c r="J7" s="617"/>
      <c r="K7" s="593"/>
      <c r="L7" s="593"/>
      <c r="M7" s="618"/>
      <c r="N7" s="280"/>
      <c r="O7" s="422"/>
      <c r="P7" s="570" t="s">
        <v>647</v>
      </c>
      <c r="Q7" s="570" t="s">
        <v>646</v>
      </c>
      <c r="R7" s="591" t="s">
        <v>645</v>
      </c>
      <c r="S7" s="593"/>
      <c r="T7" s="592"/>
      <c r="U7" s="422"/>
      <c r="V7" s="593"/>
      <c r="W7" s="593"/>
      <c r="X7" s="592"/>
      <c r="Y7" s="422"/>
      <c r="Z7" s="282"/>
      <c r="AA7" s="282"/>
      <c r="AB7" s="593"/>
      <c r="AC7" s="282"/>
      <c r="AD7" s="282"/>
      <c r="AE7" s="593"/>
      <c r="AF7" s="190"/>
      <c r="AG7" s="593"/>
      <c r="AH7" s="593"/>
      <c r="AI7" s="593"/>
      <c r="AJ7" s="282" t="s">
        <v>644</v>
      </c>
      <c r="AK7" s="282" t="s">
        <v>8</v>
      </c>
      <c r="AL7" s="282" t="s">
        <v>9</v>
      </c>
      <c r="AM7" s="282" t="s">
        <v>10</v>
      </c>
      <c r="AN7" s="298" t="s">
        <v>11</v>
      </c>
      <c r="AO7" s="609" t="s">
        <v>21</v>
      </c>
      <c r="AP7" s="282" t="s">
        <v>22</v>
      </c>
      <c r="AQ7" s="282" t="s">
        <v>24</v>
      </c>
      <c r="AR7" s="282" t="s">
        <v>23</v>
      </c>
      <c r="AS7" s="282" t="s">
        <v>21</v>
      </c>
      <c r="AT7" s="282" t="s">
        <v>22</v>
      </c>
      <c r="AU7" s="282" t="s">
        <v>24</v>
      </c>
      <c r="AV7" s="282" t="s">
        <v>23</v>
      </c>
      <c r="AW7" s="282" t="s">
        <v>21</v>
      </c>
      <c r="AX7" s="282" t="s">
        <v>22</v>
      </c>
      <c r="AY7" s="282" t="s">
        <v>24</v>
      </c>
      <c r="AZ7" s="298" t="s">
        <v>23</v>
      </c>
      <c r="BA7" s="280"/>
      <c r="BB7" s="282"/>
      <c r="BC7" s="282"/>
      <c r="BD7" s="282"/>
      <c r="BE7" s="598"/>
    </row>
    <row r="8" spans="1:57" ht="21.75" customHeight="1" thickBot="1" x14ac:dyDescent="0.3">
      <c r="A8" s="281"/>
      <c r="B8" s="283"/>
      <c r="C8" s="283"/>
      <c r="D8" s="283"/>
      <c r="E8" s="283"/>
      <c r="F8" s="299"/>
      <c r="G8" s="281"/>
      <c r="H8" s="209" t="s">
        <v>643</v>
      </c>
      <c r="I8" s="157" t="s">
        <v>642</v>
      </c>
      <c r="J8" s="171" t="s">
        <v>51</v>
      </c>
      <c r="K8" s="611"/>
      <c r="L8" s="611"/>
      <c r="M8" s="619"/>
      <c r="N8" s="281"/>
      <c r="O8" s="423"/>
      <c r="P8" s="422"/>
      <c r="Q8" s="423"/>
      <c r="R8" s="610"/>
      <c r="S8" s="611"/>
      <c r="T8" s="592"/>
      <c r="U8" s="422"/>
      <c r="V8" s="593"/>
      <c r="W8" s="593"/>
      <c r="X8" s="594"/>
      <c r="Y8" s="571"/>
      <c r="Z8" s="282"/>
      <c r="AA8" s="570"/>
      <c r="AB8" s="591"/>
      <c r="AC8" s="570"/>
      <c r="AD8" s="570"/>
      <c r="AE8" s="591"/>
      <c r="AF8" s="193"/>
      <c r="AG8" s="591"/>
      <c r="AH8" s="591"/>
      <c r="AI8" s="591"/>
      <c r="AJ8" s="570"/>
      <c r="AK8" s="570"/>
      <c r="AL8" s="570"/>
      <c r="AM8" s="570"/>
      <c r="AN8" s="631"/>
      <c r="AO8" s="624"/>
      <c r="AP8" s="283"/>
      <c r="AQ8" s="283"/>
      <c r="AR8" s="283"/>
      <c r="AS8" s="283"/>
      <c r="AT8" s="283"/>
      <c r="AU8" s="283"/>
      <c r="AV8" s="283"/>
      <c r="AW8" s="283"/>
      <c r="AX8" s="283"/>
      <c r="AY8" s="283"/>
      <c r="AZ8" s="299"/>
      <c r="BA8" s="281"/>
      <c r="BB8" s="283"/>
      <c r="BC8" s="283"/>
      <c r="BD8" s="283"/>
      <c r="BE8" s="599"/>
    </row>
    <row r="9" spans="1:57" ht="46.5" customHeight="1" thickBot="1" x14ac:dyDescent="0.3">
      <c r="A9" s="635">
        <v>1</v>
      </c>
      <c r="B9" s="644" t="s">
        <v>764</v>
      </c>
      <c r="C9" s="375" t="s">
        <v>641</v>
      </c>
      <c r="D9" s="638" t="s">
        <v>32</v>
      </c>
      <c r="E9" s="600" t="s">
        <v>640</v>
      </c>
      <c r="F9" s="638" t="s">
        <v>639</v>
      </c>
      <c r="G9" s="600" t="s">
        <v>100</v>
      </c>
      <c r="H9" s="166" t="s">
        <v>416</v>
      </c>
      <c r="I9" s="173" t="s">
        <v>48</v>
      </c>
      <c r="J9" s="482">
        <f>COUNTIF(I9:I34,[3]DATOS!$D$24)</f>
        <v>13</v>
      </c>
      <c r="K9" s="421" t="str">
        <f>+IF(AND(J9&lt;6,J9&gt;0),"Moderado",IF(AND(J9&lt;12,J9&gt;5),"Mayor",IF(AND(J9&lt;20,J9&gt;11),"Catastrófico","Responda las Preguntas de Impacto")))</f>
        <v>Catastrófico</v>
      </c>
      <c r="L9" s="375"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393"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01" t="s">
        <v>638</v>
      </c>
      <c r="O9" s="375" t="s">
        <v>65</v>
      </c>
      <c r="P9" s="164" t="s">
        <v>401</v>
      </c>
      <c r="Q9" s="159" t="s">
        <v>76</v>
      </c>
      <c r="R9" s="159">
        <f>+IFERROR(VLOOKUP(Q9,[3]DATOS!$E$2:$F$17,2,FALSE),"")</f>
        <v>15</v>
      </c>
      <c r="S9" s="374">
        <f>SUM(R9:R16)</f>
        <v>100</v>
      </c>
      <c r="T9" s="369" t="str">
        <f>+IF(AND(S9&lt;=100,S9&gt;=96),"Fuerte",IF(AND(S9&lt;=95,S9&gt;=86),"Moderado",IF(AND(S9&lt;=85,J9&gt;=0),"Débil"," ")))</f>
        <v>Fuerte</v>
      </c>
      <c r="U9" s="369" t="s">
        <v>90</v>
      </c>
      <c r="V9" s="369"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369">
        <f>IF(V9="Fuerte",100,IF(V9="Moderado",50,IF(V9="Débil",0)))</f>
        <v>100</v>
      </c>
      <c r="X9" s="369">
        <f>AVERAGE(W9:W34)</f>
        <v>100</v>
      </c>
      <c r="Y9" s="369" t="s">
        <v>637</v>
      </c>
      <c r="Z9" s="620" t="s">
        <v>552</v>
      </c>
      <c r="AA9" s="622" t="s">
        <v>636</v>
      </c>
      <c r="AB9" s="589" t="str">
        <f>+IF(X9=100,"Fuerte",IF(AND(X9&lt;=99,X9&gt;=50),"Moderado",IF(X9&lt;50,"Débil"," ")))</f>
        <v>Fuerte</v>
      </c>
      <c r="AC9" s="589" t="s">
        <v>95</v>
      </c>
      <c r="AD9" s="589" t="s">
        <v>96</v>
      </c>
      <c r="AE9" s="375"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375"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375" t="str">
        <f>K9</f>
        <v>Catastrófico</v>
      </c>
      <c r="AH9" s="375"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8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595" t="s">
        <v>736</v>
      </c>
      <c r="AK9" s="604">
        <v>43132</v>
      </c>
      <c r="AL9" s="604">
        <v>43465</v>
      </c>
      <c r="AM9" s="400" t="s">
        <v>635</v>
      </c>
      <c r="AN9" s="632" t="s">
        <v>735</v>
      </c>
      <c r="AO9" s="461"/>
      <c r="AP9" s="374"/>
      <c r="AQ9" s="374"/>
      <c r="AR9" s="374"/>
      <c r="AS9" s="374"/>
      <c r="AT9" s="374"/>
      <c r="AU9" s="374"/>
      <c r="AV9" s="374"/>
      <c r="AW9" s="374"/>
      <c r="AX9" s="374"/>
      <c r="AY9" s="374"/>
      <c r="AZ9" s="452"/>
      <c r="BA9" s="441"/>
      <c r="BB9" s="455"/>
      <c r="BC9" s="455"/>
      <c r="BD9" s="455"/>
      <c r="BE9" s="458"/>
    </row>
    <row r="10" spans="1:57" ht="30" customHeight="1" thickBot="1" x14ac:dyDescent="0.3">
      <c r="A10" s="636"/>
      <c r="B10" s="645"/>
      <c r="C10" s="376"/>
      <c r="D10" s="473"/>
      <c r="E10" s="470"/>
      <c r="F10" s="473"/>
      <c r="G10" s="470"/>
      <c r="H10" s="161" t="s">
        <v>409</v>
      </c>
      <c r="I10" s="172" t="s">
        <v>48</v>
      </c>
      <c r="J10" s="483"/>
      <c r="K10" s="422"/>
      <c r="L10" s="376"/>
      <c r="M10" s="394"/>
      <c r="N10" s="602"/>
      <c r="O10" s="376"/>
      <c r="P10" s="164" t="s">
        <v>399</v>
      </c>
      <c r="Q10" s="159" t="s">
        <v>78</v>
      </c>
      <c r="R10" s="159">
        <f>+IFERROR(VLOOKUP(Q10,[3]DATOS!$E$2:$F$17,2,FALSE),"")</f>
        <v>15</v>
      </c>
      <c r="S10" s="370"/>
      <c r="T10" s="370"/>
      <c r="U10" s="370"/>
      <c r="V10" s="370"/>
      <c r="W10" s="370"/>
      <c r="X10" s="370"/>
      <c r="Y10" s="370"/>
      <c r="Z10" s="430"/>
      <c r="AA10" s="623"/>
      <c r="AB10" s="495"/>
      <c r="AC10" s="495"/>
      <c r="AD10" s="495"/>
      <c r="AE10" s="376"/>
      <c r="AF10" s="376"/>
      <c r="AG10" s="376"/>
      <c r="AH10" s="376"/>
      <c r="AI10" s="288"/>
      <c r="AJ10" s="596"/>
      <c r="AK10" s="605"/>
      <c r="AL10" s="605"/>
      <c r="AM10" s="401"/>
      <c r="AN10" s="633"/>
      <c r="AO10" s="462"/>
      <c r="AP10" s="370"/>
      <c r="AQ10" s="370"/>
      <c r="AR10" s="370"/>
      <c r="AS10" s="370"/>
      <c r="AT10" s="370"/>
      <c r="AU10" s="370"/>
      <c r="AV10" s="370"/>
      <c r="AW10" s="370"/>
      <c r="AX10" s="370"/>
      <c r="AY10" s="370"/>
      <c r="AZ10" s="453"/>
      <c r="BA10" s="442"/>
      <c r="BB10" s="456"/>
      <c r="BC10" s="456"/>
      <c r="BD10" s="456"/>
      <c r="BE10" s="459"/>
    </row>
    <row r="11" spans="1:57" ht="30" customHeight="1" thickBot="1" x14ac:dyDescent="0.3">
      <c r="A11" s="636"/>
      <c r="B11" s="645"/>
      <c r="C11" s="376"/>
      <c r="D11" s="473"/>
      <c r="E11" s="470"/>
      <c r="F11" s="473"/>
      <c r="G11" s="470"/>
      <c r="H11" s="161" t="s">
        <v>408</v>
      </c>
      <c r="I11" s="172" t="s">
        <v>48</v>
      </c>
      <c r="J11" s="483"/>
      <c r="K11" s="422"/>
      <c r="L11" s="376"/>
      <c r="M11" s="394"/>
      <c r="N11" s="602"/>
      <c r="O11" s="376"/>
      <c r="P11" s="164" t="s">
        <v>397</v>
      </c>
      <c r="Q11" s="159" t="s">
        <v>80</v>
      </c>
      <c r="R11" s="159">
        <f>+IFERROR(VLOOKUP(Q11,[3]DATOS!$E$2:$F$17,2,FALSE),"")</f>
        <v>15</v>
      </c>
      <c r="S11" s="370"/>
      <c r="T11" s="370"/>
      <c r="U11" s="370"/>
      <c r="V11" s="370"/>
      <c r="W11" s="370"/>
      <c r="X11" s="370"/>
      <c r="Y11" s="370"/>
      <c r="Z11" s="430"/>
      <c r="AA11" s="623"/>
      <c r="AB11" s="495"/>
      <c r="AC11" s="495"/>
      <c r="AD11" s="495"/>
      <c r="AE11" s="376"/>
      <c r="AF11" s="376"/>
      <c r="AG11" s="376"/>
      <c r="AH11" s="376"/>
      <c r="AI11" s="288"/>
      <c r="AJ11" s="596"/>
      <c r="AK11" s="605"/>
      <c r="AL11" s="605"/>
      <c r="AM11" s="401"/>
      <c r="AN11" s="633"/>
      <c r="AO11" s="462"/>
      <c r="AP11" s="370"/>
      <c r="AQ11" s="370"/>
      <c r="AR11" s="370"/>
      <c r="AS11" s="370"/>
      <c r="AT11" s="370"/>
      <c r="AU11" s="370"/>
      <c r="AV11" s="370"/>
      <c r="AW11" s="370"/>
      <c r="AX11" s="370"/>
      <c r="AY11" s="370"/>
      <c r="AZ11" s="453"/>
      <c r="BA11" s="442"/>
      <c r="BB11" s="456"/>
      <c r="BC11" s="456"/>
      <c r="BD11" s="456"/>
      <c r="BE11" s="459"/>
    </row>
    <row r="12" spans="1:57" ht="30" customHeight="1" thickBot="1" x14ac:dyDescent="0.3">
      <c r="A12" s="636"/>
      <c r="B12" s="645"/>
      <c r="C12" s="376"/>
      <c r="D12" s="473"/>
      <c r="E12" s="470"/>
      <c r="F12" s="473"/>
      <c r="G12" s="470"/>
      <c r="H12" s="161" t="s">
        <v>407</v>
      </c>
      <c r="I12" s="172" t="s">
        <v>49</v>
      </c>
      <c r="J12" s="483"/>
      <c r="K12" s="422"/>
      <c r="L12" s="376"/>
      <c r="M12" s="394"/>
      <c r="N12" s="602"/>
      <c r="O12" s="376"/>
      <c r="P12" s="164" t="s">
        <v>395</v>
      </c>
      <c r="Q12" s="159" t="s">
        <v>82</v>
      </c>
      <c r="R12" s="159">
        <f>+IFERROR(VLOOKUP(Q12,[3]DATOS!$E$2:$F$17,2,FALSE),"")</f>
        <v>15</v>
      </c>
      <c r="S12" s="370"/>
      <c r="T12" s="370"/>
      <c r="U12" s="370"/>
      <c r="V12" s="370"/>
      <c r="W12" s="370"/>
      <c r="X12" s="370"/>
      <c r="Y12" s="370"/>
      <c r="Z12" s="430"/>
      <c r="AA12" s="623"/>
      <c r="AB12" s="495"/>
      <c r="AC12" s="495"/>
      <c r="AD12" s="495"/>
      <c r="AE12" s="376"/>
      <c r="AF12" s="376"/>
      <c r="AG12" s="376"/>
      <c r="AH12" s="376"/>
      <c r="AI12" s="288"/>
      <c r="AJ12" s="596"/>
      <c r="AK12" s="605"/>
      <c r="AL12" s="605"/>
      <c r="AM12" s="401"/>
      <c r="AN12" s="633"/>
      <c r="AO12" s="462"/>
      <c r="AP12" s="370"/>
      <c r="AQ12" s="370"/>
      <c r="AR12" s="370"/>
      <c r="AS12" s="370"/>
      <c r="AT12" s="370"/>
      <c r="AU12" s="370"/>
      <c r="AV12" s="370"/>
      <c r="AW12" s="370"/>
      <c r="AX12" s="370"/>
      <c r="AY12" s="370"/>
      <c r="AZ12" s="453"/>
      <c r="BA12" s="442"/>
      <c r="BB12" s="456"/>
      <c r="BC12" s="456"/>
      <c r="BD12" s="456"/>
      <c r="BE12" s="459"/>
    </row>
    <row r="13" spans="1:57" ht="30" customHeight="1" thickBot="1" x14ac:dyDescent="0.3">
      <c r="A13" s="636"/>
      <c r="B13" s="645"/>
      <c r="C13" s="376"/>
      <c r="D13" s="473"/>
      <c r="E13" s="470"/>
      <c r="F13" s="473"/>
      <c r="G13" s="470"/>
      <c r="H13" s="161" t="s">
        <v>406</v>
      </c>
      <c r="I13" s="172" t="s">
        <v>48</v>
      </c>
      <c r="J13" s="483"/>
      <c r="K13" s="422"/>
      <c r="L13" s="376"/>
      <c r="M13" s="394"/>
      <c r="N13" s="602"/>
      <c r="O13" s="376"/>
      <c r="P13" s="164" t="s">
        <v>393</v>
      </c>
      <c r="Q13" s="159" t="s">
        <v>85</v>
      </c>
      <c r="R13" s="159">
        <f>+IFERROR(VLOOKUP(Q13,[3]DATOS!$E$2:$F$17,2,FALSE),"")</f>
        <v>15</v>
      </c>
      <c r="S13" s="370"/>
      <c r="T13" s="370"/>
      <c r="U13" s="370"/>
      <c r="V13" s="370"/>
      <c r="W13" s="370"/>
      <c r="X13" s="370"/>
      <c r="Y13" s="370"/>
      <c r="Z13" s="430"/>
      <c r="AA13" s="623"/>
      <c r="AB13" s="495"/>
      <c r="AC13" s="495"/>
      <c r="AD13" s="495"/>
      <c r="AE13" s="376"/>
      <c r="AF13" s="376"/>
      <c r="AG13" s="376"/>
      <c r="AH13" s="376"/>
      <c r="AI13" s="288"/>
      <c r="AJ13" s="596"/>
      <c r="AK13" s="605"/>
      <c r="AL13" s="605"/>
      <c r="AM13" s="401"/>
      <c r="AN13" s="633"/>
      <c r="AO13" s="462"/>
      <c r="AP13" s="370"/>
      <c r="AQ13" s="370"/>
      <c r="AR13" s="370"/>
      <c r="AS13" s="370"/>
      <c r="AT13" s="370"/>
      <c r="AU13" s="370"/>
      <c r="AV13" s="370"/>
      <c r="AW13" s="370"/>
      <c r="AX13" s="370"/>
      <c r="AY13" s="370"/>
      <c r="AZ13" s="453"/>
      <c r="BA13" s="442"/>
      <c r="BB13" s="456"/>
      <c r="BC13" s="456"/>
      <c r="BD13" s="456"/>
      <c r="BE13" s="459"/>
    </row>
    <row r="14" spans="1:57" ht="30" customHeight="1" x14ac:dyDescent="0.25">
      <c r="A14" s="636"/>
      <c r="B14" s="645"/>
      <c r="C14" s="376"/>
      <c r="D14" s="473"/>
      <c r="E14" s="470"/>
      <c r="F14" s="473"/>
      <c r="G14" s="470"/>
      <c r="H14" s="161" t="s">
        <v>405</v>
      </c>
      <c r="I14" s="172" t="s">
        <v>48</v>
      </c>
      <c r="J14" s="483"/>
      <c r="K14" s="422"/>
      <c r="L14" s="376"/>
      <c r="M14" s="394"/>
      <c r="N14" s="602"/>
      <c r="O14" s="376"/>
      <c r="P14" s="165" t="s">
        <v>392</v>
      </c>
      <c r="Q14" s="159" t="s">
        <v>98</v>
      </c>
      <c r="R14" s="159">
        <f>+IFERROR(VLOOKUP(Q14,[3]DATOS!$E$2:$F$17,2,FALSE),"")</f>
        <v>15</v>
      </c>
      <c r="S14" s="370"/>
      <c r="T14" s="370"/>
      <c r="U14" s="370"/>
      <c r="V14" s="370"/>
      <c r="W14" s="370"/>
      <c r="X14" s="370"/>
      <c r="Y14" s="370"/>
      <c r="Z14" s="430"/>
      <c r="AA14" s="623"/>
      <c r="AB14" s="495"/>
      <c r="AC14" s="495"/>
      <c r="AD14" s="495"/>
      <c r="AE14" s="376"/>
      <c r="AF14" s="376"/>
      <c r="AG14" s="376"/>
      <c r="AH14" s="376"/>
      <c r="AI14" s="288"/>
      <c r="AJ14" s="596"/>
      <c r="AK14" s="605"/>
      <c r="AL14" s="605"/>
      <c r="AM14" s="401"/>
      <c r="AN14" s="633"/>
      <c r="AO14" s="462"/>
      <c r="AP14" s="370"/>
      <c r="AQ14" s="370"/>
      <c r="AR14" s="370"/>
      <c r="AS14" s="370"/>
      <c r="AT14" s="370"/>
      <c r="AU14" s="370"/>
      <c r="AV14" s="370"/>
      <c r="AW14" s="370"/>
      <c r="AX14" s="370"/>
      <c r="AY14" s="370"/>
      <c r="AZ14" s="453"/>
      <c r="BA14" s="442"/>
      <c r="BB14" s="456"/>
      <c r="BC14" s="456"/>
      <c r="BD14" s="456"/>
      <c r="BE14" s="459"/>
    </row>
    <row r="15" spans="1:57" ht="30" customHeight="1" x14ac:dyDescent="0.25">
      <c r="A15" s="636"/>
      <c r="B15" s="645"/>
      <c r="C15" s="376"/>
      <c r="D15" s="473"/>
      <c r="E15" s="470"/>
      <c r="F15" s="473"/>
      <c r="G15" s="470"/>
      <c r="H15" s="161" t="s">
        <v>404</v>
      </c>
      <c r="I15" s="172" t="s">
        <v>49</v>
      </c>
      <c r="J15" s="483"/>
      <c r="K15" s="422"/>
      <c r="L15" s="376"/>
      <c r="M15" s="394"/>
      <c r="N15" s="602"/>
      <c r="O15" s="376"/>
      <c r="P15" s="164" t="s">
        <v>390</v>
      </c>
      <c r="Q15" s="164" t="s">
        <v>87</v>
      </c>
      <c r="R15" s="164">
        <f>+IFERROR(VLOOKUP(Q15,[3]DATOS!$E$2:$F$17,2,FALSE),"")</f>
        <v>10</v>
      </c>
      <c r="S15" s="370"/>
      <c r="T15" s="370"/>
      <c r="U15" s="370"/>
      <c r="V15" s="370"/>
      <c r="W15" s="370"/>
      <c r="X15" s="370"/>
      <c r="Y15" s="370"/>
      <c r="Z15" s="430"/>
      <c r="AA15" s="623"/>
      <c r="AB15" s="495"/>
      <c r="AC15" s="495"/>
      <c r="AD15" s="495"/>
      <c r="AE15" s="376"/>
      <c r="AF15" s="376"/>
      <c r="AG15" s="376"/>
      <c r="AH15" s="376"/>
      <c r="AI15" s="288"/>
      <c r="AJ15" s="596"/>
      <c r="AK15" s="605"/>
      <c r="AL15" s="605"/>
      <c r="AM15" s="401"/>
      <c r="AN15" s="633"/>
      <c r="AO15" s="462"/>
      <c r="AP15" s="370"/>
      <c r="AQ15" s="370"/>
      <c r="AR15" s="370"/>
      <c r="AS15" s="370"/>
      <c r="AT15" s="370"/>
      <c r="AU15" s="370"/>
      <c r="AV15" s="370"/>
      <c r="AW15" s="370"/>
      <c r="AX15" s="370"/>
      <c r="AY15" s="370"/>
      <c r="AZ15" s="453"/>
      <c r="BA15" s="442"/>
      <c r="BB15" s="456"/>
      <c r="BC15" s="456"/>
      <c r="BD15" s="456"/>
      <c r="BE15" s="459"/>
    </row>
    <row r="16" spans="1:57" ht="72" customHeight="1" x14ac:dyDescent="0.25">
      <c r="A16" s="636"/>
      <c r="B16" s="645"/>
      <c r="C16" s="376"/>
      <c r="D16" s="473"/>
      <c r="E16" s="470"/>
      <c r="F16" s="473"/>
      <c r="G16" s="470"/>
      <c r="H16" s="161" t="s">
        <v>403</v>
      </c>
      <c r="I16" s="172" t="s">
        <v>48</v>
      </c>
      <c r="J16" s="483"/>
      <c r="K16" s="422"/>
      <c r="L16" s="376"/>
      <c r="M16" s="394"/>
      <c r="N16" s="602"/>
      <c r="O16" s="376"/>
      <c r="P16" s="160"/>
      <c r="Q16" s="160"/>
      <c r="R16" s="160"/>
      <c r="S16" s="370"/>
      <c r="T16" s="370"/>
      <c r="U16" s="370"/>
      <c r="V16" s="370"/>
      <c r="W16" s="370"/>
      <c r="X16" s="370"/>
      <c r="Y16" s="370"/>
      <c r="Z16" s="430"/>
      <c r="AA16" s="623"/>
      <c r="AB16" s="495"/>
      <c r="AC16" s="495"/>
      <c r="AD16" s="495"/>
      <c r="AE16" s="376"/>
      <c r="AF16" s="376"/>
      <c r="AG16" s="376"/>
      <c r="AH16" s="376"/>
      <c r="AI16" s="288"/>
      <c r="AJ16" s="596"/>
      <c r="AK16" s="605"/>
      <c r="AL16" s="605"/>
      <c r="AM16" s="401"/>
      <c r="AN16" s="633"/>
      <c r="AO16" s="463"/>
      <c r="AP16" s="379"/>
      <c r="AQ16" s="379"/>
      <c r="AR16" s="379"/>
      <c r="AS16" s="379"/>
      <c r="AT16" s="379"/>
      <c r="AU16" s="379"/>
      <c r="AV16" s="379"/>
      <c r="AW16" s="379"/>
      <c r="AX16" s="379"/>
      <c r="AY16" s="379"/>
      <c r="AZ16" s="454"/>
      <c r="BA16" s="443"/>
      <c r="BB16" s="457"/>
      <c r="BC16" s="457"/>
      <c r="BD16" s="457"/>
      <c r="BE16" s="460"/>
    </row>
    <row r="17" spans="1:57" ht="30" customHeight="1" x14ac:dyDescent="0.25">
      <c r="A17" s="636"/>
      <c r="B17" s="645"/>
      <c r="C17" s="376"/>
      <c r="D17" s="473"/>
      <c r="E17" s="470"/>
      <c r="F17" s="473"/>
      <c r="G17" s="470"/>
      <c r="H17" s="161" t="s">
        <v>402</v>
      </c>
      <c r="I17" s="172" t="s">
        <v>48</v>
      </c>
      <c r="J17" s="483"/>
      <c r="K17" s="422"/>
      <c r="L17" s="376"/>
      <c r="M17" s="394"/>
      <c r="N17" s="602"/>
      <c r="O17" s="376"/>
      <c r="P17" s="164"/>
      <c r="Q17" s="164"/>
      <c r="R17" s="164"/>
      <c r="S17" s="370"/>
      <c r="T17" s="370"/>
      <c r="U17" s="370"/>
      <c r="V17" s="370"/>
      <c r="W17" s="370"/>
      <c r="X17" s="370"/>
      <c r="Y17" s="370"/>
      <c r="Z17" s="430"/>
      <c r="AA17" s="623"/>
      <c r="AB17" s="495"/>
      <c r="AC17" s="495"/>
      <c r="AD17" s="495"/>
      <c r="AE17" s="376"/>
      <c r="AF17" s="376"/>
      <c r="AG17" s="376"/>
      <c r="AH17" s="376"/>
      <c r="AI17" s="288"/>
      <c r="AJ17" s="596"/>
      <c r="AK17" s="605"/>
      <c r="AL17" s="605"/>
      <c r="AM17" s="401"/>
      <c r="AN17" s="633"/>
      <c r="AO17" s="469"/>
      <c r="AP17" s="290"/>
      <c r="AQ17" s="290"/>
      <c r="AR17" s="290"/>
      <c r="AS17" s="290"/>
      <c r="AT17" s="290"/>
      <c r="AU17" s="290"/>
      <c r="AV17" s="290"/>
      <c r="AW17" s="290"/>
      <c r="AX17" s="290"/>
      <c r="AY17" s="290"/>
      <c r="AZ17" s="337"/>
      <c r="BA17" s="343"/>
      <c r="BB17" s="339"/>
      <c r="BC17" s="339"/>
      <c r="BD17" s="339"/>
      <c r="BE17" s="439"/>
    </row>
    <row r="18" spans="1:57" ht="30" customHeight="1" x14ac:dyDescent="0.25">
      <c r="A18" s="636"/>
      <c r="B18" s="645"/>
      <c r="C18" s="376"/>
      <c r="D18" s="473"/>
      <c r="E18" s="470"/>
      <c r="F18" s="473"/>
      <c r="G18" s="470"/>
      <c r="H18" s="161" t="s">
        <v>400</v>
      </c>
      <c r="I18" s="172" t="s">
        <v>48</v>
      </c>
      <c r="J18" s="483"/>
      <c r="K18" s="422"/>
      <c r="L18" s="376"/>
      <c r="M18" s="394"/>
      <c r="N18" s="602"/>
      <c r="O18" s="376"/>
      <c r="P18" s="164"/>
      <c r="Q18" s="164"/>
      <c r="R18" s="164"/>
      <c r="S18" s="370"/>
      <c r="T18" s="370"/>
      <c r="U18" s="370"/>
      <c r="V18" s="370"/>
      <c r="W18" s="370"/>
      <c r="X18" s="370"/>
      <c r="Y18" s="370"/>
      <c r="Z18" s="430"/>
      <c r="AA18" s="623"/>
      <c r="AB18" s="495"/>
      <c r="AC18" s="495"/>
      <c r="AD18" s="495"/>
      <c r="AE18" s="376"/>
      <c r="AF18" s="376"/>
      <c r="AG18" s="376"/>
      <c r="AH18" s="376"/>
      <c r="AI18" s="288"/>
      <c r="AJ18" s="596"/>
      <c r="AK18" s="605"/>
      <c r="AL18" s="605"/>
      <c r="AM18" s="401"/>
      <c r="AN18" s="633"/>
      <c r="AO18" s="469"/>
      <c r="AP18" s="290"/>
      <c r="AQ18" s="290"/>
      <c r="AR18" s="290"/>
      <c r="AS18" s="290"/>
      <c r="AT18" s="290"/>
      <c r="AU18" s="290"/>
      <c r="AV18" s="290"/>
      <c r="AW18" s="290"/>
      <c r="AX18" s="290"/>
      <c r="AY18" s="290"/>
      <c r="AZ18" s="337"/>
      <c r="BA18" s="343"/>
      <c r="BB18" s="339"/>
      <c r="BC18" s="339"/>
      <c r="BD18" s="339"/>
      <c r="BE18" s="439"/>
    </row>
    <row r="19" spans="1:57" ht="30" customHeight="1" x14ac:dyDescent="0.25">
      <c r="A19" s="636"/>
      <c r="B19" s="645"/>
      <c r="C19" s="376"/>
      <c r="D19" s="473"/>
      <c r="E19" s="470"/>
      <c r="F19" s="473"/>
      <c r="G19" s="470"/>
      <c r="H19" s="161" t="s">
        <v>398</v>
      </c>
      <c r="I19" s="172" t="s">
        <v>48</v>
      </c>
      <c r="J19" s="483"/>
      <c r="K19" s="422"/>
      <c r="L19" s="376"/>
      <c r="M19" s="394"/>
      <c r="N19" s="602"/>
      <c r="O19" s="376"/>
      <c r="P19" s="164"/>
      <c r="Q19" s="164"/>
      <c r="R19" s="164"/>
      <c r="S19" s="370"/>
      <c r="T19" s="370"/>
      <c r="U19" s="370"/>
      <c r="V19" s="370"/>
      <c r="W19" s="370"/>
      <c r="X19" s="370"/>
      <c r="Y19" s="370"/>
      <c r="Z19" s="430"/>
      <c r="AA19" s="623"/>
      <c r="AB19" s="495"/>
      <c r="AC19" s="495"/>
      <c r="AD19" s="495"/>
      <c r="AE19" s="376"/>
      <c r="AF19" s="376"/>
      <c r="AG19" s="376"/>
      <c r="AH19" s="376"/>
      <c r="AI19" s="288"/>
      <c r="AJ19" s="596"/>
      <c r="AK19" s="605"/>
      <c r="AL19" s="605"/>
      <c r="AM19" s="401"/>
      <c r="AN19" s="633"/>
      <c r="AO19" s="469"/>
      <c r="AP19" s="290"/>
      <c r="AQ19" s="290"/>
      <c r="AR19" s="290"/>
      <c r="AS19" s="290"/>
      <c r="AT19" s="290"/>
      <c r="AU19" s="290"/>
      <c r="AV19" s="290"/>
      <c r="AW19" s="290"/>
      <c r="AX19" s="290"/>
      <c r="AY19" s="290"/>
      <c r="AZ19" s="337"/>
      <c r="BA19" s="343"/>
      <c r="BB19" s="339"/>
      <c r="BC19" s="339"/>
      <c r="BD19" s="339"/>
      <c r="BE19" s="439"/>
    </row>
    <row r="20" spans="1:57" ht="30" customHeight="1" x14ac:dyDescent="0.25">
      <c r="A20" s="636"/>
      <c r="B20" s="645"/>
      <c r="C20" s="376"/>
      <c r="D20" s="473"/>
      <c r="E20" s="470"/>
      <c r="F20" s="473"/>
      <c r="G20" s="470"/>
      <c r="H20" s="161" t="s">
        <v>396</v>
      </c>
      <c r="I20" s="172" t="s">
        <v>48</v>
      </c>
      <c r="J20" s="483"/>
      <c r="K20" s="422"/>
      <c r="L20" s="376"/>
      <c r="M20" s="394"/>
      <c r="N20" s="602"/>
      <c r="O20" s="376"/>
      <c r="P20" s="164"/>
      <c r="Q20" s="164"/>
      <c r="R20" s="164"/>
      <c r="S20" s="370"/>
      <c r="T20" s="370"/>
      <c r="U20" s="370"/>
      <c r="V20" s="370"/>
      <c r="W20" s="370"/>
      <c r="X20" s="370"/>
      <c r="Y20" s="370"/>
      <c r="Z20" s="430"/>
      <c r="AA20" s="623"/>
      <c r="AB20" s="495"/>
      <c r="AC20" s="495"/>
      <c r="AD20" s="495"/>
      <c r="AE20" s="376"/>
      <c r="AF20" s="376"/>
      <c r="AG20" s="376"/>
      <c r="AH20" s="376"/>
      <c r="AI20" s="288"/>
      <c r="AJ20" s="596"/>
      <c r="AK20" s="605"/>
      <c r="AL20" s="605"/>
      <c r="AM20" s="401"/>
      <c r="AN20" s="633"/>
      <c r="AO20" s="469"/>
      <c r="AP20" s="290"/>
      <c r="AQ20" s="290"/>
      <c r="AR20" s="290"/>
      <c r="AS20" s="290"/>
      <c r="AT20" s="290"/>
      <c r="AU20" s="290"/>
      <c r="AV20" s="290"/>
      <c r="AW20" s="290"/>
      <c r="AX20" s="290"/>
      <c r="AY20" s="290"/>
      <c r="AZ20" s="337"/>
      <c r="BA20" s="343"/>
      <c r="BB20" s="339"/>
      <c r="BC20" s="339"/>
      <c r="BD20" s="339"/>
      <c r="BE20" s="439"/>
    </row>
    <row r="21" spans="1:57" ht="18.75" customHeight="1" x14ac:dyDescent="0.25">
      <c r="A21" s="636"/>
      <c r="B21" s="645"/>
      <c r="C21" s="376"/>
      <c r="D21" s="473"/>
      <c r="E21" s="470"/>
      <c r="F21" s="473"/>
      <c r="G21" s="470"/>
      <c r="H21" s="372" t="s">
        <v>394</v>
      </c>
      <c r="I21" s="288" t="s">
        <v>48</v>
      </c>
      <c r="J21" s="483"/>
      <c r="K21" s="422"/>
      <c r="L21" s="376"/>
      <c r="M21" s="394"/>
      <c r="N21" s="602"/>
      <c r="O21" s="376"/>
      <c r="P21" s="164"/>
      <c r="Q21" s="164"/>
      <c r="R21" s="164"/>
      <c r="S21" s="370"/>
      <c r="T21" s="370"/>
      <c r="U21" s="370"/>
      <c r="V21" s="370"/>
      <c r="W21" s="370"/>
      <c r="X21" s="370"/>
      <c r="Y21" s="370"/>
      <c r="Z21" s="430"/>
      <c r="AA21" s="623"/>
      <c r="AB21" s="495"/>
      <c r="AC21" s="495"/>
      <c r="AD21" s="495"/>
      <c r="AE21" s="376"/>
      <c r="AF21" s="376"/>
      <c r="AG21" s="376"/>
      <c r="AH21" s="376"/>
      <c r="AI21" s="288"/>
      <c r="AJ21" s="596"/>
      <c r="AK21" s="605"/>
      <c r="AL21" s="605"/>
      <c r="AM21" s="401"/>
      <c r="AN21" s="633"/>
      <c r="AO21" s="469"/>
      <c r="AP21" s="290"/>
      <c r="AQ21" s="290"/>
      <c r="AR21" s="290"/>
      <c r="AS21" s="290"/>
      <c r="AT21" s="290"/>
      <c r="AU21" s="290"/>
      <c r="AV21" s="290"/>
      <c r="AW21" s="290"/>
      <c r="AX21" s="290"/>
      <c r="AY21" s="290"/>
      <c r="AZ21" s="337"/>
      <c r="BA21" s="343"/>
      <c r="BB21" s="339"/>
      <c r="BC21" s="339"/>
      <c r="BD21" s="339"/>
      <c r="BE21" s="439"/>
    </row>
    <row r="22" spans="1:57" ht="45.75" customHeight="1" x14ac:dyDescent="0.25">
      <c r="A22" s="636"/>
      <c r="B22" s="645"/>
      <c r="C22" s="376"/>
      <c r="D22" s="473"/>
      <c r="E22" s="470"/>
      <c r="F22" s="473"/>
      <c r="G22" s="470"/>
      <c r="H22" s="372"/>
      <c r="I22" s="288"/>
      <c r="J22" s="483"/>
      <c r="K22" s="422"/>
      <c r="L22" s="376"/>
      <c r="M22" s="394"/>
      <c r="N22" s="602"/>
      <c r="O22" s="376"/>
      <c r="P22" s="164"/>
      <c r="Q22" s="164"/>
      <c r="R22" s="164"/>
      <c r="S22" s="370"/>
      <c r="T22" s="370"/>
      <c r="U22" s="370"/>
      <c r="V22" s="370"/>
      <c r="W22" s="370"/>
      <c r="X22" s="370"/>
      <c r="Y22" s="370"/>
      <c r="Z22" s="430"/>
      <c r="AA22" s="623"/>
      <c r="AB22" s="495"/>
      <c r="AC22" s="495"/>
      <c r="AD22" s="495"/>
      <c r="AE22" s="376"/>
      <c r="AF22" s="376"/>
      <c r="AG22" s="376"/>
      <c r="AH22" s="376"/>
      <c r="AI22" s="288"/>
      <c r="AJ22" s="596"/>
      <c r="AK22" s="605"/>
      <c r="AL22" s="605"/>
      <c r="AM22" s="401"/>
      <c r="AN22" s="633"/>
      <c r="AO22" s="469"/>
      <c r="AP22" s="290"/>
      <c r="AQ22" s="290"/>
      <c r="AR22" s="290"/>
      <c r="AS22" s="290"/>
      <c r="AT22" s="290"/>
      <c r="AU22" s="290"/>
      <c r="AV22" s="290"/>
      <c r="AW22" s="290"/>
      <c r="AX22" s="290"/>
      <c r="AY22" s="290"/>
      <c r="AZ22" s="337"/>
      <c r="BA22" s="343"/>
      <c r="BB22" s="339"/>
      <c r="BC22" s="339"/>
      <c r="BD22" s="339"/>
      <c r="BE22" s="439"/>
    </row>
    <row r="23" spans="1:57" ht="27.75" customHeight="1" x14ac:dyDescent="0.25">
      <c r="A23" s="636"/>
      <c r="B23" s="645"/>
      <c r="C23" s="376"/>
      <c r="D23" s="473"/>
      <c r="E23" s="470"/>
      <c r="F23" s="473"/>
      <c r="G23" s="470"/>
      <c r="H23" s="466" t="s">
        <v>391</v>
      </c>
      <c r="I23" s="288" t="s">
        <v>48</v>
      </c>
      <c r="J23" s="483"/>
      <c r="K23" s="422"/>
      <c r="L23" s="376"/>
      <c r="M23" s="394"/>
      <c r="N23" s="602"/>
      <c r="O23" s="376"/>
      <c r="P23" s="164"/>
      <c r="Q23" s="164"/>
      <c r="R23" s="164"/>
      <c r="S23" s="370"/>
      <c r="T23" s="370"/>
      <c r="U23" s="370"/>
      <c r="V23" s="370"/>
      <c r="W23" s="370"/>
      <c r="X23" s="370"/>
      <c r="Y23" s="370"/>
      <c r="Z23" s="430"/>
      <c r="AA23" s="623"/>
      <c r="AB23" s="495"/>
      <c r="AC23" s="495"/>
      <c r="AD23" s="495"/>
      <c r="AE23" s="376"/>
      <c r="AF23" s="376"/>
      <c r="AG23" s="376"/>
      <c r="AH23" s="376"/>
      <c r="AI23" s="288"/>
      <c r="AJ23" s="596"/>
      <c r="AK23" s="605"/>
      <c r="AL23" s="605"/>
      <c r="AM23" s="401"/>
      <c r="AN23" s="633"/>
      <c r="AO23" s="469"/>
      <c r="AP23" s="290"/>
      <c r="AQ23" s="290"/>
      <c r="AR23" s="290"/>
      <c r="AS23" s="290"/>
      <c r="AT23" s="290"/>
      <c r="AU23" s="290"/>
      <c r="AV23" s="290"/>
      <c r="AW23" s="290"/>
      <c r="AX23" s="290"/>
      <c r="AY23" s="290"/>
      <c r="AZ23" s="337"/>
      <c r="BA23" s="343"/>
      <c r="BB23" s="339"/>
      <c r="BC23" s="339"/>
      <c r="BD23" s="339"/>
      <c r="BE23" s="439"/>
    </row>
    <row r="24" spans="1:57" ht="26.25" customHeight="1" x14ac:dyDescent="0.25">
      <c r="A24" s="636"/>
      <c r="B24" s="645"/>
      <c r="C24" s="376"/>
      <c r="D24" s="473"/>
      <c r="E24" s="470"/>
      <c r="F24" s="473"/>
      <c r="G24" s="470"/>
      <c r="H24" s="467"/>
      <c r="I24" s="288"/>
      <c r="J24" s="483"/>
      <c r="K24" s="422"/>
      <c r="L24" s="376"/>
      <c r="M24" s="394"/>
      <c r="N24" s="602"/>
      <c r="O24" s="376"/>
      <c r="P24" s="290"/>
      <c r="Q24" s="290"/>
      <c r="R24" s="290"/>
      <c r="S24" s="370"/>
      <c r="T24" s="370"/>
      <c r="U24" s="370"/>
      <c r="V24" s="370"/>
      <c r="W24" s="370"/>
      <c r="X24" s="370"/>
      <c r="Y24" s="370"/>
      <c r="Z24" s="430"/>
      <c r="AA24" s="623"/>
      <c r="AB24" s="495"/>
      <c r="AC24" s="495"/>
      <c r="AD24" s="495"/>
      <c r="AE24" s="376"/>
      <c r="AF24" s="376"/>
      <c r="AG24" s="376"/>
      <c r="AH24" s="376"/>
      <c r="AI24" s="288"/>
      <c r="AJ24" s="596"/>
      <c r="AK24" s="605"/>
      <c r="AL24" s="605"/>
      <c r="AM24" s="401"/>
      <c r="AN24" s="633"/>
      <c r="AO24" s="469"/>
      <c r="AP24" s="290"/>
      <c r="AQ24" s="290"/>
      <c r="AR24" s="290"/>
      <c r="AS24" s="290"/>
      <c r="AT24" s="290"/>
      <c r="AU24" s="290"/>
      <c r="AV24" s="290"/>
      <c r="AW24" s="290"/>
      <c r="AX24" s="290"/>
      <c r="AY24" s="290"/>
      <c r="AZ24" s="337"/>
      <c r="BA24" s="343"/>
      <c r="BB24" s="339"/>
      <c r="BC24" s="339"/>
      <c r="BD24" s="339"/>
      <c r="BE24" s="439"/>
    </row>
    <row r="25" spans="1:57" ht="18.75" customHeight="1" x14ac:dyDescent="0.25">
      <c r="A25" s="636"/>
      <c r="B25" s="645"/>
      <c r="C25" s="376"/>
      <c r="D25" s="473"/>
      <c r="E25" s="470"/>
      <c r="F25" s="473"/>
      <c r="G25" s="470"/>
      <c r="H25" s="372" t="s">
        <v>389</v>
      </c>
      <c r="I25" s="288" t="s">
        <v>48</v>
      </c>
      <c r="J25" s="483"/>
      <c r="K25" s="422"/>
      <c r="L25" s="376"/>
      <c r="M25" s="394"/>
      <c r="N25" s="602"/>
      <c r="O25" s="376"/>
      <c r="P25" s="290"/>
      <c r="Q25" s="290"/>
      <c r="R25" s="290"/>
      <c r="S25" s="370"/>
      <c r="T25" s="370"/>
      <c r="U25" s="370"/>
      <c r="V25" s="370"/>
      <c r="W25" s="370"/>
      <c r="X25" s="370"/>
      <c r="Y25" s="370"/>
      <c r="Z25" s="430"/>
      <c r="AA25" s="623"/>
      <c r="AB25" s="495"/>
      <c r="AC25" s="495"/>
      <c r="AD25" s="495"/>
      <c r="AE25" s="376"/>
      <c r="AF25" s="376"/>
      <c r="AG25" s="376"/>
      <c r="AH25" s="376"/>
      <c r="AI25" s="288"/>
      <c r="AJ25" s="596"/>
      <c r="AK25" s="605"/>
      <c r="AL25" s="605"/>
      <c r="AM25" s="401"/>
      <c r="AN25" s="633"/>
      <c r="AO25" s="469"/>
      <c r="AP25" s="290"/>
      <c r="AQ25" s="290"/>
      <c r="AR25" s="290"/>
      <c r="AS25" s="290"/>
      <c r="AT25" s="290"/>
      <c r="AU25" s="290"/>
      <c r="AV25" s="290"/>
      <c r="AW25" s="290"/>
      <c r="AX25" s="290"/>
      <c r="AY25" s="290"/>
      <c r="AZ25" s="337"/>
      <c r="BA25" s="343"/>
      <c r="BB25" s="339"/>
      <c r="BC25" s="339"/>
      <c r="BD25" s="339"/>
      <c r="BE25" s="439"/>
    </row>
    <row r="26" spans="1:57" ht="9.75" customHeight="1" x14ac:dyDescent="0.25">
      <c r="A26" s="636"/>
      <c r="B26" s="645"/>
      <c r="C26" s="376"/>
      <c r="D26" s="473"/>
      <c r="E26" s="470"/>
      <c r="F26" s="473"/>
      <c r="G26" s="470"/>
      <c r="H26" s="372"/>
      <c r="I26" s="288"/>
      <c r="J26" s="483"/>
      <c r="K26" s="422"/>
      <c r="L26" s="376"/>
      <c r="M26" s="394"/>
      <c r="N26" s="602"/>
      <c r="O26" s="376"/>
      <c r="P26" s="290"/>
      <c r="Q26" s="290"/>
      <c r="R26" s="290"/>
      <c r="S26" s="370"/>
      <c r="T26" s="370"/>
      <c r="U26" s="370"/>
      <c r="V26" s="370"/>
      <c r="W26" s="370"/>
      <c r="X26" s="370"/>
      <c r="Y26" s="370"/>
      <c r="Z26" s="430"/>
      <c r="AA26" s="623"/>
      <c r="AB26" s="495"/>
      <c r="AC26" s="495"/>
      <c r="AD26" s="495"/>
      <c r="AE26" s="376"/>
      <c r="AF26" s="376"/>
      <c r="AG26" s="376"/>
      <c r="AH26" s="376"/>
      <c r="AI26" s="288"/>
      <c r="AJ26" s="596"/>
      <c r="AK26" s="605"/>
      <c r="AL26" s="605"/>
      <c r="AM26" s="401"/>
      <c r="AN26" s="633"/>
      <c r="AO26" s="469"/>
      <c r="AP26" s="290"/>
      <c r="AQ26" s="290"/>
      <c r="AR26" s="290"/>
      <c r="AS26" s="290"/>
      <c r="AT26" s="290"/>
      <c r="AU26" s="290"/>
      <c r="AV26" s="290"/>
      <c r="AW26" s="290"/>
      <c r="AX26" s="290"/>
      <c r="AY26" s="290"/>
      <c r="AZ26" s="337"/>
      <c r="BA26" s="343"/>
      <c r="BB26" s="339"/>
      <c r="BC26" s="339"/>
      <c r="BD26" s="339"/>
      <c r="BE26" s="439"/>
    </row>
    <row r="27" spans="1:57" ht="18.75" customHeight="1" x14ac:dyDescent="0.25">
      <c r="A27" s="636"/>
      <c r="B27" s="645"/>
      <c r="C27" s="376"/>
      <c r="D27" s="473"/>
      <c r="E27" s="470"/>
      <c r="F27" s="473"/>
      <c r="G27" s="470"/>
      <c r="H27" s="372" t="s">
        <v>388</v>
      </c>
      <c r="I27" s="288" t="s">
        <v>49</v>
      </c>
      <c r="J27" s="483"/>
      <c r="K27" s="422"/>
      <c r="L27" s="376"/>
      <c r="M27" s="394"/>
      <c r="N27" s="602"/>
      <c r="O27" s="376"/>
      <c r="P27" s="290"/>
      <c r="Q27" s="290"/>
      <c r="R27" s="290"/>
      <c r="S27" s="370"/>
      <c r="T27" s="370"/>
      <c r="U27" s="370"/>
      <c r="V27" s="370"/>
      <c r="W27" s="370"/>
      <c r="X27" s="370"/>
      <c r="Y27" s="370"/>
      <c r="Z27" s="430"/>
      <c r="AA27" s="623"/>
      <c r="AB27" s="495"/>
      <c r="AC27" s="495"/>
      <c r="AD27" s="495"/>
      <c r="AE27" s="376"/>
      <c r="AF27" s="376"/>
      <c r="AG27" s="376"/>
      <c r="AH27" s="376"/>
      <c r="AI27" s="288"/>
      <c r="AJ27" s="596"/>
      <c r="AK27" s="605"/>
      <c r="AL27" s="605"/>
      <c r="AM27" s="401"/>
      <c r="AN27" s="633"/>
      <c r="AO27" s="469"/>
      <c r="AP27" s="290"/>
      <c r="AQ27" s="290"/>
      <c r="AR27" s="290"/>
      <c r="AS27" s="290"/>
      <c r="AT27" s="290"/>
      <c r="AU27" s="290"/>
      <c r="AV27" s="290"/>
      <c r="AW27" s="290"/>
      <c r="AX27" s="290"/>
      <c r="AY27" s="290"/>
      <c r="AZ27" s="337"/>
      <c r="BA27" s="343"/>
      <c r="BB27" s="339"/>
      <c r="BC27" s="339"/>
      <c r="BD27" s="339"/>
      <c r="BE27" s="439"/>
    </row>
    <row r="28" spans="1:57" ht="12.75" customHeight="1" x14ac:dyDescent="0.25">
      <c r="A28" s="636"/>
      <c r="B28" s="645"/>
      <c r="C28" s="376"/>
      <c r="D28" s="473"/>
      <c r="E28" s="470"/>
      <c r="F28" s="473"/>
      <c r="G28" s="470"/>
      <c r="H28" s="372"/>
      <c r="I28" s="288"/>
      <c r="J28" s="483"/>
      <c r="K28" s="422"/>
      <c r="L28" s="376"/>
      <c r="M28" s="394"/>
      <c r="N28" s="602"/>
      <c r="O28" s="376"/>
      <c r="P28" s="290"/>
      <c r="Q28" s="290"/>
      <c r="R28" s="290"/>
      <c r="S28" s="370"/>
      <c r="T28" s="370"/>
      <c r="U28" s="370"/>
      <c r="V28" s="370"/>
      <c r="W28" s="370"/>
      <c r="X28" s="370"/>
      <c r="Y28" s="370"/>
      <c r="Z28" s="430"/>
      <c r="AA28" s="623"/>
      <c r="AB28" s="495"/>
      <c r="AC28" s="495"/>
      <c r="AD28" s="495"/>
      <c r="AE28" s="376"/>
      <c r="AF28" s="376"/>
      <c r="AG28" s="376"/>
      <c r="AH28" s="376"/>
      <c r="AI28" s="288"/>
      <c r="AJ28" s="596"/>
      <c r="AK28" s="605"/>
      <c r="AL28" s="605"/>
      <c r="AM28" s="401"/>
      <c r="AN28" s="633"/>
      <c r="AO28" s="469"/>
      <c r="AP28" s="290"/>
      <c r="AQ28" s="290"/>
      <c r="AR28" s="290"/>
      <c r="AS28" s="290"/>
      <c r="AT28" s="290"/>
      <c r="AU28" s="290"/>
      <c r="AV28" s="290"/>
      <c r="AW28" s="290"/>
      <c r="AX28" s="290"/>
      <c r="AY28" s="290"/>
      <c r="AZ28" s="337"/>
      <c r="BA28" s="343"/>
      <c r="BB28" s="339"/>
      <c r="BC28" s="339"/>
      <c r="BD28" s="339"/>
      <c r="BE28" s="439"/>
    </row>
    <row r="29" spans="1:57" ht="18.75" customHeight="1" x14ac:dyDescent="0.25">
      <c r="A29" s="636"/>
      <c r="B29" s="645"/>
      <c r="C29" s="376"/>
      <c r="D29" s="473"/>
      <c r="E29" s="470"/>
      <c r="F29" s="473"/>
      <c r="G29" s="470"/>
      <c r="H29" s="372" t="s">
        <v>387</v>
      </c>
      <c r="I29" s="288" t="s">
        <v>49</v>
      </c>
      <c r="J29" s="483"/>
      <c r="K29" s="422"/>
      <c r="L29" s="376"/>
      <c r="M29" s="394"/>
      <c r="N29" s="602"/>
      <c r="O29" s="376"/>
      <c r="P29" s="290"/>
      <c r="Q29" s="290"/>
      <c r="R29" s="290"/>
      <c r="S29" s="370"/>
      <c r="T29" s="370"/>
      <c r="U29" s="370"/>
      <c r="V29" s="370"/>
      <c r="W29" s="370"/>
      <c r="X29" s="370"/>
      <c r="Y29" s="370"/>
      <c r="Z29" s="430"/>
      <c r="AA29" s="623"/>
      <c r="AB29" s="495"/>
      <c r="AC29" s="495"/>
      <c r="AD29" s="495"/>
      <c r="AE29" s="376"/>
      <c r="AF29" s="376"/>
      <c r="AG29" s="376"/>
      <c r="AH29" s="376"/>
      <c r="AI29" s="288"/>
      <c r="AJ29" s="596"/>
      <c r="AK29" s="605"/>
      <c r="AL29" s="605"/>
      <c r="AM29" s="401"/>
      <c r="AN29" s="633"/>
      <c r="AO29" s="469"/>
      <c r="AP29" s="290"/>
      <c r="AQ29" s="290"/>
      <c r="AR29" s="290"/>
      <c r="AS29" s="290"/>
      <c r="AT29" s="290"/>
      <c r="AU29" s="290"/>
      <c r="AV29" s="290"/>
      <c r="AW29" s="290"/>
      <c r="AX29" s="290"/>
      <c r="AY29" s="290"/>
      <c r="AZ29" s="337"/>
      <c r="BA29" s="343"/>
      <c r="BB29" s="339"/>
      <c r="BC29" s="339"/>
      <c r="BD29" s="339"/>
      <c r="BE29" s="439"/>
    </row>
    <row r="30" spans="1:57" ht="12.75" customHeight="1" x14ac:dyDescent="0.25">
      <c r="A30" s="636"/>
      <c r="B30" s="645"/>
      <c r="C30" s="376"/>
      <c r="D30" s="473"/>
      <c r="E30" s="470"/>
      <c r="F30" s="473"/>
      <c r="G30" s="470"/>
      <c r="H30" s="372"/>
      <c r="I30" s="288"/>
      <c r="J30" s="483"/>
      <c r="K30" s="422"/>
      <c r="L30" s="376"/>
      <c r="M30" s="394"/>
      <c r="N30" s="602"/>
      <c r="O30" s="376"/>
      <c r="P30" s="290"/>
      <c r="Q30" s="290"/>
      <c r="R30" s="290"/>
      <c r="S30" s="370"/>
      <c r="T30" s="370"/>
      <c r="U30" s="370"/>
      <c r="V30" s="370"/>
      <c r="W30" s="370"/>
      <c r="X30" s="370"/>
      <c r="Y30" s="370"/>
      <c r="Z30" s="430"/>
      <c r="AA30" s="623"/>
      <c r="AB30" s="495"/>
      <c r="AC30" s="495"/>
      <c r="AD30" s="495"/>
      <c r="AE30" s="376"/>
      <c r="AF30" s="376"/>
      <c r="AG30" s="376"/>
      <c r="AH30" s="376"/>
      <c r="AI30" s="288"/>
      <c r="AJ30" s="596"/>
      <c r="AK30" s="605"/>
      <c r="AL30" s="605"/>
      <c r="AM30" s="401"/>
      <c r="AN30" s="633"/>
      <c r="AO30" s="469"/>
      <c r="AP30" s="290"/>
      <c r="AQ30" s="290"/>
      <c r="AR30" s="290"/>
      <c r="AS30" s="290"/>
      <c r="AT30" s="290"/>
      <c r="AU30" s="290"/>
      <c r="AV30" s="290"/>
      <c r="AW30" s="290"/>
      <c r="AX30" s="290"/>
      <c r="AY30" s="290"/>
      <c r="AZ30" s="337"/>
      <c r="BA30" s="343"/>
      <c r="BB30" s="339"/>
      <c r="BC30" s="339"/>
      <c r="BD30" s="339"/>
      <c r="BE30" s="439"/>
    </row>
    <row r="31" spans="1:57" ht="14.25" customHeight="1" x14ac:dyDescent="0.25">
      <c r="A31" s="636"/>
      <c r="B31" s="645"/>
      <c r="C31" s="376"/>
      <c r="D31" s="473"/>
      <c r="E31" s="470"/>
      <c r="F31" s="473"/>
      <c r="G31" s="470"/>
      <c r="H31" s="466" t="s">
        <v>386</v>
      </c>
      <c r="I31" s="288" t="s">
        <v>49</v>
      </c>
      <c r="J31" s="483"/>
      <c r="K31" s="422"/>
      <c r="L31" s="376"/>
      <c r="M31" s="394"/>
      <c r="N31" s="602"/>
      <c r="O31" s="376"/>
      <c r="P31" s="290"/>
      <c r="Q31" s="290"/>
      <c r="R31" s="290"/>
      <c r="S31" s="370"/>
      <c r="T31" s="370"/>
      <c r="U31" s="370"/>
      <c r="V31" s="370"/>
      <c r="W31" s="370"/>
      <c r="X31" s="370"/>
      <c r="Y31" s="370"/>
      <c r="Z31" s="430"/>
      <c r="AA31" s="623"/>
      <c r="AB31" s="495"/>
      <c r="AC31" s="495"/>
      <c r="AD31" s="495"/>
      <c r="AE31" s="376"/>
      <c r="AF31" s="376"/>
      <c r="AG31" s="376"/>
      <c r="AH31" s="376"/>
      <c r="AI31" s="288"/>
      <c r="AJ31" s="596"/>
      <c r="AK31" s="605"/>
      <c r="AL31" s="605"/>
      <c r="AM31" s="401"/>
      <c r="AN31" s="633"/>
      <c r="AO31" s="469"/>
      <c r="AP31" s="290"/>
      <c r="AQ31" s="290"/>
      <c r="AR31" s="290"/>
      <c r="AS31" s="290"/>
      <c r="AT31" s="290"/>
      <c r="AU31" s="290"/>
      <c r="AV31" s="290"/>
      <c r="AW31" s="290"/>
      <c r="AX31" s="290"/>
      <c r="AY31" s="290"/>
      <c r="AZ31" s="337"/>
      <c r="BA31" s="343"/>
      <c r="BB31" s="339"/>
      <c r="BC31" s="339"/>
      <c r="BD31" s="339"/>
      <c r="BE31" s="439"/>
    </row>
    <row r="32" spans="1:57" ht="13.5" customHeight="1" x14ac:dyDescent="0.25">
      <c r="A32" s="636"/>
      <c r="B32" s="645"/>
      <c r="C32" s="376"/>
      <c r="D32" s="473"/>
      <c r="E32" s="470"/>
      <c r="F32" s="473"/>
      <c r="G32" s="470"/>
      <c r="H32" s="467"/>
      <c r="I32" s="288"/>
      <c r="J32" s="483"/>
      <c r="K32" s="422"/>
      <c r="L32" s="376"/>
      <c r="M32" s="394"/>
      <c r="N32" s="602"/>
      <c r="O32" s="376"/>
      <c r="P32" s="290"/>
      <c r="Q32" s="290"/>
      <c r="R32" s="290"/>
      <c r="S32" s="370"/>
      <c r="T32" s="370"/>
      <c r="U32" s="370"/>
      <c r="V32" s="370"/>
      <c r="W32" s="370"/>
      <c r="X32" s="370"/>
      <c r="Y32" s="370"/>
      <c r="Z32" s="430"/>
      <c r="AA32" s="623"/>
      <c r="AB32" s="495"/>
      <c r="AC32" s="495"/>
      <c r="AD32" s="495"/>
      <c r="AE32" s="376"/>
      <c r="AF32" s="376"/>
      <c r="AG32" s="376"/>
      <c r="AH32" s="376"/>
      <c r="AI32" s="288"/>
      <c r="AJ32" s="596"/>
      <c r="AK32" s="605"/>
      <c r="AL32" s="605"/>
      <c r="AM32" s="401"/>
      <c r="AN32" s="633"/>
      <c r="AO32" s="469"/>
      <c r="AP32" s="290"/>
      <c r="AQ32" s="290"/>
      <c r="AR32" s="290"/>
      <c r="AS32" s="290"/>
      <c r="AT32" s="290"/>
      <c r="AU32" s="290"/>
      <c r="AV32" s="290"/>
      <c r="AW32" s="290"/>
      <c r="AX32" s="290"/>
      <c r="AY32" s="290"/>
      <c r="AZ32" s="337"/>
      <c r="BA32" s="343"/>
      <c r="BB32" s="339"/>
      <c r="BC32" s="339"/>
      <c r="BD32" s="339"/>
      <c r="BE32" s="439"/>
    </row>
    <row r="33" spans="1:57" ht="18.75" customHeight="1" x14ac:dyDescent="0.25">
      <c r="A33" s="636"/>
      <c r="B33" s="645"/>
      <c r="C33" s="376"/>
      <c r="D33" s="473"/>
      <c r="E33" s="470"/>
      <c r="F33" s="473"/>
      <c r="G33" s="470"/>
      <c r="H33" s="464" t="s">
        <v>385</v>
      </c>
      <c r="I33" s="288" t="s">
        <v>49</v>
      </c>
      <c r="J33" s="483"/>
      <c r="K33" s="422"/>
      <c r="L33" s="376"/>
      <c r="M33" s="394"/>
      <c r="N33" s="602"/>
      <c r="O33" s="376"/>
      <c r="P33" s="290"/>
      <c r="Q33" s="290"/>
      <c r="R33" s="290"/>
      <c r="S33" s="370"/>
      <c r="T33" s="370"/>
      <c r="U33" s="370"/>
      <c r="V33" s="370"/>
      <c r="W33" s="370"/>
      <c r="X33" s="370"/>
      <c r="Y33" s="370"/>
      <c r="Z33" s="430"/>
      <c r="AA33" s="623"/>
      <c r="AB33" s="495"/>
      <c r="AC33" s="495"/>
      <c r="AD33" s="495"/>
      <c r="AE33" s="376"/>
      <c r="AF33" s="376"/>
      <c r="AG33" s="376"/>
      <c r="AH33" s="376"/>
      <c r="AI33" s="288"/>
      <c r="AJ33" s="596"/>
      <c r="AK33" s="605"/>
      <c r="AL33" s="605"/>
      <c r="AM33" s="401"/>
      <c r="AN33" s="633"/>
      <c r="AO33" s="469"/>
      <c r="AP33" s="290"/>
      <c r="AQ33" s="290"/>
      <c r="AR33" s="290"/>
      <c r="AS33" s="290"/>
      <c r="AT33" s="290"/>
      <c r="AU33" s="290"/>
      <c r="AV33" s="290"/>
      <c r="AW33" s="290"/>
      <c r="AX33" s="290"/>
      <c r="AY33" s="290"/>
      <c r="AZ33" s="337"/>
      <c r="BA33" s="343"/>
      <c r="BB33" s="339"/>
      <c r="BC33" s="339"/>
      <c r="BD33" s="339"/>
      <c r="BE33" s="439"/>
    </row>
    <row r="34" spans="1:57" ht="15.75" customHeight="1" thickBot="1" x14ac:dyDescent="0.3">
      <c r="A34" s="637"/>
      <c r="B34" s="646"/>
      <c r="C34" s="392"/>
      <c r="D34" s="474"/>
      <c r="E34" s="471"/>
      <c r="F34" s="474"/>
      <c r="G34" s="471"/>
      <c r="H34" s="465"/>
      <c r="I34" s="288"/>
      <c r="J34" s="484"/>
      <c r="K34" s="423"/>
      <c r="L34" s="392"/>
      <c r="M34" s="395"/>
      <c r="N34" s="603"/>
      <c r="O34" s="392"/>
      <c r="P34" s="290"/>
      <c r="Q34" s="290"/>
      <c r="R34" s="290"/>
      <c r="S34" s="371"/>
      <c r="T34" s="371"/>
      <c r="U34" s="371"/>
      <c r="V34" s="371"/>
      <c r="W34" s="371"/>
      <c r="X34" s="160"/>
      <c r="Y34" s="371"/>
      <c r="Z34" s="621"/>
      <c r="AA34" s="210"/>
      <c r="AB34" s="590"/>
      <c r="AC34" s="590"/>
      <c r="AD34" s="590"/>
      <c r="AE34" s="392"/>
      <c r="AF34" s="392"/>
      <c r="AG34" s="392"/>
      <c r="AH34" s="392"/>
      <c r="AI34" s="288"/>
      <c r="AJ34" s="597"/>
      <c r="AK34" s="606"/>
      <c r="AL34" s="606"/>
      <c r="AM34" s="607"/>
      <c r="AN34" s="634"/>
      <c r="AO34" s="472"/>
      <c r="AP34" s="291"/>
      <c r="AQ34" s="291"/>
      <c r="AR34" s="291"/>
      <c r="AS34" s="291"/>
      <c r="AT34" s="291"/>
      <c r="AU34" s="291"/>
      <c r="AV34" s="291"/>
      <c r="AW34" s="291"/>
      <c r="AX34" s="291"/>
      <c r="AY34" s="291"/>
      <c r="AZ34" s="344"/>
      <c r="BA34" s="345"/>
      <c r="BB34" s="346"/>
      <c r="BC34" s="346"/>
      <c r="BD34" s="346"/>
      <c r="BE34" s="440"/>
    </row>
    <row r="35" spans="1:57" ht="46.5" customHeight="1" thickBot="1" x14ac:dyDescent="0.3">
      <c r="A35" s="295">
        <v>2</v>
      </c>
      <c r="B35" s="644" t="s">
        <v>763</v>
      </c>
      <c r="C35" s="375" t="s">
        <v>634</v>
      </c>
      <c r="D35" s="284" t="s">
        <v>32</v>
      </c>
      <c r="E35" s="375" t="s">
        <v>633</v>
      </c>
      <c r="F35" s="284" t="s">
        <v>632</v>
      </c>
      <c r="G35" s="307" t="s">
        <v>38</v>
      </c>
      <c r="H35" s="166" t="s">
        <v>416</v>
      </c>
      <c r="I35" s="173" t="s">
        <v>48</v>
      </c>
      <c r="J35" s="482">
        <f>COUNTIF(I35:I60,[3]DATOS!$D$24)</f>
        <v>12</v>
      </c>
      <c r="K35" s="421" t="str">
        <f>+IF(AND(J35&lt;6,J35&gt;0),"Moderado",IF(AND(J35&lt;12,J35&gt;5),"Mayor",IF(AND(J35&lt;20,J35&gt;11),"Catastrófico","Responda las Preguntas de Impacto")))</f>
        <v>Catastrófico</v>
      </c>
      <c r="L35" s="375"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393"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07" t="s">
        <v>631</v>
      </c>
      <c r="O35" s="287" t="s">
        <v>65</v>
      </c>
      <c r="P35" s="164" t="s">
        <v>401</v>
      </c>
      <c r="Q35" s="159" t="s">
        <v>76</v>
      </c>
      <c r="R35" s="159">
        <f>+IFERROR(VLOOKUP(Q35,[4]DATOS!$E$2:$F$17,2,FALSE),"")</f>
        <v>15</v>
      </c>
      <c r="S35" s="429">
        <f>SUM(R35:R42)</f>
        <v>100</v>
      </c>
      <c r="T35" s="290" t="str">
        <f>+IF(AND(S35&lt;=100,S35&gt;=96),"Fuerte",IF(AND(S35&lt;=95,S35&gt;=86),"Moderado",IF(AND(S35&lt;=85,J35&gt;=0),"Débil"," ")))</f>
        <v>Fuerte</v>
      </c>
      <c r="U35" s="290" t="s">
        <v>90</v>
      </c>
      <c r="V35" s="29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90">
        <f>IF(V35="Fuerte",100,IF(V35="Moderado",50,IF(V35="Débil",0)))</f>
        <v>100</v>
      </c>
      <c r="X35" s="369">
        <f>AVERAGE(W35:W60)</f>
        <v>100</v>
      </c>
      <c r="Y35" s="406" t="s">
        <v>630</v>
      </c>
      <c r="Z35" s="369" t="s">
        <v>413</v>
      </c>
      <c r="AA35" s="495" t="s">
        <v>629</v>
      </c>
      <c r="AB35" s="384" t="str">
        <f>+IF(X35=100,"Fuerte",IF(AND(X35&lt;=99,X35&gt;=50),"Moderado",IF(X35&lt;50,"Débil"," ")))</f>
        <v>Fuerte</v>
      </c>
      <c r="AC35" s="489" t="s">
        <v>95</v>
      </c>
      <c r="AD35" s="489" t="s">
        <v>95</v>
      </c>
      <c r="AE35" s="376"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376"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376" t="str">
        <f>K35</f>
        <v>Catastrófico</v>
      </c>
      <c r="AH35" s="376"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394"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02" t="s">
        <v>734</v>
      </c>
      <c r="AK35" s="398">
        <v>43466</v>
      </c>
      <c r="AL35" s="398">
        <v>43830</v>
      </c>
      <c r="AM35" s="401" t="s">
        <v>628</v>
      </c>
      <c r="AN35" s="473" t="s">
        <v>733</v>
      </c>
      <c r="AO35" s="461"/>
      <c r="AP35" s="374"/>
      <c r="AQ35" s="374"/>
      <c r="AR35" s="374"/>
      <c r="AS35" s="374"/>
      <c r="AT35" s="374"/>
      <c r="AU35" s="374"/>
      <c r="AV35" s="374"/>
      <c r="AW35" s="374"/>
      <c r="AX35" s="374"/>
      <c r="AY35" s="374"/>
      <c r="AZ35" s="452"/>
      <c r="BA35" s="441"/>
      <c r="BB35" s="455"/>
      <c r="BC35" s="455"/>
      <c r="BD35" s="455"/>
      <c r="BE35" s="458"/>
    </row>
    <row r="36" spans="1:57" ht="30" customHeight="1" thickBot="1" x14ac:dyDescent="0.3">
      <c r="A36" s="296"/>
      <c r="B36" s="645"/>
      <c r="C36" s="376"/>
      <c r="D36" s="285"/>
      <c r="E36" s="376"/>
      <c r="F36" s="285"/>
      <c r="G36" s="308"/>
      <c r="H36" s="161" t="s">
        <v>409</v>
      </c>
      <c r="I36" s="172" t="s">
        <v>48</v>
      </c>
      <c r="J36" s="483"/>
      <c r="K36" s="422"/>
      <c r="L36" s="376"/>
      <c r="M36" s="394"/>
      <c r="N36" s="308"/>
      <c r="O36" s="288"/>
      <c r="P36" s="164" t="s">
        <v>399</v>
      </c>
      <c r="Q36" s="159" t="s">
        <v>78</v>
      </c>
      <c r="R36" s="159">
        <f>+IFERROR(VLOOKUP(Q36,[4]DATOS!$E$2:$F$17,2,FALSE),"")</f>
        <v>15</v>
      </c>
      <c r="S36" s="430"/>
      <c r="T36" s="290"/>
      <c r="U36" s="290"/>
      <c r="V36" s="290"/>
      <c r="W36" s="290"/>
      <c r="X36" s="370"/>
      <c r="Y36" s="376"/>
      <c r="Z36" s="370"/>
      <c r="AA36" s="495"/>
      <c r="AB36" s="384"/>
      <c r="AC36" s="387"/>
      <c r="AD36" s="387"/>
      <c r="AE36" s="376"/>
      <c r="AF36" s="376"/>
      <c r="AG36" s="376"/>
      <c r="AH36" s="376"/>
      <c r="AI36" s="394"/>
      <c r="AJ36" s="397"/>
      <c r="AK36" s="398"/>
      <c r="AL36" s="398"/>
      <c r="AM36" s="401"/>
      <c r="AN36" s="473"/>
      <c r="AO36" s="462"/>
      <c r="AP36" s="370"/>
      <c r="AQ36" s="370"/>
      <c r="AR36" s="370"/>
      <c r="AS36" s="370"/>
      <c r="AT36" s="370"/>
      <c r="AU36" s="370"/>
      <c r="AV36" s="370"/>
      <c r="AW36" s="370"/>
      <c r="AX36" s="370"/>
      <c r="AY36" s="370"/>
      <c r="AZ36" s="453"/>
      <c r="BA36" s="442"/>
      <c r="BB36" s="456"/>
      <c r="BC36" s="456"/>
      <c r="BD36" s="456"/>
      <c r="BE36" s="459"/>
    </row>
    <row r="37" spans="1:57" ht="30" customHeight="1" thickBot="1" x14ac:dyDescent="0.3">
      <c r="A37" s="296"/>
      <c r="B37" s="645"/>
      <c r="C37" s="376"/>
      <c r="D37" s="285"/>
      <c r="E37" s="376"/>
      <c r="F37" s="285"/>
      <c r="G37" s="308"/>
      <c r="H37" s="161" t="s">
        <v>408</v>
      </c>
      <c r="I37" s="172" t="s">
        <v>49</v>
      </c>
      <c r="J37" s="483"/>
      <c r="K37" s="422"/>
      <c r="L37" s="376"/>
      <c r="M37" s="394"/>
      <c r="N37" s="308"/>
      <c r="O37" s="288"/>
      <c r="P37" s="164" t="s">
        <v>397</v>
      </c>
      <c r="Q37" s="159" t="s">
        <v>80</v>
      </c>
      <c r="R37" s="159">
        <f>+IFERROR(VLOOKUP(Q37,[4]DATOS!$E$2:$F$17,2,FALSE),"")</f>
        <v>15</v>
      </c>
      <c r="S37" s="430"/>
      <c r="T37" s="290"/>
      <c r="U37" s="290"/>
      <c r="V37" s="290"/>
      <c r="W37" s="290"/>
      <c r="X37" s="370"/>
      <c r="Y37" s="376"/>
      <c r="Z37" s="370"/>
      <c r="AA37" s="495"/>
      <c r="AB37" s="384"/>
      <c r="AC37" s="387"/>
      <c r="AD37" s="387"/>
      <c r="AE37" s="376"/>
      <c r="AF37" s="376"/>
      <c r="AG37" s="376"/>
      <c r="AH37" s="376"/>
      <c r="AI37" s="394"/>
      <c r="AJ37" s="397"/>
      <c r="AK37" s="398"/>
      <c r="AL37" s="398"/>
      <c r="AM37" s="401"/>
      <c r="AN37" s="473"/>
      <c r="AO37" s="462"/>
      <c r="AP37" s="370"/>
      <c r="AQ37" s="370"/>
      <c r="AR37" s="370"/>
      <c r="AS37" s="370"/>
      <c r="AT37" s="370"/>
      <c r="AU37" s="370"/>
      <c r="AV37" s="370"/>
      <c r="AW37" s="370"/>
      <c r="AX37" s="370"/>
      <c r="AY37" s="370"/>
      <c r="AZ37" s="453"/>
      <c r="BA37" s="442"/>
      <c r="BB37" s="456"/>
      <c r="BC37" s="456"/>
      <c r="BD37" s="456"/>
      <c r="BE37" s="459"/>
    </row>
    <row r="38" spans="1:57" ht="30" customHeight="1" thickBot="1" x14ac:dyDescent="0.3">
      <c r="A38" s="296"/>
      <c r="B38" s="645"/>
      <c r="C38" s="376"/>
      <c r="D38" s="285"/>
      <c r="E38" s="376"/>
      <c r="F38" s="285"/>
      <c r="G38" s="308"/>
      <c r="H38" s="161" t="s">
        <v>407</v>
      </c>
      <c r="I38" s="172" t="s">
        <v>49</v>
      </c>
      <c r="J38" s="483"/>
      <c r="K38" s="422"/>
      <c r="L38" s="376"/>
      <c r="M38" s="394"/>
      <c r="N38" s="308"/>
      <c r="O38" s="288"/>
      <c r="P38" s="164" t="s">
        <v>395</v>
      </c>
      <c r="Q38" s="159" t="s">
        <v>82</v>
      </c>
      <c r="R38" s="159">
        <f>+IFERROR(VLOOKUP(Q38,[4]DATOS!$E$2:$F$17,2,FALSE),"")</f>
        <v>15</v>
      </c>
      <c r="S38" s="430"/>
      <c r="T38" s="290"/>
      <c r="U38" s="290"/>
      <c r="V38" s="290"/>
      <c r="W38" s="290"/>
      <c r="X38" s="370"/>
      <c r="Y38" s="376"/>
      <c r="Z38" s="370"/>
      <c r="AA38" s="495"/>
      <c r="AB38" s="384"/>
      <c r="AC38" s="387"/>
      <c r="AD38" s="387"/>
      <c r="AE38" s="376"/>
      <c r="AF38" s="376"/>
      <c r="AG38" s="376"/>
      <c r="AH38" s="376"/>
      <c r="AI38" s="394"/>
      <c r="AJ38" s="397"/>
      <c r="AK38" s="398"/>
      <c r="AL38" s="398"/>
      <c r="AM38" s="401"/>
      <c r="AN38" s="473"/>
      <c r="AO38" s="462"/>
      <c r="AP38" s="370"/>
      <c r="AQ38" s="370"/>
      <c r="AR38" s="370"/>
      <c r="AS38" s="370"/>
      <c r="AT38" s="370"/>
      <c r="AU38" s="370"/>
      <c r="AV38" s="370"/>
      <c r="AW38" s="370"/>
      <c r="AX38" s="370"/>
      <c r="AY38" s="370"/>
      <c r="AZ38" s="453"/>
      <c r="BA38" s="442"/>
      <c r="BB38" s="456"/>
      <c r="BC38" s="456"/>
      <c r="BD38" s="456"/>
      <c r="BE38" s="459"/>
    </row>
    <row r="39" spans="1:57" ht="30" customHeight="1" thickBot="1" x14ac:dyDescent="0.3">
      <c r="A39" s="296"/>
      <c r="B39" s="645"/>
      <c r="C39" s="376"/>
      <c r="D39" s="285"/>
      <c r="E39" s="376"/>
      <c r="F39" s="285"/>
      <c r="G39" s="308"/>
      <c r="H39" s="161" t="s">
        <v>406</v>
      </c>
      <c r="I39" s="172" t="s">
        <v>48</v>
      </c>
      <c r="J39" s="483"/>
      <c r="K39" s="422"/>
      <c r="L39" s="376"/>
      <c r="M39" s="394"/>
      <c r="N39" s="308"/>
      <c r="O39" s="288"/>
      <c r="P39" s="164" t="s">
        <v>393</v>
      </c>
      <c r="Q39" s="159" t="s">
        <v>85</v>
      </c>
      <c r="R39" s="159">
        <f>+IFERROR(VLOOKUP(Q39,[4]DATOS!$E$2:$F$17,2,FALSE),"")</f>
        <v>15</v>
      </c>
      <c r="S39" s="430"/>
      <c r="T39" s="290"/>
      <c r="U39" s="290"/>
      <c r="V39" s="290"/>
      <c r="W39" s="290"/>
      <c r="X39" s="370"/>
      <c r="Y39" s="376"/>
      <c r="Z39" s="370"/>
      <c r="AA39" s="495"/>
      <c r="AB39" s="384"/>
      <c r="AC39" s="387"/>
      <c r="AD39" s="387"/>
      <c r="AE39" s="376"/>
      <c r="AF39" s="376"/>
      <c r="AG39" s="376"/>
      <c r="AH39" s="376"/>
      <c r="AI39" s="394"/>
      <c r="AJ39" s="397"/>
      <c r="AK39" s="398"/>
      <c r="AL39" s="398"/>
      <c r="AM39" s="401"/>
      <c r="AN39" s="473"/>
      <c r="AO39" s="462"/>
      <c r="AP39" s="370"/>
      <c r="AQ39" s="370"/>
      <c r="AR39" s="370"/>
      <c r="AS39" s="370"/>
      <c r="AT39" s="370"/>
      <c r="AU39" s="370"/>
      <c r="AV39" s="370"/>
      <c r="AW39" s="370"/>
      <c r="AX39" s="370"/>
      <c r="AY39" s="370"/>
      <c r="AZ39" s="453"/>
      <c r="BA39" s="442"/>
      <c r="BB39" s="456"/>
      <c r="BC39" s="456"/>
      <c r="BD39" s="456"/>
      <c r="BE39" s="459"/>
    </row>
    <row r="40" spans="1:57" ht="30" customHeight="1" x14ac:dyDescent="0.25">
      <c r="A40" s="296"/>
      <c r="B40" s="645"/>
      <c r="C40" s="376"/>
      <c r="D40" s="285"/>
      <c r="E40" s="376"/>
      <c r="F40" s="285"/>
      <c r="G40" s="308"/>
      <c r="H40" s="161" t="s">
        <v>405</v>
      </c>
      <c r="I40" s="172" t="s">
        <v>48</v>
      </c>
      <c r="J40" s="483"/>
      <c r="K40" s="422"/>
      <c r="L40" s="376"/>
      <c r="M40" s="394"/>
      <c r="N40" s="308"/>
      <c r="O40" s="288"/>
      <c r="P40" s="165" t="s">
        <v>392</v>
      </c>
      <c r="Q40" s="159" t="s">
        <v>98</v>
      </c>
      <c r="R40" s="159">
        <f>+IFERROR(VLOOKUP(Q40,[4]DATOS!$E$2:$F$17,2,FALSE),"")</f>
        <v>15</v>
      </c>
      <c r="S40" s="430"/>
      <c r="T40" s="290"/>
      <c r="U40" s="290"/>
      <c r="V40" s="290"/>
      <c r="W40" s="290"/>
      <c r="X40" s="370"/>
      <c r="Y40" s="376"/>
      <c r="Z40" s="370"/>
      <c r="AA40" s="495"/>
      <c r="AB40" s="384"/>
      <c r="AC40" s="387"/>
      <c r="AD40" s="387"/>
      <c r="AE40" s="376"/>
      <c r="AF40" s="376"/>
      <c r="AG40" s="376"/>
      <c r="AH40" s="376"/>
      <c r="AI40" s="394"/>
      <c r="AJ40" s="397"/>
      <c r="AK40" s="398"/>
      <c r="AL40" s="398"/>
      <c r="AM40" s="401"/>
      <c r="AN40" s="473"/>
      <c r="AO40" s="462"/>
      <c r="AP40" s="370"/>
      <c r="AQ40" s="370"/>
      <c r="AR40" s="370"/>
      <c r="AS40" s="370"/>
      <c r="AT40" s="370"/>
      <c r="AU40" s="370"/>
      <c r="AV40" s="370"/>
      <c r="AW40" s="370"/>
      <c r="AX40" s="370"/>
      <c r="AY40" s="370"/>
      <c r="AZ40" s="453"/>
      <c r="BA40" s="442"/>
      <c r="BB40" s="456"/>
      <c r="BC40" s="456"/>
      <c r="BD40" s="456"/>
      <c r="BE40" s="459"/>
    </row>
    <row r="41" spans="1:57" ht="30" customHeight="1" x14ac:dyDescent="0.25">
      <c r="A41" s="296"/>
      <c r="B41" s="645"/>
      <c r="C41" s="376"/>
      <c r="D41" s="285"/>
      <c r="E41" s="376"/>
      <c r="F41" s="285"/>
      <c r="G41" s="308"/>
      <c r="H41" s="161" t="s">
        <v>404</v>
      </c>
      <c r="I41" s="172" t="s">
        <v>48</v>
      </c>
      <c r="J41" s="483"/>
      <c r="K41" s="422"/>
      <c r="L41" s="376"/>
      <c r="M41" s="394"/>
      <c r="N41" s="308"/>
      <c r="O41" s="288"/>
      <c r="P41" s="164" t="s">
        <v>390</v>
      </c>
      <c r="Q41" s="164" t="s">
        <v>87</v>
      </c>
      <c r="R41" s="164">
        <f>+IFERROR(VLOOKUP(Q41,[4]DATOS!$E$2:$F$17,2,FALSE),"")</f>
        <v>10</v>
      </c>
      <c r="S41" s="430"/>
      <c r="T41" s="290"/>
      <c r="U41" s="290"/>
      <c r="V41" s="290"/>
      <c r="W41" s="290"/>
      <c r="X41" s="370"/>
      <c r="Y41" s="376"/>
      <c r="Z41" s="370"/>
      <c r="AA41" s="495"/>
      <c r="AB41" s="384"/>
      <c r="AC41" s="387"/>
      <c r="AD41" s="387"/>
      <c r="AE41" s="376"/>
      <c r="AF41" s="376"/>
      <c r="AG41" s="376"/>
      <c r="AH41" s="376"/>
      <c r="AI41" s="394"/>
      <c r="AJ41" s="397"/>
      <c r="AK41" s="398"/>
      <c r="AL41" s="398"/>
      <c r="AM41" s="401"/>
      <c r="AN41" s="473"/>
      <c r="AO41" s="462"/>
      <c r="AP41" s="370"/>
      <c r="AQ41" s="370"/>
      <c r="AR41" s="370"/>
      <c r="AS41" s="370"/>
      <c r="AT41" s="370"/>
      <c r="AU41" s="370"/>
      <c r="AV41" s="370"/>
      <c r="AW41" s="370"/>
      <c r="AX41" s="370"/>
      <c r="AY41" s="370"/>
      <c r="AZ41" s="453"/>
      <c r="BA41" s="442"/>
      <c r="BB41" s="456"/>
      <c r="BC41" s="456"/>
      <c r="BD41" s="456"/>
      <c r="BE41" s="459"/>
    </row>
    <row r="42" spans="1:57" ht="72" customHeight="1" thickBot="1" x14ac:dyDescent="0.3">
      <c r="A42" s="296"/>
      <c r="B42" s="645"/>
      <c r="C42" s="376"/>
      <c r="D42" s="285"/>
      <c r="E42" s="377"/>
      <c r="F42" s="285"/>
      <c r="G42" s="308"/>
      <c r="H42" s="161" t="s">
        <v>403</v>
      </c>
      <c r="I42" s="172" t="s">
        <v>48</v>
      </c>
      <c r="J42" s="483"/>
      <c r="K42" s="422"/>
      <c r="L42" s="376"/>
      <c r="M42" s="394"/>
      <c r="N42" s="308"/>
      <c r="O42" s="288"/>
      <c r="P42" s="163"/>
      <c r="Q42" s="163"/>
      <c r="R42" s="163"/>
      <c r="S42" s="431"/>
      <c r="T42" s="290"/>
      <c r="U42" s="290"/>
      <c r="V42" s="290"/>
      <c r="W42" s="290"/>
      <c r="X42" s="370"/>
      <c r="Y42" s="377"/>
      <c r="Z42" s="379"/>
      <c r="AA42" s="489"/>
      <c r="AB42" s="384"/>
      <c r="AC42" s="387"/>
      <c r="AD42" s="387"/>
      <c r="AE42" s="376"/>
      <c r="AF42" s="376"/>
      <c r="AG42" s="376"/>
      <c r="AH42" s="376"/>
      <c r="AI42" s="394"/>
      <c r="AJ42" s="397"/>
      <c r="AK42" s="399"/>
      <c r="AL42" s="399"/>
      <c r="AM42" s="402"/>
      <c r="AN42" s="473"/>
      <c r="AO42" s="463"/>
      <c r="AP42" s="379"/>
      <c r="AQ42" s="379"/>
      <c r="AR42" s="379"/>
      <c r="AS42" s="379"/>
      <c r="AT42" s="379"/>
      <c r="AU42" s="379"/>
      <c r="AV42" s="379"/>
      <c r="AW42" s="379"/>
      <c r="AX42" s="379"/>
      <c r="AY42" s="379"/>
      <c r="AZ42" s="454"/>
      <c r="BA42" s="443"/>
      <c r="BB42" s="457"/>
      <c r="BC42" s="457"/>
      <c r="BD42" s="457"/>
      <c r="BE42" s="460"/>
    </row>
    <row r="43" spans="1:57" ht="30" customHeight="1" thickBot="1" x14ac:dyDescent="0.3">
      <c r="A43" s="296"/>
      <c r="B43" s="645"/>
      <c r="C43" s="376"/>
      <c r="D43" s="285"/>
      <c r="E43" s="478" t="s">
        <v>627</v>
      </c>
      <c r="F43" s="285"/>
      <c r="G43" s="308"/>
      <c r="H43" s="161" t="s">
        <v>402</v>
      </c>
      <c r="I43" s="172" t="s">
        <v>48</v>
      </c>
      <c r="J43" s="483"/>
      <c r="K43" s="422"/>
      <c r="L43" s="376"/>
      <c r="M43" s="394"/>
      <c r="N43" s="308"/>
      <c r="O43" s="375" t="s">
        <v>65</v>
      </c>
      <c r="P43" s="159" t="s">
        <v>401</v>
      </c>
      <c r="Q43" s="159" t="s">
        <v>76</v>
      </c>
      <c r="R43" s="159">
        <f>+IFERROR(VLOOKUP(Q43,[4]DATOS!$E$2:$F$17,2,FALSE),"")</f>
        <v>15</v>
      </c>
      <c r="S43" s="369">
        <f>SUM(R43:R52)</f>
        <v>100</v>
      </c>
      <c r="T43" s="369" t="str">
        <f>+IF(AND(S43&lt;=100,S43&gt;=96),"Fuerte",IF(AND(S43&lt;=95,S43&gt;=86),"Moderado",IF(AND(S43&lt;=85,J43&gt;=0),"Débil"," ")))</f>
        <v>Fuerte</v>
      </c>
      <c r="U43" s="369" t="s">
        <v>90</v>
      </c>
      <c r="V43" s="369" t="str">
        <f>IF(AND(EXACT(T43,"Fuerte"),(EXACT(U43,"Fuerte"))),"Fuerte",IF(AND(EXACT(T43,"Fuerte"),(EXACT(U43,"Moderado"))),"Moderado",IF(AND(EXACT(T43,"Fuerte"),(EXACT(U43,"Débil"))),"Débil",IF(AND(EXACT(T43,"Moderado"),(EXACT(U43,"Fuerte"))),"Moderado",IF(AND(EXACT(T43,"Moderado"),(EXACT(U43,"Moderado"))),"Moderado",IF(AND(EXACT(T43,"Moderado"),(EXACT(U43,"Débil"))),"Débil",IF(AND(EXACT(T43,"Débil"),(EXACT(U43,"Fuerte"))),"Débil",IF(AND(EXACT(T43,"Débil"),(EXACT(U43,"Moderado"))),"Débil",IF(AND(EXACT(T43,"Débil"),(EXACT(U43,"Débil"))),"Débil",)))))))))</f>
        <v>Fuerte</v>
      </c>
      <c r="W43" s="369">
        <f>IF(V43="Fuerte",100,IF(V43="Moderado",50,IF(V43="Débil",0)))</f>
        <v>100</v>
      </c>
      <c r="X43" s="370"/>
      <c r="Y43" s="406" t="s">
        <v>535</v>
      </c>
      <c r="Z43" s="407" t="s">
        <v>428</v>
      </c>
      <c r="AA43" s="406" t="s">
        <v>502</v>
      </c>
      <c r="AB43" s="384"/>
      <c r="AC43" s="387"/>
      <c r="AD43" s="387"/>
      <c r="AE43" s="376"/>
      <c r="AF43" s="376"/>
      <c r="AG43" s="376"/>
      <c r="AH43" s="376"/>
      <c r="AI43" s="394"/>
      <c r="AJ43" s="397" t="s">
        <v>732</v>
      </c>
      <c r="AK43" s="468" t="s">
        <v>461</v>
      </c>
      <c r="AL43" s="468" t="s">
        <v>626</v>
      </c>
      <c r="AM43" s="288" t="s">
        <v>420</v>
      </c>
      <c r="AN43" s="473"/>
      <c r="AO43" s="469"/>
      <c r="AP43" s="290"/>
      <c r="AQ43" s="290"/>
      <c r="AR43" s="290"/>
      <c r="AS43" s="290"/>
      <c r="AT43" s="290"/>
      <c r="AU43" s="290"/>
      <c r="AV43" s="290"/>
      <c r="AW43" s="290"/>
      <c r="AX43" s="290"/>
      <c r="AY43" s="290"/>
      <c r="AZ43" s="337"/>
      <c r="BA43" s="343"/>
      <c r="BB43" s="339"/>
      <c r="BC43" s="339"/>
      <c r="BD43" s="339"/>
      <c r="BE43" s="439"/>
    </row>
    <row r="44" spans="1:57" ht="30" customHeight="1" thickBot="1" x14ac:dyDescent="0.3">
      <c r="A44" s="296"/>
      <c r="B44" s="645"/>
      <c r="C44" s="376"/>
      <c r="D44" s="285"/>
      <c r="E44" s="470"/>
      <c r="F44" s="285"/>
      <c r="G44" s="308"/>
      <c r="H44" s="161" t="s">
        <v>400</v>
      </c>
      <c r="I44" s="172" t="s">
        <v>48</v>
      </c>
      <c r="J44" s="483"/>
      <c r="K44" s="422"/>
      <c r="L44" s="376"/>
      <c r="M44" s="394"/>
      <c r="N44" s="308"/>
      <c r="O44" s="376"/>
      <c r="P44" s="160" t="s">
        <v>399</v>
      </c>
      <c r="Q44" s="159" t="s">
        <v>78</v>
      </c>
      <c r="R44" s="159">
        <f>+IFERROR(VLOOKUP(Q44,[4]DATOS!$E$2:$F$17,2,FALSE),"")</f>
        <v>15</v>
      </c>
      <c r="S44" s="370"/>
      <c r="T44" s="370"/>
      <c r="U44" s="370"/>
      <c r="V44" s="370"/>
      <c r="W44" s="370"/>
      <c r="X44" s="370"/>
      <c r="Y44" s="376"/>
      <c r="Z44" s="370"/>
      <c r="AA44" s="376"/>
      <c r="AB44" s="384"/>
      <c r="AC44" s="387"/>
      <c r="AD44" s="387"/>
      <c r="AE44" s="376"/>
      <c r="AF44" s="376"/>
      <c r="AG44" s="376"/>
      <c r="AH44" s="376"/>
      <c r="AI44" s="394"/>
      <c r="AJ44" s="397"/>
      <c r="AK44" s="468"/>
      <c r="AL44" s="468"/>
      <c r="AM44" s="288"/>
      <c r="AN44" s="473"/>
      <c r="AO44" s="469"/>
      <c r="AP44" s="290"/>
      <c r="AQ44" s="290"/>
      <c r="AR44" s="290"/>
      <c r="AS44" s="290"/>
      <c r="AT44" s="290"/>
      <c r="AU44" s="290"/>
      <c r="AV44" s="290"/>
      <c r="AW44" s="290"/>
      <c r="AX44" s="290"/>
      <c r="AY44" s="290"/>
      <c r="AZ44" s="337"/>
      <c r="BA44" s="343"/>
      <c r="BB44" s="339"/>
      <c r="BC44" s="339"/>
      <c r="BD44" s="339"/>
      <c r="BE44" s="439"/>
    </row>
    <row r="45" spans="1:57" ht="30" customHeight="1" thickBot="1" x14ac:dyDescent="0.3">
      <c r="A45" s="296"/>
      <c r="B45" s="645"/>
      <c r="C45" s="376"/>
      <c r="D45" s="285"/>
      <c r="E45" s="470"/>
      <c r="F45" s="285"/>
      <c r="G45" s="308"/>
      <c r="H45" s="161" t="s">
        <v>398</v>
      </c>
      <c r="I45" s="172" t="s">
        <v>48</v>
      </c>
      <c r="J45" s="483"/>
      <c r="K45" s="422"/>
      <c r="L45" s="376"/>
      <c r="M45" s="394"/>
      <c r="N45" s="308"/>
      <c r="O45" s="376"/>
      <c r="P45" s="160" t="s">
        <v>397</v>
      </c>
      <c r="Q45" s="159" t="s">
        <v>80</v>
      </c>
      <c r="R45" s="159">
        <f>+IFERROR(VLOOKUP(Q45,[4]DATOS!$E$2:$F$17,2,FALSE),"")</f>
        <v>15</v>
      </c>
      <c r="S45" s="370"/>
      <c r="T45" s="370"/>
      <c r="U45" s="370"/>
      <c r="V45" s="370"/>
      <c r="W45" s="370"/>
      <c r="X45" s="370"/>
      <c r="Y45" s="376"/>
      <c r="Z45" s="370"/>
      <c r="AA45" s="376"/>
      <c r="AB45" s="384"/>
      <c r="AC45" s="387"/>
      <c r="AD45" s="387"/>
      <c r="AE45" s="376"/>
      <c r="AF45" s="376"/>
      <c r="AG45" s="376"/>
      <c r="AH45" s="376"/>
      <c r="AI45" s="394"/>
      <c r="AJ45" s="397"/>
      <c r="AK45" s="468"/>
      <c r="AL45" s="468"/>
      <c r="AM45" s="288"/>
      <c r="AN45" s="473"/>
      <c r="AO45" s="469"/>
      <c r="AP45" s="290"/>
      <c r="AQ45" s="290"/>
      <c r="AR45" s="290"/>
      <c r="AS45" s="290"/>
      <c r="AT45" s="290"/>
      <c r="AU45" s="290"/>
      <c r="AV45" s="290"/>
      <c r="AW45" s="290"/>
      <c r="AX45" s="290"/>
      <c r="AY45" s="290"/>
      <c r="AZ45" s="337"/>
      <c r="BA45" s="343"/>
      <c r="BB45" s="339"/>
      <c r="BC45" s="339"/>
      <c r="BD45" s="339"/>
      <c r="BE45" s="439"/>
    </row>
    <row r="46" spans="1:57" ht="30" customHeight="1" thickBot="1" x14ac:dyDescent="0.3">
      <c r="A46" s="296"/>
      <c r="B46" s="645"/>
      <c r="C46" s="376"/>
      <c r="D46" s="285"/>
      <c r="E46" s="470"/>
      <c r="F46" s="285"/>
      <c r="G46" s="308"/>
      <c r="H46" s="161" t="s">
        <v>396</v>
      </c>
      <c r="I46" s="172" t="s">
        <v>48</v>
      </c>
      <c r="J46" s="483"/>
      <c r="K46" s="422"/>
      <c r="L46" s="376"/>
      <c r="M46" s="394"/>
      <c r="N46" s="308"/>
      <c r="O46" s="376"/>
      <c r="P46" s="160" t="s">
        <v>395</v>
      </c>
      <c r="Q46" s="159" t="s">
        <v>82</v>
      </c>
      <c r="R46" s="159">
        <f>+IFERROR(VLOOKUP(Q46,[4]DATOS!$E$2:$F$17,2,FALSE),"")</f>
        <v>15</v>
      </c>
      <c r="S46" s="370"/>
      <c r="T46" s="370"/>
      <c r="U46" s="370"/>
      <c r="V46" s="370"/>
      <c r="W46" s="370"/>
      <c r="X46" s="370"/>
      <c r="Y46" s="376"/>
      <c r="Z46" s="370"/>
      <c r="AA46" s="376"/>
      <c r="AB46" s="384"/>
      <c r="AC46" s="387"/>
      <c r="AD46" s="387"/>
      <c r="AE46" s="376"/>
      <c r="AF46" s="376"/>
      <c r="AG46" s="376"/>
      <c r="AH46" s="376"/>
      <c r="AI46" s="394"/>
      <c r="AJ46" s="397"/>
      <c r="AK46" s="468"/>
      <c r="AL46" s="468"/>
      <c r="AM46" s="288"/>
      <c r="AN46" s="473"/>
      <c r="AO46" s="469"/>
      <c r="AP46" s="290"/>
      <c r="AQ46" s="290"/>
      <c r="AR46" s="290"/>
      <c r="AS46" s="290"/>
      <c r="AT46" s="290"/>
      <c r="AU46" s="290"/>
      <c r="AV46" s="290"/>
      <c r="AW46" s="290"/>
      <c r="AX46" s="290"/>
      <c r="AY46" s="290"/>
      <c r="AZ46" s="337"/>
      <c r="BA46" s="343"/>
      <c r="BB46" s="339"/>
      <c r="BC46" s="339"/>
      <c r="BD46" s="339"/>
      <c r="BE46" s="439"/>
    </row>
    <row r="47" spans="1:57" ht="18.75" customHeight="1" thickBot="1" x14ac:dyDescent="0.3">
      <c r="A47" s="296"/>
      <c r="B47" s="645"/>
      <c r="C47" s="376"/>
      <c r="D47" s="285"/>
      <c r="E47" s="470"/>
      <c r="F47" s="285"/>
      <c r="G47" s="308"/>
      <c r="H47" s="372" t="s">
        <v>394</v>
      </c>
      <c r="I47" s="288" t="s">
        <v>48</v>
      </c>
      <c r="J47" s="483"/>
      <c r="K47" s="422"/>
      <c r="L47" s="376"/>
      <c r="M47" s="394"/>
      <c r="N47" s="308"/>
      <c r="O47" s="376"/>
      <c r="P47" s="160" t="s">
        <v>393</v>
      </c>
      <c r="Q47" s="159" t="s">
        <v>85</v>
      </c>
      <c r="R47" s="159">
        <f>+IFERROR(VLOOKUP(Q47,[4]DATOS!$E$2:$F$17,2,FALSE),"")</f>
        <v>15</v>
      </c>
      <c r="S47" s="370"/>
      <c r="T47" s="370"/>
      <c r="U47" s="370"/>
      <c r="V47" s="370"/>
      <c r="W47" s="370"/>
      <c r="X47" s="370"/>
      <c r="Y47" s="376"/>
      <c r="Z47" s="370"/>
      <c r="AA47" s="376"/>
      <c r="AB47" s="384"/>
      <c r="AC47" s="387"/>
      <c r="AD47" s="387"/>
      <c r="AE47" s="376"/>
      <c r="AF47" s="376"/>
      <c r="AG47" s="376"/>
      <c r="AH47" s="376"/>
      <c r="AI47" s="394"/>
      <c r="AJ47" s="397"/>
      <c r="AK47" s="468"/>
      <c r="AL47" s="468"/>
      <c r="AM47" s="288"/>
      <c r="AN47" s="473"/>
      <c r="AO47" s="469"/>
      <c r="AP47" s="290"/>
      <c r="AQ47" s="290"/>
      <c r="AR47" s="290"/>
      <c r="AS47" s="290"/>
      <c r="AT47" s="290"/>
      <c r="AU47" s="290"/>
      <c r="AV47" s="290"/>
      <c r="AW47" s="290"/>
      <c r="AX47" s="290"/>
      <c r="AY47" s="290"/>
      <c r="AZ47" s="337"/>
      <c r="BA47" s="343"/>
      <c r="BB47" s="339"/>
      <c r="BC47" s="339"/>
      <c r="BD47" s="339"/>
      <c r="BE47" s="439"/>
    </row>
    <row r="48" spans="1:57" ht="45.75" customHeight="1" thickBot="1" x14ac:dyDescent="0.3">
      <c r="A48" s="296"/>
      <c r="B48" s="645"/>
      <c r="C48" s="376"/>
      <c r="D48" s="285"/>
      <c r="E48" s="470"/>
      <c r="F48" s="285"/>
      <c r="G48" s="308"/>
      <c r="H48" s="372"/>
      <c r="I48" s="288"/>
      <c r="J48" s="483"/>
      <c r="K48" s="422"/>
      <c r="L48" s="376"/>
      <c r="M48" s="394"/>
      <c r="N48" s="308"/>
      <c r="O48" s="376"/>
      <c r="P48" s="160" t="s">
        <v>392</v>
      </c>
      <c r="Q48" s="159" t="s">
        <v>98</v>
      </c>
      <c r="R48" s="159">
        <f>+IFERROR(VLOOKUP(Q48,[4]DATOS!$E$2:$F$17,2,FALSE),"")</f>
        <v>15</v>
      </c>
      <c r="S48" s="370"/>
      <c r="T48" s="370"/>
      <c r="U48" s="370"/>
      <c r="V48" s="370"/>
      <c r="W48" s="370"/>
      <c r="X48" s="370"/>
      <c r="Y48" s="376"/>
      <c r="Z48" s="370"/>
      <c r="AA48" s="376"/>
      <c r="AB48" s="384"/>
      <c r="AC48" s="387"/>
      <c r="AD48" s="387"/>
      <c r="AE48" s="376"/>
      <c r="AF48" s="376"/>
      <c r="AG48" s="376"/>
      <c r="AH48" s="376"/>
      <c r="AI48" s="394"/>
      <c r="AJ48" s="397"/>
      <c r="AK48" s="468"/>
      <c r="AL48" s="468"/>
      <c r="AM48" s="288"/>
      <c r="AN48" s="473"/>
      <c r="AO48" s="469"/>
      <c r="AP48" s="290"/>
      <c r="AQ48" s="290"/>
      <c r="AR48" s="290"/>
      <c r="AS48" s="290"/>
      <c r="AT48" s="290"/>
      <c r="AU48" s="290"/>
      <c r="AV48" s="290"/>
      <c r="AW48" s="290"/>
      <c r="AX48" s="290"/>
      <c r="AY48" s="290"/>
      <c r="AZ48" s="337"/>
      <c r="BA48" s="343"/>
      <c r="BB48" s="339"/>
      <c r="BC48" s="339"/>
      <c r="BD48" s="339"/>
      <c r="BE48" s="439"/>
    </row>
    <row r="49" spans="1:57" ht="27.75" customHeight="1" x14ac:dyDescent="0.25">
      <c r="A49" s="296"/>
      <c r="B49" s="645"/>
      <c r="C49" s="376"/>
      <c r="D49" s="285"/>
      <c r="E49" s="470"/>
      <c r="F49" s="285"/>
      <c r="G49" s="308"/>
      <c r="H49" s="466" t="s">
        <v>391</v>
      </c>
      <c r="I49" s="288" t="s">
        <v>48</v>
      </c>
      <c r="J49" s="483"/>
      <c r="K49" s="422"/>
      <c r="L49" s="376"/>
      <c r="M49" s="394"/>
      <c r="N49" s="308"/>
      <c r="O49" s="376"/>
      <c r="P49" s="160" t="s">
        <v>390</v>
      </c>
      <c r="Q49" s="159" t="s">
        <v>87</v>
      </c>
      <c r="R49" s="159">
        <f>+IFERROR(VLOOKUP(Q49,[4]DATOS!$E$2:$F$17,2,FALSE),"")</f>
        <v>10</v>
      </c>
      <c r="S49" s="370"/>
      <c r="T49" s="370"/>
      <c r="U49" s="370"/>
      <c r="V49" s="370"/>
      <c r="W49" s="370"/>
      <c r="X49" s="370"/>
      <c r="Y49" s="376"/>
      <c r="Z49" s="370"/>
      <c r="AA49" s="376"/>
      <c r="AB49" s="384"/>
      <c r="AC49" s="387"/>
      <c r="AD49" s="387"/>
      <c r="AE49" s="376"/>
      <c r="AF49" s="376"/>
      <c r="AG49" s="376"/>
      <c r="AH49" s="376"/>
      <c r="AI49" s="394"/>
      <c r="AJ49" s="397"/>
      <c r="AK49" s="468"/>
      <c r="AL49" s="468"/>
      <c r="AM49" s="288"/>
      <c r="AN49" s="473"/>
      <c r="AO49" s="469"/>
      <c r="AP49" s="290"/>
      <c r="AQ49" s="290"/>
      <c r="AR49" s="290"/>
      <c r="AS49" s="290"/>
      <c r="AT49" s="290"/>
      <c r="AU49" s="290"/>
      <c r="AV49" s="290"/>
      <c r="AW49" s="290"/>
      <c r="AX49" s="290"/>
      <c r="AY49" s="290"/>
      <c r="AZ49" s="337"/>
      <c r="BA49" s="343"/>
      <c r="BB49" s="339"/>
      <c r="BC49" s="339"/>
      <c r="BD49" s="339"/>
      <c r="BE49" s="439"/>
    </row>
    <row r="50" spans="1:57" ht="26.25" customHeight="1" x14ac:dyDescent="0.25">
      <c r="A50" s="296"/>
      <c r="B50" s="645"/>
      <c r="C50" s="376"/>
      <c r="D50" s="285"/>
      <c r="E50" s="470"/>
      <c r="F50" s="285"/>
      <c r="G50" s="308"/>
      <c r="H50" s="467"/>
      <c r="I50" s="288"/>
      <c r="J50" s="483"/>
      <c r="K50" s="422"/>
      <c r="L50" s="376"/>
      <c r="M50" s="394"/>
      <c r="N50" s="470"/>
      <c r="O50" s="376"/>
      <c r="P50" s="369"/>
      <c r="Q50" s="369"/>
      <c r="R50" s="369"/>
      <c r="S50" s="370"/>
      <c r="T50" s="370"/>
      <c r="U50" s="370"/>
      <c r="V50" s="370"/>
      <c r="W50" s="370"/>
      <c r="X50" s="370"/>
      <c r="Y50" s="376"/>
      <c r="Z50" s="370"/>
      <c r="AA50" s="376"/>
      <c r="AB50" s="384"/>
      <c r="AC50" s="387"/>
      <c r="AD50" s="387"/>
      <c r="AE50" s="376"/>
      <c r="AF50" s="376"/>
      <c r="AG50" s="376"/>
      <c r="AH50" s="376"/>
      <c r="AI50" s="394"/>
      <c r="AJ50" s="491"/>
      <c r="AK50" s="406"/>
      <c r="AL50" s="406"/>
      <c r="AM50" s="406"/>
      <c r="AN50" s="473"/>
      <c r="AO50" s="469"/>
      <c r="AP50" s="290"/>
      <c r="AQ50" s="290"/>
      <c r="AR50" s="290"/>
      <c r="AS50" s="290"/>
      <c r="AT50" s="290"/>
      <c r="AU50" s="290"/>
      <c r="AV50" s="290"/>
      <c r="AW50" s="290"/>
      <c r="AX50" s="290"/>
      <c r="AY50" s="290"/>
      <c r="AZ50" s="337"/>
      <c r="BA50" s="343"/>
      <c r="BB50" s="339"/>
      <c r="BC50" s="339"/>
      <c r="BD50" s="339"/>
      <c r="BE50" s="439"/>
    </row>
    <row r="51" spans="1:57" ht="18.75" customHeight="1" x14ac:dyDescent="0.25">
      <c r="A51" s="296"/>
      <c r="B51" s="645"/>
      <c r="C51" s="376"/>
      <c r="D51" s="285"/>
      <c r="E51" s="470"/>
      <c r="F51" s="285"/>
      <c r="G51" s="308"/>
      <c r="H51" s="372" t="s">
        <v>389</v>
      </c>
      <c r="I51" s="288" t="s">
        <v>49</v>
      </c>
      <c r="J51" s="483"/>
      <c r="K51" s="422"/>
      <c r="L51" s="376"/>
      <c r="M51" s="394"/>
      <c r="N51" s="470"/>
      <c r="O51" s="376"/>
      <c r="P51" s="370"/>
      <c r="Q51" s="370"/>
      <c r="R51" s="370"/>
      <c r="S51" s="370"/>
      <c r="T51" s="370"/>
      <c r="U51" s="370"/>
      <c r="V51" s="370"/>
      <c r="W51" s="370"/>
      <c r="X51" s="370"/>
      <c r="Y51" s="376"/>
      <c r="Z51" s="370"/>
      <c r="AA51" s="376"/>
      <c r="AB51" s="384"/>
      <c r="AC51" s="387"/>
      <c r="AD51" s="387"/>
      <c r="AE51" s="376"/>
      <c r="AF51" s="376"/>
      <c r="AG51" s="376"/>
      <c r="AH51" s="376"/>
      <c r="AI51" s="394"/>
      <c r="AJ51" s="492"/>
      <c r="AK51" s="376"/>
      <c r="AL51" s="376"/>
      <c r="AM51" s="376"/>
      <c r="AN51" s="473"/>
      <c r="AO51" s="469"/>
      <c r="AP51" s="290"/>
      <c r="AQ51" s="290"/>
      <c r="AR51" s="290"/>
      <c r="AS51" s="290"/>
      <c r="AT51" s="290"/>
      <c r="AU51" s="290"/>
      <c r="AV51" s="290"/>
      <c r="AW51" s="290"/>
      <c r="AX51" s="290"/>
      <c r="AY51" s="290"/>
      <c r="AZ51" s="337"/>
      <c r="BA51" s="343"/>
      <c r="BB51" s="339"/>
      <c r="BC51" s="339"/>
      <c r="BD51" s="339"/>
      <c r="BE51" s="439"/>
    </row>
    <row r="52" spans="1:57" ht="9.75" customHeight="1" x14ac:dyDescent="0.25">
      <c r="A52" s="296"/>
      <c r="B52" s="645"/>
      <c r="C52" s="376"/>
      <c r="D52" s="285"/>
      <c r="E52" s="470"/>
      <c r="F52" s="285"/>
      <c r="G52" s="308"/>
      <c r="H52" s="372"/>
      <c r="I52" s="288"/>
      <c r="J52" s="483"/>
      <c r="K52" s="422"/>
      <c r="L52" s="376"/>
      <c r="M52" s="394"/>
      <c r="N52" s="470"/>
      <c r="O52" s="376"/>
      <c r="P52" s="370"/>
      <c r="Q52" s="370"/>
      <c r="R52" s="370"/>
      <c r="S52" s="370"/>
      <c r="T52" s="370"/>
      <c r="U52" s="370"/>
      <c r="V52" s="370"/>
      <c r="W52" s="370"/>
      <c r="X52" s="370"/>
      <c r="Y52" s="376"/>
      <c r="Z52" s="370"/>
      <c r="AA52" s="376"/>
      <c r="AB52" s="384"/>
      <c r="AC52" s="387"/>
      <c r="AD52" s="387"/>
      <c r="AE52" s="376"/>
      <c r="AF52" s="376"/>
      <c r="AG52" s="376"/>
      <c r="AH52" s="376"/>
      <c r="AI52" s="394"/>
      <c r="AJ52" s="492"/>
      <c r="AK52" s="376"/>
      <c r="AL52" s="376"/>
      <c r="AM52" s="376"/>
      <c r="AN52" s="473"/>
      <c r="AO52" s="469"/>
      <c r="AP52" s="290"/>
      <c r="AQ52" s="290"/>
      <c r="AR52" s="290"/>
      <c r="AS52" s="290"/>
      <c r="AT52" s="290"/>
      <c r="AU52" s="290"/>
      <c r="AV52" s="290"/>
      <c r="AW52" s="290"/>
      <c r="AX52" s="290"/>
      <c r="AY52" s="290"/>
      <c r="AZ52" s="337"/>
      <c r="BA52" s="343"/>
      <c r="BB52" s="339"/>
      <c r="BC52" s="339"/>
      <c r="BD52" s="339"/>
      <c r="BE52" s="439"/>
    </row>
    <row r="53" spans="1:57" ht="18.75" customHeight="1" x14ac:dyDescent="0.25">
      <c r="A53" s="296"/>
      <c r="B53" s="645"/>
      <c r="C53" s="376"/>
      <c r="D53" s="285"/>
      <c r="E53" s="470"/>
      <c r="F53" s="285"/>
      <c r="G53" s="308"/>
      <c r="H53" s="372" t="s">
        <v>388</v>
      </c>
      <c r="I53" s="288" t="s">
        <v>49</v>
      </c>
      <c r="J53" s="483"/>
      <c r="K53" s="422"/>
      <c r="L53" s="376"/>
      <c r="M53" s="394"/>
      <c r="N53" s="470"/>
      <c r="O53" s="376"/>
      <c r="P53" s="370"/>
      <c r="Q53" s="370"/>
      <c r="R53" s="370"/>
      <c r="S53" s="370"/>
      <c r="T53" s="370"/>
      <c r="U53" s="370"/>
      <c r="V53" s="370"/>
      <c r="W53" s="370"/>
      <c r="X53" s="370"/>
      <c r="Y53" s="376"/>
      <c r="Z53" s="370"/>
      <c r="AA53" s="376"/>
      <c r="AB53" s="384"/>
      <c r="AC53" s="387"/>
      <c r="AD53" s="387"/>
      <c r="AE53" s="376"/>
      <c r="AF53" s="376"/>
      <c r="AG53" s="376"/>
      <c r="AH53" s="376"/>
      <c r="AI53" s="394"/>
      <c r="AJ53" s="492"/>
      <c r="AK53" s="376"/>
      <c r="AL53" s="376"/>
      <c r="AM53" s="376"/>
      <c r="AN53" s="473"/>
      <c r="AO53" s="469"/>
      <c r="AP53" s="290"/>
      <c r="AQ53" s="290"/>
      <c r="AR53" s="290"/>
      <c r="AS53" s="290"/>
      <c r="AT53" s="290"/>
      <c r="AU53" s="290"/>
      <c r="AV53" s="290"/>
      <c r="AW53" s="290"/>
      <c r="AX53" s="290"/>
      <c r="AY53" s="290"/>
      <c r="AZ53" s="337"/>
      <c r="BA53" s="343"/>
      <c r="BB53" s="339"/>
      <c r="BC53" s="339"/>
      <c r="BD53" s="339"/>
      <c r="BE53" s="439"/>
    </row>
    <row r="54" spans="1:57" ht="12.75" customHeight="1" x14ac:dyDescent="0.25">
      <c r="A54" s="296"/>
      <c r="B54" s="645"/>
      <c r="C54" s="376"/>
      <c r="D54" s="285"/>
      <c r="E54" s="470"/>
      <c r="F54" s="285"/>
      <c r="G54" s="308"/>
      <c r="H54" s="372"/>
      <c r="I54" s="288"/>
      <c r="J54" s="483"/>
      <c r="K54" s="422"/>
      <c r="L54" s="376"/>
      <c r="M54" s="394"/>
      <c r="N54" s="470"/>
      <c r="O54" s="376"/>
      <c r="P54" s="370"/>
      <c r="Q54" s="370"/>
      <c r="R54" s="370"/>
      <c r="S54" s="370"/>
      <c r="T54" s="370"/>
      <c r="U54" s="370"/>
      <c r="V54" s="370"/>
      <c r="W54" s="370"/>
      <c r="X54" s="370"/>
      <c r="Y54" s="376"/>
      <c r="Z54" s="370"/>
      <c r="AA54" s="376"/>
      <c r="AB54" s="384"/>
      <c r="AC54" s="387"/>
      <c r="AD54" s="387"/>
      <c r="AE54" s="376"/>
      <c r="AF54" s="376"/>
      <c r="AG54" s="376"/>
      <c r="AH54" s="376"/>
      <c r="AI54" s="394"/>
      <c r="AJ54" s="492"/>
      <c r="AK54" s="376"/>
      <c r="AL54" s="376"/>
      <c r="AM54" s="376"/>
      <c r="AN54" s="473"/>
      <c r="AO54" s="469"/>
      <c r="AP54" s="290"/>
      <c r="AQ54" s="290"/>
      <c r="AR54" s="290"/>
      <c r="AS54" s="290"/>
      <c r="AT54" s="290"/>
      <c r="AU54" s="290"/>
      <c r="AV54" s="290"/>
      <c r="AW54" s="290"/>
      <c r="AX54" s="290"/>
      <c r="AY54" s="290"/>
      <c r="AZ54" s="337"/>
      <c r="BA54" s="343"/>
      <c r="BB54" s="339"/>
      <c r="BC54" s="339"/>
      <c r="BD54" s="339"/>
      <c r="BE54" s="439"/>
    </row>
    <row r="55" spans="1:57" ht="18.75" customHeight="1" x14ac:dyDescent="0.25">
      <c r="A55" s="296"/>
      <c r="B55" s="645"/>
      <c r="C55" s="376"/>
      <c r="D55" s="285"/>
      <c r="E55" s="470"/>
      <c r="F55" s="285"/>
      <c r="G55" s="308"/>
      <c r="H55" s="372" t="s">
        <v>387</v>
      </c>
      <c r="I55" s="288" t="s">
        <v>49</v>
      </c>
      <c r="J55" s="483"/>
      <c r="K55" s="422"/>
      <c r="L55" s="376"/>
      <c r="M55" s="394"/>
      <c r="N55" s="470"/>
      <c r="O55" s="376"/>
      <c r="P55" s="370"/>
      <c r="Q55" s="370"/>
      <c r="R55" s="370"/>
      <c r="S55" s="370"/>
      <c r="T55" s="370"/>
      <c r="U55" s="370"/>
      <c r="V55" s="370"/>
      <c r="W55" s="370"/>
      <c r="X55" s="370"/>
      <c r="Y55" s="376"/>
      <c r="Z55" s="370"/>
      <c r="AA55" s="376"/>
      <c r="AB55" s="384"/>
      <c r="AC55" s="387"/>
      <c r="AD55" s="387"/>
      <c r="AE55" s="376"/>
      <c r="AF55" s="376"/>
      <c r="AG55" s="376"/>
      <c r="AH55" s="376"/>
      <c r="AI55" s="394"/>
      <c r="AJ55" s="492"/>
      <c r="AK55" s="376"/>
      <c r="AL55" s="376"/>
      <c r="AM55" s="376"/>
      <c r="AN55" s="473"/>
      <c r="AO55" s="469"/>
      <c r="AP55" s="290"/>
      <c r="AQ55" s="290"/>
      <c r="AR55" s="290"/>
      <c r="AS55" s="290"/>
      <c r="AT55" s="290"/>
      <c r="AU55" s="290"/>
      <c r="AV55" s="290"/>
      <c r="AW55" s="290"/>
      <c r="AX55" s="290"/>
      <c r="AY55" s="290"/>
      <c r="AZ55" s="337"/>
      <c r="BA55" s="343"/>
      <c r="BB55" s="339"/>
      <c r="BC55" s="339"/>
      <c r="BD55" s="339"/>
      <c r="BE55" s="439"/>
    </row>
    <row r="56" spans="1:57" ht="12.75" customHeight="1" x14ac:dyDescent="0.25">
      <c r="A56" s="296"/>
      <c r="B56" s="645"/>
      <c r="C56" s="376"/>
      <c r="D56" s="285"/>
      <c r="E56" s="470"/>
      <c r="F56" s="285"/>
      <c r="G56" s="308"/>
      <c r="H56" s="372"/>
      <c r="I56" s="288"/>
      <c r="J56" s="483"/>
      <c r="K56" s="422"/>
      <c r="L56" s="376"/>
      <c r="M56" s="394"/>
      <c r="N56" s="470"/>
      <c r="O56" s="376"/>
      <c r="P56" s="370"/>
      <c r="Q56" s="370"/>
      <c r="R56" s="370"/>
      <c r="S56" s="370"/>
      <c r="T56" s="370"/>
      <c r="U56" s="370"/>
      <c r="V56" s="370"/>
      <c r="W56" s="370"/>
      <c r="X56" s="370"/>
      <c r="Y56" s="376"/>
      <c r="Z56" s="370"/>
      <c r="AA56" s="376"/>
      <c r="AB56" s="384"/>
      <c r="AC56" s="387"/>
      <c r="AD56" s="387"/>
      <c r="AE56" s="376"/>
      <c r="AF56" s="376"/>
      <c r="AG56" s="376"/>
      <c r="AH56" s="376"/>
      <c r="AI56" s="394"/>
      <c r="AJ56" s="492"/>
      <c r="AK56" s="376"/>
      <c r="AL56" s="376"/>
      <c r="AM56" s="376"/>
      <c r="AN56" s="473"/>
      <c r="AO56" s="469"/>
      <c r="AP56" s="290"/>
      <c r="AQ56" s="290"/>
      <c r="AR56" s="290"/>
      <c r="AS56" s="290"/>
      <c r="AT56" s="290"/>
      <c r="AU56" s="290"/>
      <c r="AV56" s="290"/>
      <c r="AW56" s="290"/>
      <c r="AX56" s="290"/>
      <c r="AY56" s="290"/>
      <c r="AZ56" s="337"/>
      <c r="BA56" s="343"/>
      <c r="BB56" s="339"/>
      <c r="BC56" s="339"/>
      <c r="BD56" s="339"/>
      <c r="BE56" s="439"/>
    </row>
    <row r="57" spans="1:57" ht="14.25" customHeight="1" x14ac:dyDescent="0.25">
      <c r="A57" s="296"/>
      <c r="B57" s="645"/>
      <c r="C57" s="376"/>
      <c r="D57" s="285"/>
      <c r="E57" s="470"/>
      <c r="F57" s="285"/>
      <c r="G57" s="308"/>
      <c r="H57" s="466" t="s">
        <v>386</v>
      </c>
      <c r="I57" s="288" t="s">
        <v>49</v>
      </c>
      <c r="J57" s="483"/>
      <c r="K57" s="422"/>
      <c r="L57" s="376"/>
      <c r="M57" s="394"/>
      <c r="N57" s="470"/>
      <c r="O57" s="376"/>
      <c r="P57" s="370"/>
      <c r="Q57" s="370"/>
      <c r="R57" s="370"/>
      <c r="S57" s="370"/>
      <c r="T57" s="370"/>
      <c r="U57" s="370"/>
      <c r="V57" s="370"/>
      <c r="W57" s="370"/>
      <c r="X57" s="370"/>
      <c r="Y57" s="376"/>
      <c r="Z57" s="370"/>
      <c r="AA57" s="376"/>
      <c r="AB57" s="384"/>
      <c r="AC57" s="387"/>
      <c r="AD57" s="387"/>
      <c r="AE57" s="376"/>
      <c r="AF57" s="376"/>
      <c r="AG57" s="376"/>
      <c r="AH57" s="376"/>
      <c r="AI57" s="394"/>
      <c r="AJ57" s="492"/>
      <c r="AK57" s="376"/>
      <c r="AL57" s="376"/>
      <c r="AM57" s="376"/>
      <c r="AN57" s="473"/>
      <c r="AO57" s="469"/>
      <c r="AP57" s="290"/>
      <c r="AQ57" s="290"/>
      <c r="AR57" s="290"/>
      <c r="AS57" s="290"/>
      <c r="AT57" s="290"/>
      <c r="AU57" s="290"/>
      <c r="AV57" s="290"/>
      <c r="AW57" s="290"/>
      <c r="AX57" s="290"/>
      <c r="AY57" s="290"/>
      <c r="AZ57" s="337"/>
      <c r="BA57" s="343"/>
      <c r="BB57" s="339"/>
      <c r="BC57" s="339"/>
      <c r="BD57" s="339"/>
      <c r="BE57" s="439"/>
    </row>
    <row r="58" spans="1:57" ht="13.5" customHeight="1" x14ac:dyDescent="0.25">
      <c r="A58" s="296"/>
      <c r="B58" s="645"/>
      <c r="C58" s="376"/>
      <c r="D58" s="285"/>
      <c r="E58" s="470"/>
      <c r="F58" s="285"/>
      <c r="G58" s="308"/>
      <c r="H58" s="467"/>
      <c r="I58" s="288"/>
      <c r="J58" s="483"/>
      <c r="K58" s="422"/>
      <c r="L58" s="376"/>
      <c r="M58" s="394"/>
      <c r="N58" s="470"/>
      <c r="O58" s="376"/>
      <c r="P58" s="370"/>
      <c r="Q58" s="370"/>
      <c r="R58" s="370"/>
      <c r="S58" s="370"/>
      <c r="T58" s="370"/>
      <c r="U58" s="370"/>
      <c r="V58" s="370"/>
      <c r="W58" s="370"/>
      <c r="X58" s="370"/>
      <c r="Y58" s="376"/>
      <c r="Z58" s="370"/>
      <c r="AA58" s="376"/>
      <c r="AB58" s="384"/>
      <c r="AC58" s="387"/>
      <c r="AD58" s="387"/>
      <c r="AE58" s="376"/>
      <c r="AF58" s="376"/>
      <c r="AG58" s="376"/>
      <c r="AH58" s="376"/>
      <c r="AI58" s="394"/>
      <c r="AJ58" s="492"/>
      <c r="AK58" s="376"/>
      <c r="AL58" s="376"/>
      <c r="AM58" s="376"/>
      <c r="AN58" s="473"/>
      <c r="AO58" s="469"/>
      <c r="AP58" s="290"/>
      <c r="AQ58" s="290"/>
      <c r="AR58" s="290"/>
      <c r="AS58" s="290"/>
      <c r="AT58" s="290"/>
      <c r="AU58" s="290"/>
      <c r="AV58" s="290"/>
      <c r="AW58" s="290"/>
      <c r="AX58" s="290"/>
      <c r="AY58" s="290"/>
      <c r="AZ58" s="337"/>
      <c r="BA58" s="343"/>
      <c r="BB58" s="339"/>
      <c r="BC58" s="339"/>
      <c r="BD58" s="339"/>
      <c r="BE58" s="439"/>
    </row>
    <row r="59" spans="1:57" ht="18.75" customHeight="1" x14ac:dyDescent="0.25">
      <c r="A59" s="296"/>
      <c r="B59" s="645"/>
      <c r="C59" s="376"/>
      <c r="D59" s="285"/>
      <c r="E59" s="470"/>
      <c r="F59" s="285"/>
      <c r="G59" s="308"/>
      <c r="H59" s="464" t="s">
        <v>385</v>
      </c>
      <c r="I59" s="288" t="s">
        <v>49</v>
      </c>
      <c r="J59" s="483"/>
      <c r="K59" s="422"/>
      <c r="L59" s="376"/>
      <c r="M59" s="394"/>
      <c r="N59" s="470"/>
      <c r="O59" s="376"/>
      <c r="P59" s="370"/>
      <c r="Q59" s="370"/>
      <c r="R59" s="370"/>
      <c r="S59" s="370"/>
      <c r="T59" s="370"/>
      <c r="U59" s="370"/>
      <c r="V59" s="370"/>
      <c r="W59" s="370"/>
      <c r="X59" s="370"/>
      <c r="Y59" s="376"/>
      <c r="Z59" s="370"/>
      <c r="AA59" s="376"/>
      <c r="AB59" s="384"/>
      <c r="AC59" s="387"/>
      <c r="AD59" s="387"/>
      <c r="AE59" s="376"/>
      <c r="AF59" s="376"/>
      <c r="AG59" s="376"/>
      <c r="AH59" s="376"/>
      <c r="AI59" s="394"/>
      <c r="AJ59" s="492"/>
      <c r="AK59" s="376"/>
      <c r="AL59" s="376"/>
      <c r="AM59" s="376"/>
      <c r="AN59" s="473"/>
      <c r="AO59" s="469"/>
      <c r="AP59" s="290"/>
      <c r="AQ59" s="290"/>
      <c r="AR59" s="290"/>
      <c r="AS59" s="290"/>
      <c r="AT59" s="290"/>
      <c r="AU59" s="290"/>
      <c r="AV59" s="290"/>
      <c r="AW59" s="290"/>
      <c r="AX59" s="290"/>
      <c r="AY59" s="290"/>
      <c r="AZ59" s="337"/>
      <c r="BA59" s="343"/>
      <c r="BB59" s="339"/>
      <c r="BC59" s="339"/>
      <c r="BD59" s="339"/>
      <c r="BE59" s="439"/>
    </row>
    <row r="60" spans="1:57" ht="15.75" customHeight="1" thickBot="1" x14ac:dyDescent="0.3">
      <c r="A60" s="297"/>
      <c r="B60" s="646"/>
      <c r="C60" s="392"/>
      <c r="D60" s="286"/>
      <c r="E60" s="471"/>
      <c r="F60" s="286"/>
      <c r="G60" s="335"/>
      <c r="H60" s="465"/>
      <c r="I60" s="288"/>
      <c r="J60" s="484"/>
      <c r="K60" s="423"/>
      <c r="L60" s="392"/>
      <c r="M60" s="395"/>
      <c r="N60" s="471"/>
      <c r="O60" s="392"/>
      <c r="P60" s="371"/>
      <c r="Q60" s="371"/>
      <c r="R60" s="371"/>
      <c r="S60" s="371"/>
      <c r="T60" s="371"/>
      <c r="U60" s="371"/>
      <c r="V60" s="371"/>
      <c r="W60" s="371"/>
      <c r="X60" s="371"/>
      <c r="Y60" s="392"/>
      <c r="Z60" s="371"/>
      <c r="AA60" s="392"/>
      <c r="AB60" s="385"/>
      <c r="AC60" s="387"/>
      <c r="AD60" s="387"/>
      <c r="AE60" s="392"/>
      <c r="AF60" s="392"/>
      <c r="AG60" s="392"/>
      <c r="AH60" s="392"/>
      <c r="AI60" s="395"/>
      <c r="AJ60" s="493"/>
      <c r="AK60" s="392"/>
      <c r="AL60" s="392"/>
      <c r="AM60" s="392"/>
      <c r="AN60" s="474"/>
      <c r="AO60" s="472"/>
      <c r="AP60" s="291"/>
      <c r="AQ60" s="291"/>
      <c r="AR60" s="291"/>
      <c r="AS60" s="291"/>
      <c r="AT60" s="291"/>
      <c r="AU60" s="291"/>
      <c r="AV60" s="291"/>
      <c r="AW60" s="291"/>
      <c r="AX60" s="291"/>
      <c r="AY60" s="291"/>
      <c r="AZ60" s="344"/>
      <c r="BA60" s="345"/>
      <c r="BB60" s="346"/>
      <c r="BC60" s="346"/>
      <c r="BD60" s="346"/>
      <c r="BE60" s="440"/>
    </row>
    <row r="61" spans="1:57" ht="46.5" customHeight="1" thickBot="1" x14ac:dyDescent="0.3">
      <c r="A61" s="641">
        <v>3</v>
      </c>
      <c r="B61" s="739" t="s">
        <v>765</v>
      </c>
      <c r="C61" s="644" t="s">
        <v>625</v>
      </c>
      <c r="D61" s="284" t="s">
        <v>32</v>
      </c>
      <c r="E61" s="375" t="s">
        <v>624</v>
      </c>
      <c r="F61" s="284" t="s">
        <v>623</v>
      </c>
      <c r="G61" s="307" t="s">
        <v>100</v>
      </c>
      <c r="H61" s="166" t="s">
        <v>416</v>
      </c>
      <c r="I61" s="173" t="s">
        <v>48</v>
      </c>
      <c r="J61" s="482">
        <f>COUNTIF(I61:I86,[3]DATOS!$D$24)</f>
        <v>12</v>
      </c>
      <c r="K61" s="421" t="str">
        <f>+IF(AND(J61&lt;6,J61&gt;0),"Moderado",IF(AND(J61&lt;12,J61&gt;5),"Mayor",IF(AND(J61&lt;20,J61&gt;11),"Catastrófico","Responda las Preguntas de Impacto")))</f>
        <v>Catastrófico</v>
      </c>
      <c r="L61" s="375"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393"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307" t="s">
        <v>622</v>
      </c>
      <c r="O61" s="287" t="s">
        <v>65</v>
      </c>
      <c r="P61" s="164" t="s">
        <v>401</v>
      </c>
      <c r="Q61" s="159" t="s">
        <v>76</v>
      </c>
      <c r="R61" s="159">
        <f>+IFERROR(VLOOKUP(Q61,[5]DATOS!$E$2:$F$17,2,FALSE),"")</f>
        <v>15</v>
      </c>
      <c r="S61" s="429">
        <f>SUM(R61:R68)</f>
        <v>100</v>
      </c>
      <c r="T61" s="290" t="str">
        <f>+IF(AND(S61&lt;=100,S61&gt;=96),"Fuerte",IF(AND(S61&lt;=95,S61&gt;=86),"Moderado",IF(AND(S61&lt;=85,J61&gt;=0),"Débil"," ")))</f>
        <v>Fuerte</v>
      </c>
      <c r="U61" s="290" t="s">
        <v>90</v>
      </c>
      <c r="V61" s="290"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290">
        <f>IF(V61="Fuerte",100,IF(V61="Moderado",50,IF(V61="Débil",0)))</f>
        <v>100</v>
      </c>
      <c r="X61" s="369">
        <f>AVERAGE(W61:W86)</f>
        <v>100</v>
      </c>
      <c r="Y61" s="369" t="s">
        <v>616</v>
      </c>
      <c r="Z61" s="369" t="s">
        <v>413</v>
      </c>
      <c r="AA61" s="494" t="s">
        <v>621</v>
      </c>
      <c r="AB61" s="496" t="str">
        <f>+IF(X61=100,"Fuerte",IF(AND(X61&lt;=99,X61&gt;=50),"Moderado",IF(X61&lt;50,"Débil"," ")))</f>
        <v>Fuerte</v>
      </c>
      <c r="AC61" s="387" t="s">
        <v>95</v>
      </c>
      <c r="AD61" s="387" t="s">
        <v>95</v>
      </c>
      <c r="AE61" s="389"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375"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375" t="str">
        <f>K61</f>
        <v>Catastrófico</v>
      </c>
      <c r="AH61" s="375"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393"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397" t="s">
        <v>731</v>
      </c>
      <c r="AK61" s="378">
        <v>43466</v>
      </c>
      <c r="AL61" s="407">
        <v>43830</v>
      </c>
      <c r="AM61" s="400" t="s">
        <v>620</v>
      </c>
      <c r="AN61" s="497" t="s">
        <v>619</v>
      </c>
      <c r="AO61" s="461"/>
      <c r="AP61" s="374"/>
      <c r="AQ61" s="374"/>
      <c r="AR61" s="374"/>
      <c r="AS61" s="374"/>
      <c r="AT61" s="374"/>
      <c r="AU61" s="374"/>
      <c r="AV61" s="374"/>
      <c r="AW61" s="374"/>
      <c r="AX61" s="374"/>
      <c r="AY61" s="374"/>
      <c r="AZ61" s="452"/>
      <c r="BA61" s="441"/>
      <c r="BB61" s="455"/>
      <c r="BC61" s="455"/>
      <c r="BD61" s="455"/>
      <c r="BE61" s="458"/>
    </row>
    <row r="62" spans="1:57" ht="30" customHeight="1" thickBot="1" x14ac:dyDescent="0.3">
      <c r="A62" s="642"/>
      <c r="B62" s="409"/>
      <c r="C62" s="645"/>
      <c r="D62" s="285"/>
      <c r="E62" s="376"/>
      <c r="F62" s="285"/>
      <c r="G62" s="308"/>
      <c r="H62" s="161" t="s">
        <v>409</v>
      </c>
      <c r="I62" s="172" t="s">
        <v>48</v>
      </c>
      <c r="J62" s="483"/>
      <c r="K62" s="422"/>
      <c r="L62" s="376"/>
      <c r="M62" s="394"/>
      <c r="N62" s="308"/>
      <c r="O62" s="288"/>
      <c r="P62" s="164" t="s">
        <v>399</v>
      </c>
      <c r="Q62" s="159" t="s">
        <v>78</v>
      </c>
      <c r="R62" s="159">
        <f>+IFERROR(VLOOKUP(Q62,[5]DATOS!$E$2:$F$17,2,FALSE),"")</f>
        <v>15</v>
      </c>
      <c r="S62" s="430"/>
      <c r="T62" s="290"/>
      <c r="U62" s="290"/>
      <c r="V62" s="290"/>
      <c r="W62" s="290"/>
      <c r="X62" s="370"/>
      <c r="Y62" s="370"/>
      <c r="Z62" s="370"/>
      <c r="AA62" s="495"/>
      <c r="AB62" s="384"/>
      <c r="AC62" s="387"/>
      <c r="AD62" s="387"/>
      <c r="AE62" s="390"/>
      <c r="AF62" s="376"/>
      <c r="AG62" s="376"/>
      <c r="AH62" s="376"/>
      <c r="AI62" s="394"/>
      <c r="AJ62" s="397"/>
      <c r="AK62" s="398"/>
      <c r="AL62" s="398"/>
      <c r="AM62" s="401"/>
      <c r="AN62" s="473"/>
      <c r="AO62" s="462"/>
      <c r="AP62" s="370"/>
      <c r="AQ62" s="370"/>
      <c r="AR62" s="370"/>
      <c r="AS62" s="370"/>
      <c r="AT62" s="370"/>
      <c r="AU62" s="370"/>
      <c r="AV62" s="370"/>
      <c r="AW62" s="370"/>
      <c r="AX62" s="370"/>
      <c r="AY62" s="370"/>
      <c r="AZ62" s="453"/>
      <c r="BA62" s="442"/>
      <c r="BB62" s="456"/>
      <c r="BC62" s="456"/>
      <c r="BD62" s="456"/>
      <c r="BE62" s="459"/>
    </row>
    <row r="63" spans="1:57" ht="30" customHeight="1" thickBot="1" x14ac:dyDescent="0.3">
      <c r="A63" s="642"/>
      <c r="B63" s="409"/>
      <c r="C63" s="645"/>
      <c r="D63" s="285"/>
      <c r="E63" s="376"/>
      <c r="F63" s="285"/>
      <c r="G63" s="308"/>
      <c r="H63" s="161" t="s">
        <v>408</v>
      </c>
      <c r="I63" s="172" t="s">
        <v>49</v>
      </c>
      <c r="J63" s="483"/>
      <c r="K63" s="422"/>
      <c r="L63" s="376"/>
      <c r="M63" s="394"/>
      <c r="N63" s="308"/>
      <c r="O63" s="288"/>
      <c r="P63" s="164" t="s">
        <v>397</v>
      </c>
      <c r="Q63" s="159" t="s">
        <v>80</v>
      </c>
      <c r="R63" s="159">
        <f>+IFERROR(VLOOKUP(Q63,[5]DATOS!$E$2:$F$17,2,FALSE),"")</f>
        <v>15</v>
      </c>
      <c r="S63" s="430"/>
      <c r="T63" s="290"/>
      <c r="U63" s="290"/>
      <c r="V63" s="290"/>
      <c r="W63" s="290"/>
      <c r="X63" s="370"/>
      <c r="Y63" s="370"/>
      <c r="Z63" s="370"/>
      <c r="AA63" s="495"/>
      <c r="AB63" s="384"/>
      <c r="AC63" s="387"/>
      <c r="AD63" s="387"/>
      <c r="AE63" s="390"/>
      <c r="AF63" s="376"/>
      <c r="AG63" s="376"/>
      <c r="AH63" s="376"/>
      <c r="AI63" s="394"/>
      <c r="AJ63" s="397"/>
      <c r="AK63" s="398"/>
      <c r="AL63" s="398"/>
      <c r="AM63" s="401"/>
      <c r="AN63" s="473"/>
      <c r="AO63" s="462"/>
      <c r="AP63" s="370"/>
      <c r="AQ63" s="370"/>
      <c r="AR63" s="370"/>
      <c r="AS63" s="370"/>
      <c r="AT63" s="370"/>
      <c r="AU63" s="370"/>
      <c r="AV63" s="370"/>
      <c r="AW63" s="370"/>
      <c r="AX63" s="370"/>
      <c r="AY63" s="370"/>
      <c r="AZ63" s="453"/>
      <c r="BA63" s="442"/>
      <c r="BB63" s="456"/>
      <c r="BC63" s="456"/>
      <c r="BD63" s="456"/>
      <c r="BE63" s="459"/>
    </row>
    <row r="64" spans="1:57" ht="30" customHeight="1" thickBot="1" x14ac:dyDescent="0.3">
      <c r="A64" s="642"/>
      <c r="B64" s="409"/>
      <c r="C64" s="645"/>
      <c r="D64" s="285"/>
      <c r="E64" s="376"/>
      <c r="F64" s="285"/>
      <c r="G64" s="308"/>
      <c r="H64" s="161" t="s">
        <v>407</v>
      </c>
      <c r="I64" s="172" t="s">
        <v>49</v>
      </c>
      <c r="J64" s="483"/>
      <c r="K64" s="422"/>
      <c r="L64" s="376"/>
      <c r="M64" s="394"/>
      <c r="N64" s="308"/>
      <c r="O64" s="288"/>
      <c r="P64" s="164" t="s">
        <v>395</v>
      </c>
      <c r="Q64" s="159" t="s">
        <v>82</v>
      </c>
      <c r="R64" s="159">
        <f>+IFERROR(VLOOKUP(Q64,[5]DATOS!$E$2:$F$17,2,FALSE),"")</f>
        <v>15</v>
      </c>
      <c r="S64" s="430"/>
      <c r="T64" s="290"/>
      <c r="U64" s="290"/>
      <c r="V64" s="290"/>
      <c r="W64" s="290"/>
      <c r="X64" s="370"/>
      <c r="Y64" s="370"/>
      <c r="Z64" s="370"/>
      <c r="AA64" s="495"/>
      <c r="AB64" s="384"/>
      <c r="AC64" s="387"/>
      <c r="AD64" s="387"/>
      <c r="AE64" s="390"/>
      <c r="AF64" s="376"/>
      <c r="AG64" s="376"/>
      <c r="AH64" s="376"/>
      <c r="AI64" s="394"/>
      <c r="AJ64" s="397"/>
      <c r="AK64" s="398"/>
      <c r="AL64" s="398"/>
      <c r="AM64" s="401"/>
      <c r="AN64" s="473"/>
      <c r="AO64" s="462"/>
      <c r="AP64" s="370"/>
      <c r="AQ64" s="370"/>
      <c r="AR64" s="370"/>
      <c r="AS64" s="370"/>
      <c r="AT64" s="370"/>
      <c r="AU64" s="370"/>
      <c r="AV64" s="370"/>
      <c r="AW64" s="370"/>
      <c r="AX64" s="370"/>
      <c r="AY64" s="370"/>
      <c r="AZ64" s="453"/>
      <c r="BA64" s="442"/>
      <c r="BB64" s="456"/>
      <c r="BC64" s="456"/>
      <c r="BD64" s="456"/>
      <c r="BE64" s="459"/>
    </row>
    <row r="65" spans="1:57" ht="30" customHeight="1" thickBot="1" x14ac:dyDescent="0.3">
      <c r="A65" s="642"/>
      <c r="B65" s="409"/>
      <c r="C65" s="645"/>
      <c r="D65" s="285"/>
      <c r="E65" s="376"/>
      <c r="F65" s="285"/>
      <c r="G65" s="308"/>
      <c r="H65" s="161" t="s">
        <v>406</v>
      </c>
      <c r="I65" s="172" t="s">
        <v>48</v>
      </c>
      <c r="J65" s="483"/>
      <c r="K65" s="422"/>
      <c r="L65" s="376"/>
      <c r="M65" s="394"/>
      <c r="N65" s="308"/>
      <c r="O65" s="288"/>
      <c r="P65" s="164" t="s">
        <v>393</v>
      </c>
      <c r="Q65" s="159" t="s">
        <v>85</v>
      </c>
      <c r="R65" s="159">
        <f>+IFERROR(VLOOKUP(Q65,[5]DATOS!$E$2:$F$17,2,FALSE),"")</f>
        <v>15</v>
      </c>
      <c r="S65" s="430"/>
      <c r="T65" s="290"/>
      <c r="U65" s="290"/>
      <c r="V65" s="290"/>
      <c r="W65" s="290"/>
      <c r="X65" s="370"/>
      <c r="Y65" s="370"/>
      <c r="Z65" s="370"/>
      <c r="AA65" s="495"/>
      <c r="AB65" s="384"/>
      <c r="AC65" s="387"/>
      <c r="AD65" s="387"/>
      <c r="AE65" s="390"/>
      <c r="AF65" s="376"/>
      <c r="AG65" s="376"/>
      <c r="AH65" s="376"/>
      <c r="AI65" s="394"/>
      <c r="AJ65" s="397"/>
      <c r="AK65" s="398"/>
      <c r="AL65" s="398"/>
      <c r="AM65" s="401"/>
      <c r="AN65" s="473"/>
      <c r="AO65" s="462"/>
      <c r="AP65" s="370"/>
      <c r="AQ65" s="370"/>
      <c r="AR65" s="370"/>
      <c r="AS65" s="370"/>
      <c r="AT65" s="370"/>
      <c r="AU65" s="370"/>
      <c r="AV65" s="370"/>
      <c r="AW65" s="370"/>
      <c r="AX65" s="370"/>
      <c r="AY65" s="370"/>
      <c r="AZ65" s="453"/>
      <c r="BA65" s="442"/>
      <c r="BB65" s="456"/>
      <c r="BC65" s="456"/>
      <c r="BD65" s="456"/>
      <c r="BE65" s="459"/>
    </row>
    <row r="66" spans="1:57" ht="30" customHeight="1" x14ac:dyDescent="0.25">
      <c r="A66" s="642"/>
      <c r="B66" s="409"/>
      <c r="C66" s="645"/>
      <c r="D66" s="285"/>
      <c r="E66" s="376"/>
      <c r="F66" s="285"/>
      <c r="G66" s="308"/>
      <c r="H66" s="161" t="s">
        <v>405</v>
      </c>
      <c r="I66" s="172" t="s">
        <v>48</v>
      </c>
      <c r="J66" s="483"/>
      <c r="K66" s="422"/>
      <c r="L66" s="376"/>
      <c r="M66" s="394"/>
      <c r="N66" s="308"/>
      <c r="O66" s="288"/>
      <c r="P66" s="165" t="s">
        <v>392</v>
      </c>
      <c r="Q66" s="159" t="s">
        <v>98</v>
      </c>
      <c r="R66" s="159">
        <f>+IFERROR(VLOOKUP(Q66,[5]DATOS!$E$2:$F$17,2,FALSE),"")</f>
        <v>15</v>
      </c>
      <c r="S66" s="430"/>
      <c r="T66" s="290"/>
      <c r="U66" s="290"/>
      <c r="V66" s="290"/>
      <c r="W66" s="290"/>
      <c r="X66" s="370"/>
      <c r="Y66" s="370"/>
      <c r="Z66" s="370"/>
      <c r="AA66" s="495"/>
      <c r="AB66" s="384"/>
      <c r="AC66" s="387"/>
      <c r="AD66" s="387"/>
      <c r="AE66" s="390"/>
      <c r="AF66" s="376"/>
      <c r="AG66" s="376"/>
      <c r="AH66" s="376"/>
      <c r="AI66" s="394"/>
      <c r="AJ66" s="397"/>
      <c r="AK66" s="398"/>
      <c r="AL66" s="398"/>
      <c r="AM66" s="401"/>
      <c r="AN66" s="473"/>
      <c r="AO66" s="462"/>
      <c r="AP66" s="370"/>
      <c r="AQ66" s="370"/>
      <c r="AR66" s="370"/>
      <c r="AS66" s="370"/>
      <c r="AT66" s="370"/>
      <c r="AU66" s="370"/>
      <c r="AV66" s="370"/>
      <c r="AW66" s="370"/>
      <c r="AX66" s="370"/>
      <c r="AY66" s="370"/>
      <c r="AZ66" s="453"/>
      <c r="BA66" s="442"/>
      <c r="BB66" s="456"/>
      <c r="BC66" s="456"/>
      <c r="BD66" s="456"/>
      <c r="BE66" s="459"/>
    </row>
    <row r="67" spans="1:57" ht="60" customHeight="1" x14ac:dyDescent="0.25">
      <c r="A67" s="642"/>
      <c r="B67" s="409"/>
      <c r="C67" s="645"/>
      <c r="D67" s="285"/>
      <c r="E67" s="376"/>
      <c r="F67" s="285"/>
      <c r="G67" s="308"/>
      <c r="H67" s="161" t="s">
        <v>404</v>
      </c>
      <c r="I67" s="172" t="s">
        <v>49</v>
      </c>
      <c r="J67" s="483"/>
      <c r="K67" s="422"/>
      <c r="L67" s="376"/>
      <c r="M67" s="394"/>
      <c r="N67" s="308"/>
      <c r="O67" s="288"/>
      <c r="P67" s="164" t="s">
        <v>390</v>
      </c>
      <c r="Q67" s="164" t="s">
        <v>87</v>
      </c>
      <c r="R67" s="164">
        <f>+IFERROR(VLOOKUP(Q67,[5]DATOS!$E$2:$F$17,2,FALSE),"")</f>
        <v>10</v>
      </c>
      <c r="S67" s="430"/>
      <c r="T67" s="290"/>
      <c r="U67" s="290"/>
      <c r="V67" s="290"/>
      <c r="W67" s="290"/>
      <c r="X67" s="370"/>
      <c r="Y67" s="370"/>
      <c r="Z67" s="370"/>
      <c r="AA67" s="495"/>
      <c r="AB67" s="384"/>
      <c r="AC67" s="387"/>
      <c r="AD67" s="387"/>
      <c r="AE67" s="390"/>
      <c r="AF67" s="376"/>
      <c r="AG67" s="376"/>
      <c r="AH67" s="376"/>
      <c r="AI67" s="394"/>
      <c r="AJ67" s="397"/>
      <c r="AK67" s="398"/>
      <c r="AL67" s="398"/>
      <c r="AM67" s="401"/>
      <c r="AN67" s="473"/>
      <c r="AO67" s="462"/>
      <c r="AP67" s="370"/>
      <c r="AQ67" s="370"/>
      <c r="AR67" s="370"/>
      <c r="AS67" s="370"/>
      <c r="AT67" s="370"/>
      <c r="AU67" s="370"/>
      <c r="AV67" s="370"/>
      <c r="AW67" s="370"/>
      <c r="AX67" s="370"/>
      <c r="AY67" s="370"/>
      <c r="AZ67" s="453"/>
      <c r="BA67" s="442"/>
      <c r="BB67" s="456"/>
      <c r="BC67" s="456"/>
      <c r="BD67" s="456"/>
      <c r="BE67" s="459"/>
    </row>
    <row r="68" spans="1:57" ht="85.5" customHeight="1" thickBot="1" x14ac:dyDescent="0.3">
      <c r="A68" s="642"/>
      <c r="B68" s="409"/>
      <c r="C68" s="645"/>
      <c r="D68" s="285"/>
      <c r="E68" s="377"/>
      <c r="F68" s="285"/>
      <c r="G68" s="308"/>
      <c r="H68" s="161" t="s">
        <v>403</v>
      </c>
      <c r="I68" s="172" t="s">
        <v>48</v>
      </c>
      <c r="J68" s="483"/>
      <c r="K68" s="422"/>
      <c r="L68" s="376"/>
      <c r="M68" s="394"/>
      <c r="N68" s="308"/>
      <c r="O68" s="288"/>
      <c r="P68" s="163"/>
      <c r="Q68" s="163"/>
      <c r="R68" s="163"/>
      <c r="S68" s="431"/>
      <c r="T68" s="290"/>
      <c r="U68" s="290"/>
      <c r="V68" s="290"/>
      <c r="W68" s="290"/>
      <c r="X68" s="370"/>
      <c r="Y68" s="379"/>
      <c r="Z68" s="379"/>
      <c r="AA68" s="489"/>
      <c r="AB68" s="384"/>
      <c r="AC68" s="387"/>
      <c r="AD68" s="387"/>
      <c r="AE68" s="390"/>
      <c r="AF68" s="376"/>
      <c r="AG68" s="376"/>
      <c r="AH68" s="376"/>
      <c r="AI68" s="394"/>
      <c r="AJ68" s="397"/>
      <c r="AK68" s="399"/>
      <c r="AL68" s="399"/>
      <c r="AM68" s="402"/>
      <c r="AN68" s="473"/>
      <c r="AO68" s="463"/>
      <c r="AP68" s="379"/>
      <c r="AQ68" s="379"/>
      <c r="AR68" s="379"/>
      <c r="AS68" s="379"/>
      <c r="AT68" s="379"/>
      <c r="AU68" s="379"/>
      <c r="AV68" s="379"/>
      <c r="AW68" s="379"/>
      <c r="AX68" s="379"/>
      <c r="AY68" s="379"/>
      <c r="AZ68" s="454"/>
      <c r="BA68" s="443"/>
      <c r="BB68" s="457"/>
      <c r="BC68" s="457"/>
      <c r="BD68" s="457"/>
      <c r="BE68" s="460"/>
    </row>
    <row r="69" spans="1:57" ht="30" customHeight="1" thickBot="1" x14ac:dyDescent="0.3">
      <c r="A69" s="642"/>
      <c r="B69" s="409"/>
      <c r="C69" s="645"/>
      <c r="D69" s="285"/>
      <c r="E69" s="478" t="s">
        <v>618</v>
      </c>
      <c r="F69" s="285"/>
      <c r="G69" s="308"/>
      <c r="H69" s="161" t="s">
        <v>402</v>
      </c>
      <c r="I69" s="172" t="s">
        <v>49</v>
      </c>
      <c r="J69" s="483"/>
      <c r="K69" s="422"/>
      <c r="L69" s="376"/>
      <c r="M69" s="394"/>
      <c r="N69" s="308" t="s">
        <v>617</v>
      </c>
      <c r="O69" s="375" t="s">
        <v>65</v>
      </c>
      <c r="P69" s="159" t="s">
        <v>401</v>
      </c>
      <c r="Q69" s="159" t="s">
        <v>76</v>
      </c>
      <c r="R69" s="159">
        <f>+IFERROR(VLOOKUP(Q69,[5]DATOS!$E$2:$F$17,2,FALSE),"")</f>
        <v>15</v>
      </c>
      <c r="S69" s="369">
        <f>SUM(R69:R78)</f>
        <v>100</v>
      </c>
      <c r="T69" s="369" t="str">
        <f>+IF(AND(S69&lt;=100,S69&gt;=96),"Fuerte",IF(AND(S69&lt;=95,S69&gt;=86),"Moderado",IF(AND(S69&lt;=85,J69&gt;=0),"Débil"," ")))</f>
        <v>Fuerte</v>
      </c>
      <c r="U69" s="369" t="s">
        <v>90</v>
      </c>
      <c r="V69" s="369"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369">
        <f>IF(V69="Fuerte",100,IF(V69="Moderado",50,IF(V69="Débil",0)))</f>
        <v>100</v>
      </c>
      <c r="X69" s="370"/>
      <c r="Y69" s="406" t="s">
        <v>616</v>
      </c>
      <c r="Z69" s="407" t="s">
        <v>428</v>
      </c>
      <c r="AA69" s="406" t="s">
        <v>615</v>
      </c>
      <c r="AB69" s="384"/>
      <c r="AC69" s="387"/>
      <c r="AD69" s="387"/>
      <c r="AE69" s="390"/>
      <c r="AF69" s="376"/>
      <c r="AG69" s="376"/>
      <c r="AH69" s="376"/>
      <c r="AI69" s="394"/>
      <c r="AJ69" s="397" t="s">
        <v>730</v>
      </c>
      <c r="AK69" s="468">
        <v>43466</v>
      </c>
      <c r="AL69" s="468">
        <v>43830</v>
      </c>
      <c r="AM69" s="288" t="s">
        <v>614</v>
      </c>
      <c r="AN69" s="473"/>
      <c r="AO69" s="469"/>
      <c r="AP69" s="290"/>
      <c r="AQ69" s="290"/>
      <c r="AR69" s="290"/>
      <c r="AS69" s="290"/>
      <c r="AT69" s="290"/>
      <c r="AU69" s="290"/>
      <c r="AV69" s="290"/>
      <c r="AW69" s="290"/>
      <c r="AX69" s="290"/>
      <c r="AY69" s="290"/>
      <c r="AZ69" s="337"/>
      <c r="BA69" s="343"/>
      <c r="BB69" s="339"/>
      <c r="BC69" s="339"/>
      <c r="BD69" s="339"/>
      <c r="BE69" s="439"/>
    </row>
    <row r="70" spans="1:57" ht="30" customHeight="1" thickBot="1" x14ac:dyDescent="0.3">
      <c r="A70" s="642"/>
      <c r="B70" s="409"/>
      <c r="C70" s="645"/>
      <c r="D70" s="285"/>
      <c r="E70" s="470"/>
      <c r="F70" s="285"/>
      <c r="G70" s="308"/>
      <c r="H70" s="161" t="s">
        <v>400</v>
      </c>
      <c r="I70" s="172" t="s">
        <v>48</v>
      </c>
      <c r="J70" s="483"/>
      <c r="K70" s="422"/>
      <c r="L70" s="376"/>
      <c r="M70" s="394"/>
      <c r="N70" s="308"/>
      <c r="O70" s="376"/>
      <c r="P70" s="160" t="s">
        <v>399</v>
      </c>
      <c r="Q70" s="159" t="s">
        <v>78</v>
      </c>
      <c r="R70" s="159">
        <f>+IFERROR(VLOOKUP(Q70,[5]DATOS!$E$2:$F$17,2,FALSE),"")</f>
        <v>15</v>
      </c>
      <c r="S70" s="370"/>
      <c r="T70" s="370"/>
      <c r="U70" s="370"/>
      <c r="V70" s="370"/>
      <c r="W70" s="370"/>
      <c r="X70" s="370"/>
      <c r="Y70" s="376"/>
      <c r="Z70" s="370"/>
      <c r="AA70" s="376"/>
      <c r="AB70" s="384"/>
      <c r="AC70" s="387"/>
      <c r="AD70" s="387"/>
      <c r="AE70" s="390"/>
      <c r="AF70" s="376"/>
      <c r="AG70" s="376"/>
      <c r="AH70" s="376"/>
      <c r="AI70" s="394"/>
      <c r="AJ70" s="397"/>
      <c r="AK70" s="468"/>
      <c r="AL70" s="468"/>
      <c r="AM70" s="288"/>
      <c r="AN70" s="473"/>
      <c r="AO70" s="469"/>
      <c r="AP70" s="290"/>
      <c r="AQ70" s="290"/>
      <c r="AR70" s="290"/>
      <c r="AS70" s="290"/>
      <c r="AT70" s="290"/>
      <c r="AU70" s="290"/>
      <c r="AV70" s="290"/>
      <c r="AW70" s="290"/>
      <c r="AX70" s="290"/>
      <c r="AY70" s="290"/>
      <c r="AZ70" s="337"/>
      <c r="BA70" s="343"/>
      <c r="BB70" s="339"/>
      <c r="BC70" s="339"/>
      <c r="BD70" s="339"/>
      <c r="BE70" s="439"/>
    </row>
    <row r="71" spans="1:57" ht="30" customHeight="1" thickBot="1" x14ac:dyDescent="0.3">
      <c r="A71" s="642"/>
      <c r="B71" s="409"/>
      <c r="C71" s="645"/>
      <c r="D71" s="285"/>
      <c r="E71" s="470"/>
      <c r="F71" s="285"/>
      <c r="G71" s="308"/>
      <c r="H71" s="161" t="s">
        <v>398</v>
      </c>
      <c r="I71" s="172" t="s">
        <v>48</v>
      </c>
      <c r="J71" s="483"/>
      <c r="K71" s="422"/>
      <c r="L71" s="376"/>
      <c r="M71" s="394"/>
      <c r="N71" s="308"/>
      <c r="O71" s="376"/>
      <c r="P71" s="160" t="s">
        <v>397</v>
      </c>
      <c r="Q71" s="159" t="s">
        <v>80</v>
      </c>
      <c r="R71" s="159">
        <f>+IFERROR(VLOOKUP(Q71,[5]DATOS!$E$2:$F$17,2,FALSE),"")</f>
        <v>15</v>
      </c>
      <c r="S71" s="370"/>
      <c r="T71" s="370"/>
      <c r="U71" s="370"/>
      <c r="V71" s="370"/>
      <c r="W71" s="370"/>
      <c r="X71" s="370"/>
      <c r="Y71" s="376"/>
      <c r="Z71" s="370"/>
      <c r="AA71" s="376"/>
      <c r="AB71" s="384"/>
      <c r="AC71" s="387"/>
      <c r="AD71" s="387"/>
      <c r="AE71" s="390"/>
      <c r="AF71" s="376"/>
      <c r="AG71" s="376"/>
      <c r="AH71" s="376"/>
      <c r="AI71" s="394"/>
      <c r="AJ71" s="397"/>
      <c r="AK71" s="468"/>
      <c r="AL71" s="468"/>
      <c r="AM71" s="288"/>
      <c r="AN71" s="473"/>
      <c r="AO71" s="469"/>
      <c r="AP71" s="290"/>
      <c r="AQ71" s="290"/>
      <c r="AR71" s="290"/>
      <c r="AS71" s="290"/>
      <c r="AT71" s="290"/>
      <c r="AU71" s="290"/>
      <c r="AV71" s="290"/>
      <c r="AW71" s="290"/>
      <c r="AX71" s="290"/>
      <c r="AY71" s="290"/>
      <c r="AZ71" s="337"/>
      <c r="BA71" s="343"/>
      <c r="BB71" s="339"/>
      <c r="BC71" s="339"/>
      <c r="BD71" s="339"/>
      <c r="BE71" s="439"/>
    </row>
    <row r="72" spans="1:57" ht="30" customHeight="1" thickBot="1" x14ac:dyDescent="0.3">
      <c r="A72" s="642"/>
      <c r="B72" s="409"/>
      <c r="C72" s="645"/>
      <c r="D72" s="285"/>
      <c r="E72" s="470"/>
      <c r="F72" s="285"/>
      <c r="G72" s="308"/>
      <c r="H72" s="161" t="s">
        <v>396</v>
      </c>
      <c r="I72" s="172" t="s">
        <v>48</v>
      </c>
      <c r="J72" s="483"/>
      <c r="K72" s="422"/>
      <c r="L72" s="376"/>
      <c r="M72" s="394"/>
      <c r="N72" s="308"/>
      <c r="O72" s="376"/>
      <c r="P72" s="160" t="s">
        <v>395</v>
      </c>
      <c r="Q72" s="159" t="s">
        <v>82</v>
      </c>
      <c r="R72" s="159">
        <f>+IFERROR(VLOOKUP(Q72,[5]DATOS!$E$2:$F$17,2,FALSE),"")</f>
        <v>15</v>
      </c>
      <c r="S72" s="370"/>
      <c r="T72" s="370"/>
      <c r="U72" s="370"/>
      <c r="V72" s="370"/>
      <c r="W72" s="370"/>
      <c r="X72" s="370"/>
      <c r="Y72" s="376"/>
      <c r="Z72" s="370"/>
      <c r="AA72" s="376"/>
      <c r="AB72" s="384"/>
      <c r="AC72" s="387"/>
      <c r="AD72" s="387"/>
      <c r="AE72" s="390"/>
      <c r="AF72" s="376"/>
      <c r="AG72" s="376"/>
      <c r="AH72" s="376"/>
      <c r="AI72" s="394"/>
      <c r="AJ72" s="397"/>
      <c r="AK72" s="468"/>
      <c r="AL72" s="468"/>
      <c r="AM72" s="288"/>
      <c r="AN72" s="473"/>
      <c r="AO72" s="469"/>
      <c r="AP72" s="290"/>
      <c r="AQ72" s="290"/>
      <c r="AR72" s="290"/>
      <c r="AS72" s="290"/>
      <c r="AT72" s="290"/>
      <c r="AU72" s="290"/>
      <c r="AV72" s="290"/>
      <c r="AW72" s="290"/>
      <c r="AX72" s="290"/>
      <c r="AY72" s="290"/>
      <c r="AZ72" s="337"/>
      <c r="BA72" s="343"/>
      <c r="BB72" s="339"/>
      <c r="BC72" s="339"/>
      <c r="BD72" s="339"/>
      <c r="BE72" s="439"/>
    </row>
    <row r="73" spans="1:57" ht="18.75" customHeight="1" thickBot="1" x14ac:dyDescent="0.3">
      <c r="A73" s="642"/>
      <c r="B73" s="409"/>
      <c r="C73" s="645"/>
      <c r="D73" s="285"/>
      <c r="E73" s="470"/>
      <c r="F73" s="285"/>
      <c r="G73" s="308"/>
      <c r="H73" s="372" t="s">
        <v>394</v>
      </c>
      <c r="I73" s="406" t="s">
        <v>48</v>
      </c>
      <c r="J73" s="483"/>
      <c r="K73" s="422"/>
      <c r="L73" s="376"/>
      <c r="M73" s="394"/>
      <c r="N73" s="308"/>
      <c r="O73" s="376"/>
      <c r="P73" s="160" t="s">
        <v>393</v>
      </c>
      <c r="Q73" s="159" t="s">
        <v>85</v>
      </c>
      <c r="R73" s="159">
        <f>+IFERROR(VLOOKUP(Q73,[5]DATOS!$E$2:$F$17,2,FALSE),"")</f>
        <v>15</v>
      </c>
      <c r="S73" s="370"/>
      <c r="T73" s="370"/>
      <c r="U73" s="370"/>
      <c r="V73" s="370"/>
      <c r="W73" s="370"/>
      <c r="X73" s="370"/>
      <c r="Y73" s="376"/>
      <c r="Z73" s="370"/>
      <c r="AA73" s="376"/>
      <c r="AB73" s="384"/>
      <c r="AC73" s="387"/>
      <c r="AD73" s="387"/>
      <c r="AE73" s="390"/>
      <c r="AF73" s="376"/>
      <c r="AG73" s="376"/>
      <c r="AH73" s="376"/>
      <c r="AI73" s="394"/>
      <c r="AJ73" s="397"/>
      <c r="AK73" s="468"/>
      <c r="AL73" s="468"/>
      <c r="AM73" s="288"/>
      <c r="AN73" s="473"/>
      <c r="AO73" s="469"/>
      <c r="AP73" s="290"/>
      <c r="AQ73" s="290"/>
      <c r="AR73" s="290"/>
      <c r="AS73" s="290"/>
      <c r="AT73" s="290"/>
      <c r="AU73" s="290"/>
      <c r="AV73" s="290"/>
      <c r="AW73" s="290"/>
      <c r="AX73" s="290"/>
      <c r="AY73" s="290"/>
      <c r="AZ73" s="337"/>
      <c r="BA73" s="343"/>
      <c r="BB73" s="339"/>
      <c r="BC73" s="339"/>
      <c r="BD73" s="339"/>
      <c r="BE73" s="439"/>
    </row>
    <row r="74" spans="1:57" ht="45.75" customHeight="1" thickBot="1" x14ac:dyDescent="0.3">
      <c r="A74" s="642"/>
      <c r="B74" s="409"/>
      <c r="C74" s="645"/>
      <c r="D74" s="285"/>
      <c r="E74" s="470"/>
      <c r="F74" s="285"/>
      <c r="G74" s="308"/>
      <c r="H74" s="372"/>
      <c r="I74" s="377"/>
      <c r="J74" s="483"/>
      <c r="K74" s="422"/>
      <c r="L74" s="376"/>
      <c r="M74" s="394"/>
      <c r="N74" s="308"/>
      <c r="O74" s="376"/>
      <c r="P74" s="160" t="s">
        <v>392</v>
      </c>
      <c r="Q74" s="159" t="s">
        <v>98</v>
      </c>
      <c r="R74" s="159">
        <f>+IFERROR(VLOOKUP(Q74,[5]DATOS!$E$2:$F$17,2,FALSE),"")</f>
        <v>15</v>
      </c>
      <c r="S74" s="370"/>
      <c r="T74" s="370"/>
      <c r="U74" s="370"/>
      <c r="V74" s="370"/>
      <c r="W74" s="370"/>
      <c r="X74" s="370"/>
      <c r="Y74" s="376"/>
      <c r="Z74" s="370"/>
      <c r="AA74" s="376"/>
      <c r="AB74" s="384"/>
      <c r="AC74" s="387"/>
      <c r="AD74" s="387"/>
      <c r="AE74" s="390"/>
      <c r="AF74" s="376"/>
      <c r="AG74" s="376"/>
      <c r="AH74" s="376"/>
      <c r="AI74" s="394"/>
      <c r="AJ74" s="397"/>
      <c r="AK74" s="468"/>
      <c r="AL74" s="468"/>
      <c r="AM74" s="288"/>
      <c r="AN74" s="473"/>
      <c r="AO74" s="469"/>
      <c r="AP74" s="290"/>
      <c r="AQ74" s="290"/>
      <c r="AR74" s="290"/>
      <c r="AS74" s="290"/>
      <c r="AT74" s="290"/>
      <c r="AU74" s="290"/>
      <c r="AV74" s="290"/>
      <c r="AW74" s="290"/>
      <c r="AX74" s="290"/>
      <c r="AY74" s="290"/>
      <c r="AZ74" s="337"/>
      <c r="BA74" s="343"/>
      <c r="BB74" s="339"/>
      <c r="BC74" s="339"/>
      <c r="BD74" s="339"/>
      <c r="BE74" s="439"/>
    </row>
    <row r="75" spans="1:57" ht="113.25" customHeight="1" x14ac:dyDescent="0.25">
      <c r="A75" s="642"/>
      <c r="B75" s="409"/>
      <c r="C75" s="645"/>
      <c r="D75" s="285"/>
      <c r="E75" s="470"/>
      <c r="F75" s="285"/>
      <c r="G75" s="308"/>
      <c r="H75" s="466" t="s">
        <v>391</v>
      </c>
      <c r="I75" s="406" t="s">
        <v>48</v>
      </c>
      <c r="J75" s="483"/>
      <c r="K75" s="422"/>
      <c r="L75" s="376"/>
      <c r="M75" s="394"/>
      <c r="N75" s="308"/>
      <c r="O75" s="376"/>
      <c r="P75" s="160" t="s">
        <v>390</v>
      </c>
      <c r="Q75" s="159" t="s">
        <v>87</v>
      </c>
      <c r="R75" s="159">
        <f>+IFERROR(VLOOKUP(Q75,[5]DATOS!$E$2:$F$17,2,FALSE),"")</f>
        <v>10</v>
      </c>
      <c r="S75" s="370"/>
      <c r="T75" s="370"/>
      <c r="U75" s="370"/>
      <c r="V75" s="370"/>
      <c r="W75" s="370"/>
      <c r="X75" s="370"/>
      <c r="Y75" s="376"/>
      <c r="Z75" s="370"/>
      <c r="AA75" s="376"/>
      <c r="AB75" s="384"/>
      <c r="AC75" s="387"/>
      <c r="AD75" s="387"/>
      <c r="AE75" s="390"/>
      <c r="AF75" s="376"/>
      <c r="AG75" s="376"/>
      <c r="AH75" s="376"/>
      <c r="AI75" s="394"/>
      <c r="AJ75" s="397"/>
      <c r="AK75" s="468"/>
      <c r="AL75" s="468"/>
      <c r="AM75" s="288"/>
      <c r="AN75" s="473"/>
      <c r="AO75" s="469"/>
      <c r="AP75" s="290"/>
      <c r="AQ75" s="290"/>
      <c r="AR75" s="290"/>
      <c r="AS75" s="290"/>
      <c r="AT75" s="290"/>
      <c r="AU75" s="290"/>
      <c r="AV75" s="290"/>
      <c r="AW75" s="290"/>
      <c r="AX75" s="290"/>
      <c r="AY75" s="290"/>
      <c r="AZ75" s="337"/>
      <c r="BA75" s="343"/>
      <c r="BB75" s="339"/>
      <c r="BC75" s="339"/>
      <c r="BD75" s="339"/>
      <c r="BE75" s="439"/>
    </row>
    <row r="76" spans="1:57" ht="26.25" customHeight="1" x14ac:dyDescent="0.25">
      <c r="A76" s="642"/>
      <c r="B76" s="409"/>
      <c r="C76" s="645"/>
      <c r="D76" s="285"/>
      <c r="E76" s="470"/>
      <c r="F76" s="285"/>
      <c r="G76" s="308"/>
      <c r="H76" s="467"/>
      <c r="I76" s="377"/>
      <c r="J76" s="483"/>
      <c r="K76" s="422"/>
      <c r="L76" s="376"/>
      <c r="M76" s="394"/>
      <c r="N76" s="470"/>
      <c r="O76" s="376"/>
      <c r="P76" s="369"/>
      <c r="Q76" s="369"/>
      <c r="R76" s="369"/>
      <c r="S76" s="370"/>
      <c r="T76" s="370"/>
      <c r="U76" s="370"/>
      <c r="V76" s="370"/>
      <c r="W76" s="370"/>
      <c r="X76" s="370"/>
      <c r="Y76" s="376"/>
      <c r="Z76" s="370"/>
      <c r="AA76" s="376"/>
      <c r="AB76" s="384"/>
      <c r="AC76" s="387"/>
      <c r="AD76" s="387"/>
      <c r="AE76" s="390"/>
      <c r="AF76" s="376"/>
      <c r="AG76" s="376"/>
      <c r="AH76" s="376"/>
      <c r="AI76" s="394"/>
      <c r="AJ76" s="491" t="s">
        <v>715</v>
      </c>
      <c r="AK76" s="406" t="s">
        <v>461</v>
      </c>
      <c r="AL76" s="406" t="s">
        <v>460</v>
      </c>
      <c r="AM76" s="406" t="s">
        <v>613</v>
      </c>
      <c r="AN76" s="473"/>
      <c r="AO76" s="469"/>
      <c r="AP76" s="290"/>
      <c r="AQ76" s="290"/>
      <c r="AR76" s="290"/>
      <c r="AS76" s="290"/>
      <c r="AT76" s="290"/>
      <c r="AU76" s="290"/>
      <c r="AV76" s="290"/>
      <c r="AW76" s="290"/>
      <c r="AX76" s="290"/>
      <c r="AY76" s="290"/>
      <c r="AZ76" s="337"/>
      <c r="BA76" s="343"/>
      <c r="BB76" s="339"/>
      <c r="BC76" s="339"/>
      <c r="BD76" s="339"/>
      <c r="BE76" s="439"/>
    </row>
    <row r="77" spans="1:57" ht="18.75" customHeight="1" x14ac:dyDescent="0.25">
      <c r="A77" s="642"/>
      <c r="B77" s="409"/>
      <c r="C77" s="645"/>
      <c r="D77" s="285"/>
      <c r="E77" s="470"/>
      <c r="F77" s="285"/>
      <c r="G77" s="308"/>
      <c r="H77" s="372" t="s">
        <v>389</v>
      </c>
      <c r="I77" s="406" t="s">
        <v>48</v>
      </c>
      <c r="J77" s="483"/>
      <c r="K77" s="422"/>
      <c r="L77" s="376"/>
      <c r="M77" s="394"/>
      <c r="N77" s="470"/>
      <c r="O77" s="376"/>
      <c r="P77" s="370"/>
      <c r="Q77" s="370"/>
      <c r="R77" s="370"/>
      <c r="S77" s="370"/>
      <c r="T77" s="370"/>
      <c r="U77" s="370"/>
      <c r="V77" s="370"/>
      <c r="W77" s="370"/>
      <c r="X77" s="370"/>
      <c r="Y77" s="376"/>
      <c r="Z77" s="370"/>
      <c r="AA77" s="376"/>
      <c r="AB77" s="384"/>
      <c r="AC77" s="387"/>
      <c r="AD77" s="387"/>
      <c r="AE77" s="390"/>
      <c r="AF77" s="376"/>
      <c r="AG77" s="376"/>
      <c r="AH77" s="376"/>
      <c r="AI77" s="394"/>
      <c r="AJ77" s="492"/>
      <c r="AK77" s="376"/>
      <c r="AL77" s="376"/>
      <c r="AM77" s="376"/>
      <c r="AN77" s="473"/>
      <c r="AO77" s="469"/>
      <c r="AP77" s="290"/>
      <c r="AQ77" s="290"/>
      <c r="AR77" s="290"/>
      <c r="AS77" s="290"/>
      <c r="AT77" s="290"/>
      <c r="AU77" s="290"/>
      <c r="AV77" s="290"/>
      <c r="AW77" s="290"/>
      <c r="AX77" s="290"/>
      <c r="AY77" s="290"/>
      <c r="AZ77" s="337"/>
      <c r="BA77" s="343"/>
      <c r="BB77" s="339"/>
      <c r="BC77" s="339"/>
      <c r="BD77" s="339"/>
      <c r="BE77" s="439"/>
    </row>
    <row r="78" spans="1:57" ht="9.75" customHeight="1" x14ac:dyDescent="0.25">
      <c r="A78" s="642"/>
      <c r="B78" s="409"/>
      <c r="C78" s="645"/>
      <c r="D78" s="285"/>
      <c r="E78" s="470"/>
      <c r="F78" s="285"/>
      <c r="G78" s="308"/>
      <c r="H78" s="372"/>
      <c r="I78" s="377"/>
      <c r="J78" s="483"/>
      <c r="K78" s="422"/>
      <c r="L78" s="376"/>
      <c r="M78" s="394"/>
      <c r="N78" s="470"/>
      <c r="O78" s="376"/>
      <c r="P78" s="370"/>
      <c r="Q78" s="370"/>
      <c r="R78" s="370"/>
      <c r="S78" s="370"/>
      <c r="T78" s="370"/>
      <c r="U78" s="370"/>
      <c r="V78" s="370"/>
      <c r="W78" s="370"/>
      <c r="X78" s="370"/>
      <c r="Y78" s="376"/>
      <c r="Z78" s="370"/>
      <c r="AA78" s="376"/>
      <c r="AB78" s="384"/>
      <c r="AC78" s="387"/>
      <c r="AD78" s="387"/>
      <c r="AE78" s="390"/>
      <c r="AF78" s="376"/>
      <c r="AG78" s="376"/>
      <c r="AH78" s="376"/>
      <c r="AI78" s="394"/>
      <c r="AJ78" s="492"/>
      <c r="AK78" s="376"/>
      <c r="AL78" s="376"/>
      <c r="AM78" s="376"/>
      <c r="AN78" s="473"/>
      <c r="AO78" s="469"/>
      <c r="AP78" s="290"/>
      <c r="AQ78" s="290"/>
      <c r="AR78" s="290"/>
      <c r="AS78" s="290"/>
      <c r="AT78" s="290"/>
      <c r="AU78" s="290"/>
      <c r="AV78" s="290"/>
      <c r="AW78" s="290"/>
      <c r="AX78" s="290"/>
      <c r="AY78" s="290"/>
      <c r="AZ78" s="337"/>
      <c r="BA78" s="343"/>
      <c r="BB78" s="339"/>
      <c r="BC78" s="339"/>
      <c r="BD78" s="339"/>
      <c r="BE78" s="439"/>
    </row>
    <row r="79" spans="1:57" ht="18.75" customHeight="1" x14ac:dyDescent="0.25">
      <c r="A79" s="642"/>
      <c r="B79" s="409"/>
      <c r="C79" s="645"/>
      <c r="D79" s="285"/>
      <c r="E79" s="470"/>
      <c r="F79" s="285"/>
      <c r="G79" s="308"/>
      <c r="H79" s="372" t="s">
        <v>388</v>
      </c>
      <c r="I79" s="406" t="s">
        <v>49</v>
      </c>
      <c r="J79" s="483"/>
      <c r="K79" s="422"/>
      <c r="L79" s="376"/>
      <c r="M79" s="394"/>
      <c r="N79" s="470"/>
      <c r="O79" s="376"/>
      <c r="P79" s="370"/>
      <c r="Q79" s="370"/>
      <c r="R79" s="370"/>
      <c r="S79" s="370"/>
      <c r="T79" s="370"/>
      <c r="U79" s="370"/>
      <c r="V79" s="370"/>
      <c r="W79" s="370"/>
      <c r="X79" s="370"/>
      <c r="Y79" s="376"/>
      <c r="Z79" s="370"/>
      <c r="AA79" s="376"/>
      <c r="AB79" s="384"/>
      <c r="AC79" s="387"/>
      <c r="AD79" s="387"/>
      <c r="AE79" s="390"/>
      <c r="AF79" s="376"/>
      <c r="AG79" s="376"/>
      <c r="AH79" s="376"/>
      <c r="AI79" s="394"/>
      <c r="AJ79" s="492"/>
      <c r="AK79" s="376"/>
      <c r="AL79" s="376"/>
      <c r="AM79" s="376"/>
      <c r="AN79" s="473"/>
      <c r="AO79" s="469"/>
      <c r="AP79" s="290"/>
      <c r="AQ79" s="290"/>
      <c r="AR79" s="290"/>
      <c r="AS79" s="290"/>
      <c r="AT79" s="290"/>
      <c r="AU79" s="290"/>
      <c r="AV79" s="290"/>
      <c r="AW79" s="290"/>
      <c r="AX79" s="290"/>
      <c r="AY79" s="290"/>
      <c r="AZ79" s="337"/>
      <c r="BA79" s="343"/>
      <c r="BB79" s="339"/>
      <c r="BC79" s="339"/>
      <c r="BD79" s="339"/>
      <c r="BE79" s="439"/>
    </row>
    <row r="80" spans="1:57" ht="12.75" customHeight="1" x14ac:dyDescent="0.25">
      <c r="A80" s="642"/>
      <c r="B80" s="409"/>
      <c r="C80" s="645"/>
      <c r="D80" s="285"/>
      <c r="E80" s="470"/>
      <c r="F80" s="285"/>
      <c r="G80" s="308"/>
      <c r="H80" s="372"/>
      <c r="I80" s="377"/>
      <c r="J80" s="483"/>
      <c r="K80" s="422"/>
      <c r="L80" s="376"/>
      <c r="M80" s="394"/>
      <c r="N80" s="470"/>
      <c r="O80" s="376"/>
      <c r="P80" s="370"/>
      <c r="Q80" s="370"/>
      <c r="R80" s="370"/>
      <c r="S80" s="370"/>
      <c r="T80" s="370"/>
      <c r="U80" s="370"/>
      <c r="V80" s="370"/>
      <c r="W80" s="370"/>
      <c r="X80" s="370"/>
      <c r="Y80" s="376"/>
      <c r="Z80" s="370"/>
      <c r="AA80" s="376"/>
      <c r="AB80" s="384"/>
      <c r="AC80" s="387"/>
      <c r="AD80" s="387"/>
      <c r="AE80" s="390"/>
      <c r="AF80" s="376"/>
      <c r="AG80" s="376"/>
      <c r="AH80" s="376"/>
      <c r="AI80" s="394"/>
      <c r="AJ80" s="492"/>
      <c r="AK80" s="376"/>
      <c r="AL80" s="376"/>
      <c r="AM80" s="376"/>
      <c r="AN80" s="473"/>
      <c r="AO80" s="469"/>
      <c r="AP80" s="290"/>
      <c r="AQ80" s="290"/>
      <c r="AR80" s="290"/>
      <c r="AS80" s="290"/>
      <c r="AT80" s="290"/>
      <c r="AU80" s="290"/>
      <c r="AV80" s="290"/>
      <c r="AW80" s="290"/>
      <c r="AX80" s="290"/>
      <c r="AY80" s="290"/>
      <c r="AZ80" s="337"/>
      <c r="BA80" s="343"/>
      <c r="BB80" s="339"/>
      <c r="BC80" s="339"/>
      <c r="BD80" s="339"/>
      <c r="BE80" s="439"/>
    </row>
    <row r="81" spans="1:57" ht="18.75" customHeight="1" x14ac:dyDescent="0.25">
      <c r="A81" s="642"/>
      <c r="B81" s="409"/>
      <c r="C81" s="645"/>
      <c r="D81" s="285"/>
      <c r="E81" s="470"/>
      <c r="F81" s="285"/>
      <c r="G81" s="308"/>
      <c r="H81" s="372" t="s">
        <v>387</v>
      </c>
      <c r="I81" s="406" t="s">
        <v>48</v>
      </c>
      <c r="J81" s="483"/>
      <c r="K81" s="422"/>
      <c r="L81" s="376"/>
      <c r="M81" s="394"/>
      <c r="N81" s="470"/>
      <c r="O81" s="376"/>
      <c r="P81" s="370"/>
      <c r="Q81" s="370"/>
      <c r="R81" s="370"/>
      <c r="S81" s="370"/>
      <c r="T81" s="370"/>
      <c r="U81" s="370"/>
      <c r="V81" s="370"/>
      <c r="W81" s="370"/>
      <c r="X81" s="370"/>
      <c r="Y81" s="376"/>
      <c r="Z81" s="370"/>
      <c r="AA81" s="376"/>
      <c r="AB81" s="384"/>
      <c r="AC81" s="387"/>
      <c r="AD81" s="387"/>
      <c r="AE81" s="390"/>
      <c r="AF81" s="376"/>
      <c r="AG81" s="376"/>
      <c r="AH81" s="376"/>
      <c r="AI81" s="394"/>
      <c r="AJ81" s="492"/>
      <c r="AK81" s="376"/>
      <c r="AL81" s="376"/>
      <c r="AM81" s="376"/>
      <c r="AN81" s="473"/>
      <c r="AO81" s="469"/>
      <c r="AP81" s="290"/>
      <c r="AQ81" s="290"/>
      <c r="AR81" s="290"/>
      <c r="AS81" s="290"/>
      <c r="AT81" s="290"/>
      <c r="AU81" s="290"/>
      <c r="AV81" s="290"/>
      <c r="AW81" s="290"/>
      <c r="AX81" s="290"/>
      <c r="AY81" s="290"/>
      <c r="AZ81" s="337"/>
      <c r="BA81" s="343"/>
      <c r="BB81" s="339"/>
      <c r="BC81" s="339"/>
      <c r="BD81" s="339"/>
      <c r="BE81" s="439"/>
    </row>
    <row r="82" spans="1:57" ht="12.75" customHeight="1" x14ac:dyDescent="0.25">
      <c r="A82" s="642"/>
      <c r="B82" s="409"/>
      <c r="C82" s="645"/>
      <c r="D82" s="285"/>
      <c r="E82" s="470"/>
      <c r="F82" s="285"/>
      <c r="G82" s="308"/>
      <c r="H82" s="372"/>
      <c r="I82" s="377"/>
      <c r="J82" s="483"/>
      <c r="K82" s="422"/>
      <c r="L82" s="376"/>
      <c r="M82" s="394"/>
      <c r="N82" s="470"/>
      <c r="O82" s="376"/>
      <c r="P82" s="370"/>
      <c r="Q82" s="370"/>
      <c r="R82" s="370"/>
      <c r="S82" s="370"/>
      <c r="T82" s="370"/>
      <c r="U82" s="370"/>
      <c r="V82" s="370"/>
      <c r="W82" s="370"/>
      <c r="X82" s="370"/>
      <c r="Y82" s="376"/>
      <c r="Z82" s="370"/>
      <c r="AA82" s="376"/>
      <c r="AB82" s="384"/>
      <c r="AC82" s="387"/>
      <c r="AD82" s="387"/>
      <c r="AE82" s="390"/>
      <c r="AF82" s="376"/>
      <c r="AG82" s="376"/>
      <c r="AH82" s="376"/>
      <c r="AI82" s="394"/>
      <c r="AJ82" s="492"/>
      <c r="AK82" s="376"/>
      <c r="AL82" s="376"/>
      <c r="AM82" s="376"/>
      <c r="AN82" s="473"/>
      <c r="AO82" s="469"/>
      <c r="AP82" s="290"/>
      <c r="AQ82" s="290"/>
      <c r="AR82" s="290"/>
      <c r="AS82" s="290"/>
      <c r="AT82" s="290"/>
      <c r="AU82" s="290"/>
      <c r="AV82" s="290"/>
      <c r="AW82" s="290"/>
      <c r="AX82" s="290"/>
      <c r="AY82" s="290"/>
      <c r="AZ82" s="337"/>
      <c r="BA82" s="343"/>
      <c r="BB82" s="339"/>
      <c r="BC82" s="339"/>
      <c r="BD82" s="339"/>
      <c r="BE82" s="439"/>
    </row>
    <row r="83" spans="1:57" ht="14.25" customHeight="1" x14ac:dyDescent="0.25">
      <c r="A83" s="642"/>
      <c r="B83" s="409"/>
      <c r="C83" s="645"/>
      <c r="D83" s="285"/>
      <c r="E83" s="470"/>
      <c r="F83" s="285"/>
      <c r="G83" s="308"/>
      <c r="H83" s="466" t="s">
        <v>386</v>
      </c>
      <c r="I83" s="406" t="s">
        <v>49</v>
      </c>
      <c r="J83" s="483"/>
      <c r="K83" s="422"/>
      <c r="L83" s="376"/>
      <c r="M83" s="394"/>
      <c r="N83" s="470"/>
      <c r="O83" s="376"/>
      <c r="P83" s="370"/>
      <c r="Q83" s="370"/>
      <c r="R83" s="370"/>
      <c r="S83" s="370"/>
      <c r="T83" s="370"/>
      <c r="U83" s="370"/>
      <c r="V83" s="370"/>
      <c r="W83" s="370"/>
      <c r="X83" s="370"/>
      <c r="Y83" s="376"/>
      <c r="Z83" s="370"/>
      <c r="AA83" s="376"/>
      <c r="AB83" s="384"/>
      <c r="AC83" s="387"/>
      <c r="AD83" s="387"/>
      <c r="AE83" s="390"/>
      <c r="AF83" s="376"/>
      <c r="AG83" s="376"/>
      <c r="AH83" s="376"/>
      <c r="AI83" s="394"/>
      <c r="AJ83" s="492"/>
      <c r="AK83" s="376"/>
      <c r="AL83" s="376"/>
      <c r="AM83" s="376"/>
      <c r="AN83" s="473"/>
      <c r="AO83" s="469"/>
      <c r="AP83" s="290"/>
      <c r="AQ83" s="290"/>
      <c r="AR83" s="290"/>
      <c r="AS83" s="290"/>
      <c r="AT83" s="290"/>
      <c r="AU83" s="290"/>
      <c r="AV83" s="290"/>
      <c r="AW83" s="290"/>
      <c r="AX83" s="290"/>
      <c r="AY83" s="290"/>
      <c r="AZ83" s="337"/>
      <c r="BA83" s="343"/>
      <c r="BB83" s="339"/>
      <c r="BC83" s="339"/>
      <c r="BD83" s="339"/>
      <c r="BE83" s="439"/>
    </row>
    <row r="84" spans="1:57" ht="13.5" customHeight="1" x14ac:dyDescent="0.25">
      <c r="A84" s="642"/>
      <c r="B84" s="409"/>
      <c r="C84" s="645"/>
      <c r="D84" s="285"/>
      <c r="E84" s="470"/>
      <c r="F84" s="285"/>
      <c r="G84" s="308"/>
      <c r="H84" s="467"/>
      <c r="I84" s="377"/>
      <c r="J84" s="483"/>
      <c r="K84" s="422"/>
      <c r="L84" s="376"/>
      <c r="M84" s="394"/>
      <c r="N84" s="470"/>
      <c r="O84" s="376"/>
      <c r="P84" s="370"/>
      <c r="Q84" s="370"/>
      <c r="R84" s="370"/>
      <c r="S84" s="370"/>
      <c r="T84" s="370"/>
      <c r="U84" s="370"/>
      <c r="V84" s="370"/>
      <c r="W84" s="370"/>
      <c r="X84" s="370"/>
      <c r="Y84" s="376"/>
      <c r="Z84" s="370"/>
      <c r="AA84" s="376"/>
      <c r="AB84" s="384"/>
      <c r="AC84" s="387"/>
      <c r="AD84" s="387"/>
      <c r="AE84" s="390"/>
      <c r="AF84" s="376"/>
      <c r="AG84" s="376"/>
      <c r="AH84" s="376"/>
      <c r="AI84" s="394"/>
      <c r="AJ84" s="492"/>
      <c r="AK84" s="376"/>
      <c r="AL84" s="376"/>
      <c r="AM84" s="376"/>
      <c r="AN84" s="473"/>
      <c r="AO84" s="469"/>
      <c r="AP84" s="290"/>
      <c r="AQ84" s="290"/>
      <c r="AR84" s="290"/>
      <c r="AS84" s="290"/>
      <c r="AT84" s="290"/>
      <c r="AU84" s="290"/>
      <c r="AV84" s="290"/>
      <c r="AW84" s="290"/>
      <c r="AX84" s="290"/>
      <c r="AY84" s="290"/>
      <c r="AZ84" s="337"/>
      <c r="BA84" s="343"/>
      <c r="BB84" s="339"/>
      <c r="BC84" s="339"/>
      <c r="BD84" s="339"/>
      <c r="BE84" s="439"/>
    </row>
    <row r="85" spans="1:57" ht="18.75" customHeight="1" x14ac:dyDescent="0.25">
      <c r="A85" s="642"/>
      <c r="B85" s="409"/>
      <c r="C85" s="645"/>
      <c r="D85" s="285"/>
      <c r="E85" s="470"/>
      <c r="F85" s="285"/>
      <c r="G85" s="308"/>
      <c r="H85" s="464" t="s">
        <v>385</v>
      </c>
      <c r="I85" s="406" t="s">
        <v>49</v>
      </c>
      <c r="J85" s="483"/>
      <c r="K85" s="422"/>
      <c r="L85" s="376"/>
      <c r="M85" s="394"/>
      <c r="N85" s="470"/>
      <c r="O85" s="376"/>
      <c r="P85" s="370"/>
      <c r="Q85" s="370"/>
      <c r="R85" s="370"/>
      <c r="S85" s="370"/>
      <c r="T85" s="370"/>
      <c r="U85" s="370"/>
      <c r="V85" s="370"/>
      <c r="W85" s="370"/>
      <c r="X85" s="370"/>
      <c r="Y85" s="376"/>
      <c r="Z85" s="370"/>
      <c r="AA85" s="376"/>
      <c r="AB85" s="384"/>
      <c r="AC85" s="387"/>
      <c r="AD85" s="387"/>
      <c r="AE85" s="390"/>
      <c r="AF85" s="376"/>
      <c r="AG85" s="376"/>
      <c r="AH85" s="376"/>
      <c r="AI85" s="394"/>
      <c r="AJ85" s="492"/>
      <c r="AK85" s="376"/>
      <c r="AL85" s="376"/>
      <c r="AM85" s="376"/>
      <c r="AN85" s="473"/>
      <c r="AO85" s="469"/>
      <c r="AP85" s="290"/>
      <c r="AQ85" s="290"/>
      <c r="AR85" s="290"/>
      <c r="AS85" s="290"/>
      <c r="AT85" s="290"/>
      <c r="AU85" s="290"/>
      <c r="AV85" s="290"/>
      <c r="AW85" s="290"/>
      <c r="AX85" s="290"/>
      <c r="AY85" s="290"/>
      <c r="AZ85" s="337"/>
      <c r="BA85" s="343"/>
      <c r="BB85" s="339"/>
      <c r="BC85" s="339"/>
      <c r="BD85" s="339"/>
      <c r="BE85" s="439"/>
    </row>
    <row r="86" spans="1:57" ht="15.75" customHeight="1" thickBot="1" x14ac:dyDescent="0.3">
      <c r="A86" s="643"/>
      <c r="B86" s="410"/>
      <c r="C86" s="646"/>
      <c r="D86" s="286"/>
      <c r="E86" s="471"/>
      <c r="F86" s="286"/>
      <c r="G86" s="335"/>
      <c r="H86" s="465"/>
      <c r="I86" s="377"/>
      <c r="J86" s="484"/>
      <c r="K86" s="423"/>
      <c r="L86" s="392"/>
      <c r="M86" s="395"/>
      <c r="N86" s="471"/>
      <c r="O86" s="392"/>
      <c r="P86" s="371"/>
      <c r="Q86" s="371"/>
      <c r="R86" s="371"/>
      <c r="S86" s="371"/>
      <c r="T86" s="371"/>
      <c r="U86" s="371"/>
      <c r="V86" s="371"/>
      <c r="W86" s="371"/>
      <c r="X86" s="371"/>
      <c r="Y86" s="392"/>
      <c r="Z86" s="371"/>
      <c r="AA86" s="392"/>
      <c r="AB86" s="385"/>
      <c r="AC86" s="387"/>
      <c r="AD86" s="387"/>
      <c r="AE86" s="391"/>
      <c r="AF86" s="392"/>
      <c r="AG86" s="392"/>
      <c r="AH86" s="392"/>
      <c r="AI86" s="395"/>
      <c r="AJ86" s="493"/>
      <c r="AK86" s="392"/>
      <c r="AL86" s="392"/>
      <c r="AM86" s="392"/>
      <c r="AN86" s="474"/>
      <c r="AO86" s="472"/>
      <c r="AP86" s="291"/>
      <c r="AQ86" s="291"/>
      <c r="AR86" s="291"/>
      <c r="AS86" s="291"/>
      <c r="AT86" s="291"/>
      <c r="AU86" s="291"/>
      <c r="AV86" s="291"/>
      <c r="AW86" s="291"/>
      <c r="AX86" s="291"/>
      <c r="AY86" s="291"/>
      <c r="AZ86" s="344"/>
      <c r="BA86" s="345"/>
      <c r="BB86" s="346"/>
      <c r="BC86" s="346"/>
      <c r="BD86" s="346"/>
      <c r="BE86" s="440"/>
    </row>
    <row r="87" spans="1:57" ht="37.5" customHeight="1" x14ac:dyDescent="0.25">
      <c r="A87" s="288">
        <v>4</v>
      </c>
      <c r="B87" s="739" t="s">
        <v>766</v>
      </c>
      <c r="C87" s="288" t="s">
        <v>612</v>
      </c>
      <c r="D87" s="288" t="s">
        <v>32</v>
      </c>
      <c r="E87" s="288" t="s">
        <v>611</v>
      </c>
      <c r="F87" s="288" t="s">
        <v>610</v>
      </c>
      <c r="G87" s="288" t="s">
        <v>37</v>
      </c>
      <c r="H87" s="167" t="s">
        <v>416</v>
      </c>
      <c r="I87" s="140" t="s">
        <v>48</v>
      </c>
      <c r="J87" s="482">
        <f>COUNTIF(I87:I112,[3]DATOS!$D$24)</f>
        <v>15</v>
      </c>
      <c r="K87" s="282" t="str">
        <f>+IF(AND(J87&lt;6,J87&gt;0),"Moderado",IF(AND(J87&lt;12,J87&gt;5),"Mayor",IF(AND(J87&lt;20,J87&gt;11),"Catastrófico","Responda las Preguntas de Impacto")))</f>
        <v>Catastrófico</v>
      </c>
      <c r="L87" s="375"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393"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308" t="s">
        <v>609</v>
      </c>
      <c r="O87" s="288" t="s">
        <v>65</v>
      </c>
      <c r="P87" s="164" t="s">
        <v>401</v>
      </c>
      <c r="Q87" s="164" t="s">
        <v>76</v>
      </c>
      <c r="R87" s="164">
        <f>+IFERROR(VLOOKUP(Q87,[6]DATOS!$E$2:$F$17,2,FALSE),"")</f>
        <v>15</v>
      </c>
      <c r="S87" s="290">
        <f>SUM(R87:R94)</f>
        <v>100</v>
      </c>
      <c r="T87" s="290" t="str">
        <f>+IF(AND(S87&lt;=100,S87&gt;=96),"Fuerte",IF(AND(S87&lt;=95,S87&gt;=86),"Moderado",IF(AND(S87&lt;=85,J87&gt;=0),"Débil"," ")))</f>
        <v>Fuerte</v>
      </c>
      <c r="U87" s="290" t="s">
        <v>90</v>
      </c>
      <c r="V87" s="29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90">
        <f>IF(V87="Fuerte",100,IF(V87="Moderado",50,IF(V87="Débil",0)))</f>
        <v>100</v>
      </c>
      <c r="X87" s="290">
        <f>AVERAGE(W87:W112)</f>
        <v>100</v>
      </c>
      <c r="Y87" s="288" t="s">
        <v>604</v>
      </c>
      <c r="Z87" s="290" t="s">
        <v>413</v>
      </c>
      <c r="AA87" s="387" t="s">
        <v>608</v>
      </c>
      <c r="AB87" s="387" t="str">
        <f>+IF(X87=100,"Fuerte",IF(AND(X87&lt;=99,X87&gt;=50),"Moderado",IF(X87&lt;50,"Débil"," ")))</f>
        <v>Fuerte</v>
      </c>
      <c r="AC87" s="387" t="s">
        <v>95</v>
      </c>
      <c r="AD87" s="387" t="s">
        <v>97</v>
      </c>
      <c r="AE87" s="389"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28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375" t="str">
        <f>K87</f>
        <v>Catastrófico</v>
      </c>
      <c r="AH87" s="375"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393"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397" t="s">
        <v>729</v>
      </c>
      <c r="AK87" s="468">
        <v>43466</v>
      </c>
      <c r="AL87" s="468">
        <v>43830</v>
      </c>
      <c r="AM87" s="397" t="s">
        <v>607</v>
      </c>
      <c r="AN87" s="285" t="s">
        <v>606</v>
      </c>
      <c r="AO87" s="461"/>
      <c r="AP87" s="374"/>
      <c r="AQ87" s="374"/>
      <c r="AR87" s="374"/>
      <c r="AS87" s="374"/>
      <c r="AT87" s="374"/>
      <c r="AU87" s="374"/>
      <c r="AV87" s="374"/>
      <c r="AW87" s="374"/>
      <c r="AX87" s="374"/>
      <c r="AY87" s="374"/>
      <c r="AZ87" s="452"/>
      <c r="BA87" s="441"/>
      <c r="BB87" s="455"/>
      <c r="BC87" s="455"/>
      <c r="BD87" s="455"/>
      <c r="BE87" s="458"/>
    </row>
    <row r="88" spans="1:57" ht="37.5" customHeight="1" x14ac:dyDescent="0.25">
      <c r="A88" s="288"/>
      <c r="B88" s="409"/>
      <c r="C88" s="288"/>
      <c r="D88" s="288"/>
      <c r="E88" s="288"/>
      <c r="F88" s="288"/>
      <c r="G88" s="288"/>
      <c r="H88" s="167" t="s">
        <v>409</v>
      </c>
      <c r="I88" s="140" t="s">
        <v>48</v>
      </c>
      <c r="J88" s="483"/>
      <c r="K88" s="282"/>
      <c r="L88" s="376"/>
      <c r="M88" s="394"/>
      <c r="N88" s="308"/>
      <c r="O88" s="288"/>
      <c r="P88" s="164" t="s">
        <v>399</v>
      </c>
      <c r="Q88" s="164" t="s">
        <v>78</v>
      </c>
      <c r="R88" s="164">
        <f>+IFERROR(VLOOKUP(Q88,[6]DATOS!$E$2:$F$17,2,FALSE),"")</f>
        <v>15</v>
      </c>
      <c r="S88" s="290"/>
      <c r="T88" s="290"/>
      <c r="U88" s="290"/>
      <c r="V88" s="290"/>
      <c r="W88" s="290"/>
      <c r="X88" s="290"/>
      <c r="Y88" s="288"/>
      <c r="Z88" s="290"/>
      <c r="AA88" s="387"/>
      <c r="AB88" s="387"/>
      <c r="AC88" s="387"/>
      <c r="AD88" s="387"/>
      <c r="AE88" s="390"/>
      <c r="AF88" s="288"/>
      <c r="AG88" s="376"/>
      <c r="AH88" s="376"/>
      <c r="AI88" s="394"/>
      <c r="AJ88" s="397"/>
      <c r="AK88" s="468"/>
      <c r="AL88" s="468"/>
      <c r="AM88" s="397"/>
      <c r="AN88" s="285"/>
      <c r="AO88" s="462"/>
      <c r="AP88" s="370"/>
      <c r="AQ88" s="370"/>
      <c r="AR88" s="370"/>
      <c r="AS88" s="370"/>
      <c r="AT88" s="370"/>
      <c r="AU88" s="370"/>
      <c r="AV88" s="370"/>
      <c r="AW88" s="370"/>
      <c r="AX88" s="370"/>
      <c r="AY88" s="370"/>
      <c r="AZ88" s="453"/>
      <c r="BA88" s="442"/>
      <c r="BB88" s="456"/>
      <c r="BC88" s="456"/>
      <c r="BD88" s="456"/>
      <c r="BE88" s="459"/>
    </row>
    <row r="89" spans="1:57" ht="37.5" customHeight="1" x14ac:dyDescent="0.25">
      <c r="A89" s="288"/>
      <c r="B89" s="409"/>
      <c r="C89" s="288"/>
      <c r="D89" s="288"/>
      <c r="E89" s="288"/>
      <c r="F89" s="288"/>
      <c r="G89" s="288"/>
      <c r="H89" s="167" t="s">
        <v>408</v>
      </c>
      <c r="I89" s="140" t="s">
        <v>48</v>
      </c>
      <c r="J89" s="483"/>
      <c r="K89" s="282"/>
      <c r="L89" s="376"/>
      <c r="M89" s="394"/>
      <c r="N89" s="308"/>
      <c r="O89" s="288"/>
      <c r="P89" s="164" t="s">
        <v>397</v>
      </c>
      <c r="Q89" s="164" t="s">
        <v>80</v>
      </c>
      <c r="R89" s="164">
        <f>+IFERROR(VLOOKUP(Q89,[6]DATOS!$E$2:$F$17,2,FALSE),"")</f>
        <v>15</v>
      </c>
      <c r="S89" s="290"/>
      <c r="T89" s="290"/>
      <c r="U89" s="290"/>
      <c r="V89" s="290"/>
      <c r="W89" s="290"/>
      <c r="X89" s="290"/>
      <c r="Y89" s="288"/>
      <c r="Z89" s="290"/>
      <c r="AA89" s="387"/>
      <c r="AB89" s="387"/>
      <c r="AC89" s="387"/>
      <c r="AD89" s="387"/>
      <c r="AE89" s="390"/>
      <c r="AF89" s="288"/>
      <c r="AG89" s="376"/>
      <c r="AH89" s="376"/>
      <c r="AI89" s="394"/>
      <c r="AJ89" s="397"/>
      <c r="AK89" s="468"/>
      <c r="AL89" s="468"/>
      <c r="AM89" s="397"/>
      <c r="AN89" s="285"/>
      <c r="AO89" s="462"/>
      <c r="AP89" s="370"/>
      <c r="AQ89" s="370"/>
      <c r="AR89" s="370"/>
      <c r="AS89" s="370"/>
      <c r="AT89" s="370"/>
      <c r="AU89" s="370"/>
      <c r="AV89" s="370"/>
      <c r="AW89" s="370"/>
      <c r="AX89" s="370"/>
      <c r="AY89" s="370"/>
      <c r="AZ89" s="453"/>
      <c r="BA89" s="442"/>
      <c r="BB89" s="456"/>
      <c r="BC89" s="456"/>
      <c r="BD89" s="456"/>
      <c r="BE89" s="459"/>
    </row>
    <row r="90" spans="1:57" ht="37.5" customHeight="1" x14ac:dyDescent="0.25">
      <c r="A90" s="288"/>
      <c r="B90" s="409"/>
      <c r="C90" s="288"/>
      <c r="D90" s="288"/>
      <c r="E90" s="288"/>
      <c r="F90" s="288"/>
      <c r="G90" s="288"/>
      <c r="H90" s="167" t="s">
        <v>407</v>
      </c>
      <c r="I90" s="140" t="s">
        <v>48</v>
      </c>
      <c r="J90" s="483"/>
      <c r="K90" s="282"/>
      <c r="L90" s="376"/>
      <c r="M90" s="394"/>
      <c r="N90" s="308"/>
      <c r="O90" s="288"/>
      <c r="P90" s="164" t="s">
        <v>395</v>
      </c>
      <c r="Q90" s="164" t="s">
        <v>82</v>
      </c>
      <c r="R90" s="164">
        <f>+IFERROR(VLOOKUP(Q90,[6]DATOS!$E$2:$F$17,2,FALSE),"")</f>
        <v>15</v>
      </c>
      <c r="S90" s="290"/>
      <c r="T90" s="290"/>
      <c r="U90" s="290"/>
      <c r="V90" s="290"/>
      <c r="W90" s="290"/>
      <c r="X90" s="290"/>
      <c r="Y90" s="288"/>
      <c r="Z90" s="290"/>
      <c r="AA90" s="387"/>
      <c r="AB90" s="387"/>
      <c r="AC90" s="387"/>
      <c r="AD90" s="387"/>
      <c r="AE90" s="390"/>
      <c r="AF90" s="288"/>
      <c r="AG90" s="376"/>
      <c r="AH90" s="376"/>
      <c r="AI90" s="394"/>
      <c r="AJ90" s="397"/>
      <c r="AK90" s="468"/>
      <c r="AL90" s="468"/>
      <c r="AM90" s="397"/>
      <c r="AN90" s="285"/>
      <c r="AO90" s="462"/>
      <c r="AP90" s="370"/>
      <c r="AQ90" s="370"/>
      <c r="AR90" s="370"/>
      <c r="AS90" s="370"/>
      <c r="AT90" s="370"/>
      <c r="AU90" s="370"/>
      <c r="AV90" s="370"/>
      <c r="AW90" s="370"/>
      <c r="AX90" s="370"/>
      <c r="AY90" s="370"/>
      <c r="AZ90" s="453"/>
      <c r="BA90" s="442"/>
      <c r="BB90" s="456"/>
      <c r="BC90" s="456"/>
      <c r="BD90" s="456"/>
      <c r="BE90" s="459"/>
    </row>
    <row r="91" spans="1:57" ht="47.25" customHeight="1" x14ac:dyDescent="0.25">
      <c r="A91" s="288"/>
      <c r="B91" s="409"/>
      <c r="C91" s="288"/>
      <c r="D91" s="288"/>
      <c r="E91" s="288"/>
      <c r="F91" s="288"/>
      <c r="G91" s="288"/>
      <c r="H91" s="167" t="s">
        <v>406</v>
      </c>
      <c r="I91" s="140" t="s">
        <v>48</v>
      </c>
      <c r="J91" s="483"/>
      <c r="K91" s="282"/>
      <c r="L91" s="376"/>
      <c r="M91" s="394"/>
      <c r="N91" s="308"/>
      <c r="O91" s="288"/>
      <c r="P91" s="164" t="s">
        <v>393</v>
      </c>
      <c r="Q91" s="164" t="s">
        <v>85</v>
      </c>
      <c r="R91" s="164">
        <f>+IFERROR(VLOOKUP(Q91,[6]DATOS!$E$2:$F$17,2,FALSE),"")</f>
        <v>15</v>
      </c>
      <c r="S91" s="290"/>
      <c r="T91" s="290"/>
      <c r="U91" s="290"/>
      <c r="V91" s="290"/>
      <c r="W91" s="290"/>
      <c r="X91" s="290"/>
      <c r="Y91" s="288"/>
      <c r="Z91" s="290"/>
      <c r="AA91" s="387"/>
      <c r="AB91" s="387"/>
      <c r="AC91" s="387"/>
      <c r="AD91" s="387"/>
      <c r="AE91" s="390"/>
      <c r="AF91" s="288"/>
      <c r="AG91" s="376"/>
      <c r="AH91" s="376"/>
      <c r="AI91" s="394"/>
      <c r="AJ91" s="397"/>
      <c r="AK91" s="468"/>
      <c r="AL91" s="468"/>
      <c r="AM91" s="397"/>
      <c r="AN91" s="285"/>
      <c r="AO91" s="462"/>
      <c r="AP91" s="370"/>
      <c r="AQ91" s="370"/>
      <c r="AR91" s="370"/>
      <c r="AS91" s="370"/>
      <c r="AT91" s="370"/>
      <c r="AU91" s="370"/>
      <c r="AV91" s="370"/>
      <c r="AW91" s="370"/>
      <c r="AX91" s="370"/>
      <c r="AY91" s="370"/>
      <c r="AZ91" s="453"/>
      <c r="BA91" s="442"/>
      <c r="BB91" s="456"/>
      <c r="BC91" s="456"/>
      <c r="BD91" s="456"/>
      <c r="BE91" s="459"/>
    </row>
    <row r="92" spans="1:57" ht="56.25" customHeight="1" x14ac:dyDescent="0.25">
      <c r="A92" s="288"/>
      <c r="B92" s="409"/>
      <c r="C92" s="288"/>
      <c r="D92" s="288"/>
      <c r="E92" s="288"/>
      <c r="F92" s="288"/>
      <c r="G92" s="288"/>
      <c r="H92" s="167" t="s">
        <v>405</v>
      </c>
      <c r="I92" s="140" t="s">
        <v>48</v>
      </c>
      <c r="J92" s="483"/>
      <c r="K92" s="282"/>
      <c r="L92" s="376"/>
      <c r="M92" s="394"/>
      <c r="N92" s="308"/>
      <c r="O92" s="288"/>
      <c r="P92" s="164" t="s">
        <v>392</v>
      </c>
      <c r="Q92" s="164" t="s">
        <v>98</v>
      </c>
      <c r="R92" s="164">
        <f>+IFERROR(VLOOKUP(Q92,[6]DATOS!$E$2:$F$17,2,FALSE),"")</f>
        <v>15</v>
      </c>
      <c r="S92" s="290"/>
      <c r="T92" s="290"/>
      <c r="U92" s="290"/>
      <c r="V92" s="290"/>
      <c r="W92" s="290"/>
      <c r="X92" s="290"/>
      <c r="Y92" s="288"/>
      <c r="Z92" s="290"/>
      <c r="AA92" s="387"/>
      <c r="AB92" s="387"/>
      <c r="AC92" s="387"/>
      <c r="AD92" s="387"/>
      <c r="AE92" s="390"/>
      <c r="AF92" s="288"/>
      <c r="AG92" s="376"/>
      <c r="AH92" s="376"/>
      <c r="AI92" s="394"/>
      <c r="AJ92" s="397"/>
      <c r="AK92" s="468"/>
      <c r="AL92" s="468"/>
      <c r="AM92" s="397"/>
      <c r="AN92" s="285"/>
      <c r="AO92" s="462"/>
      <c r="AP92" s="370"/>
      <c r="AQ92" s="370"/>
      <c r="AR92" s="370"/>
      <c r="AS92" s="370"/>
      <c r="AT92" s="370"/>
      <c r="AU92" s="370"/>
      <c r="AV92" s="370"/>
      <c r="AW92" s="370"/>
      <c r="AX92" s="370"/>
      <c r="AY92" s="370"/>
      <c r="AZ92" s="453"/>
      <c r="BA92" s="442"/>
      <c r="BB92" s="456"/>
      <c r="BC92" s="456"/>
      <c r="BD92" s="456"/>
      <c r="BE92" s="459"/>
    </row>
    <row r="93" spans="1:57" ht="51.75" customHeight="1" x14ac:dyDescent="0.25">
      <c r="A93" s="288"/>
      <c r="B93" s="409"/>
      <c r="C93" s="288"/>
      <c r="D93" s="288"/>
      <c r="E93" s="288"/>
      <c r="F93" s="288"/>
      <c r="G93" s="288"/>
      <c r="H93" s="167" t="s">
        <v>404</v>
      </c>
      <c r="I93" s="140" t="s">
        <v>48</v>
      </c>
      <c r="J93" s="483"/>
      <c r="K93" s="282"/>
      <c r="L93" s="376"/>
      <c r="M93" s="394"/>
      <c r="N93" s="308"/>
      <c r="O93" s="288"/>
      <c r="P93" s="164" t="s">
        <v>390</v>
      </c>
      <c r="Q93" s="164" t="s">
        <v>87</v>
      </c>
      <c r="R93" s="164">
        <f>+IFERROR(VLOOKUP(Q93,[6]DATOS!$E$2:$F$17,2,FALSE),"")</f>
        <v>10</v>
      </c>
      <c r="S93" s="290"/>
      <c r="T93" s="290"/>
      <c r="U93" s="290"/>
      <c r="V93" s="290"/>
      <c r="W93" s="290"/>
      <c r="X93" s="290"/>
      <c r="Y93" s="288"/>
      <c r="Z93" s="290"/>
      <c r="AA93" s="387"/>
      <c r="AB93" s="387"/>
      <c r="AC93" s="387"/>
      <c r="AD93" s="387"/>
      <c r="AE93" s="390"/>
      <c r="AF93" s="288"/>
      <c r="AG93" s="376"/>
      <c r="AH93" s="376"/>
      <c r="AI93" s="394"/>
      <c r="AJ93" s="397"/>
      <c r="AK93" s="468"/>
      <c r="AL93" s="468"/>
      <c r="AM93" s="397"/>
      <c r="AN93" s="285"/>
      <c r="AO93" s="462"/>
      <c r="AP93" s="370"/>
      <c r="AQ93" s="370"/>
      <c r="AR93" s="370"/>
      <c r="AS93" s="370"/>
      <c r="AT93" s="370"/>
      <c r="AU93" s="370"/>
      <c r="AV93" s="370"/>
      <c r="AW93" s="370"/>
      <c r="AX93" s="370"/>
      <c r="AY93" s="370"/>
      <c r="AZ93" s="453"/>
      <c r="BA93" s="442"/>
      <c r="BB93" s="456"/>
      <c r="BC93" s="456"/>
      <c r="BD93" s="456"/>
      <c r="BE93" s="459"/>
    </row>
    <row r="94" spans="1:57" ht="68.25" customHeight="1" x14ac:dyDescent="0.25">
      <c r="A94" s="288"/>
      <c r="B94" s="409"/>
      <c r="C94" s="288"/>
      <c r="D94" s="288"/>
      <c r="E94" s="288"/>
      <c r="F94" s="288"/>
      <c r="G94" s="288"/>
      <c r="H94" s="167" t="s">
        <v>403</v>
      </c>
      <c r="I94" s="140" t="s">
        <v>49</v>
      </c>
      <c r="J94" s="483"/>
      <c r="K94" s="282"/>
      <c r="L94" s="376"/>
      <c r="M94" s="394"/>
      <c r="N94" s="308"/>
      <c r="O94" s="288"/>
      <c r="P94" s="164"/>
      <c r="Q94" s="164"/>
      <c r="R94" s="164"/>
      <c r="S94" s="290"/>
      <c r="T94" s="290"/>
      <c r="U94" s="290"/>
      <c r="V94" s="290"/>
      <c r="W94" s="290"/>
      <c r="X94" s="290"/>
      <c r="Y94" s="288"/>
      <c r="Z94" s="290"/>
      <c r="AA94" s="387"/>
      <c r="AB94" s="387"/>
      <c r="AC94" s="387"/>
      <c r="AD94" s="387"/>
      <c r="AE94" s="390"/>
      <c r="AF94" s="288"/>
      <c r="AG94" s="376"/>
      <c r="AH94" s="376"/>
      <c r="AI94" s="394"/>
      <c r="AJ94" s="397"/>
      <c r="AK94" s="468"/>
      <c r="AL94" s="468"/>
      <c r="AM94" s="397"/>
      <c r="AN94" s="285"/>
      <c r="AO94" s="463"/>
      <c r="AP94" s="379"/>
      <c r="AQ94" s="379"/>
      <c r="AR94" s="379"/>
      <c r="AS94" s="379"/>
      <c r="AT94" s="379"/>
      <c r="AU94" s="379"/>
      <c r="AV94" s="379"/>
      <c r="AW94" s="379"/>
      <c r="AX94" s="379"/>
      <c r="AY94" s="379"/>
      <c r="AZ94" s="454"/>
      <c r="BA94" s="443"/>
      <c r="BB94" s="457"/>
      <c r="BC94" s="457"/>
      <c r="BD94" s="457"/>
      <c r="BE94" s="460"/>
    </row>
    <row r="95" spans="1:57" ht="37.5" customHeight="1" x14ac:dyDescent="0.25">
      <c r="A95" s="288"/>
      <c r="B95" s="409"/>
      <c r="C95" s="288"/>
      <c r="D95" s="288"/>
      <c r="E95" s="288"/>
      <c r="F95" s="288"/>
      <c r="G95" s="288"/>
      <c r="H95" s="167" t="s">
        <v>402</v>
      </c>
      <c r="I95" s="140" t="s">
        <v>49</v>
      </c>
      <c r="J95" s="483"/>
      <c r="K95" s="282"/>
      <c r="L95" s="376"/>
      <c r="M95" s="394"/>
      <c r="N95" s="308" t="s">
        <v>605</v>
      </c>
      <c r="O95" s="288" t="s">
        <v>65</v>
      </c>
      <c r="P95" s="164" t="s">
        <v>401</v>
      </c>
      <c r="Q95" s="164" t="s">
        <v>76</v>
      </c>
      <c r="R95" s="164">
        <f>+IFERROR(VLOOKUP(Q95,[6]DATOS!$E$2:$F$17,2,FALSE),"")</f>
        <v>15</v>
      </c>
      <c r="S95" s="290">
        <f>SUM(R95:R104)</f>
        <v>100</v>
      </c>
      <c r="T95" s="290" t="str">
        <f>+IF(AND(S95&lt;=100,S95&gt;=96),"Fuerte",IF(AND(S95&lt;=95,S95&gt;=86),"Moderado",IF(AND(S95&lt;=85,J95&gt;=0),"Débil"," ")))</f>
        <v>Fuerte</v>
      </c>
      <c r="U95" s="290" t="s">
        <v>90</v>
      </c>
      <c r="V95" s="290"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290">
        <f>IF(V95="Fuerte",100,IF(V95="Moderado",50,IF(V95="Débil",0)))</f>
        <v>100</v>
      </c>
      <c r="X95" s="290"/>
      <c r="Y95" s="288" t="s">
        <v>604</v>
      </c>
      <c r="Z95" s="468" t="s">
        <v>428</v>
      </c>
      <c r="AA95" s="288" t="s">
        <v>603</v>
      </c>
      <c r="AB95" s="387"/>
      <c r="AC95" s="387"/>
      <c r="AD95" s="387"/>
      <c r="AE95" s="390"/>
      <c r="AF95" s="288"/>
      <c r="AG95" s="376"/>
      <c r="AH95" s="376"/>
      <c r="AI95" s="394"/>
      <c r="AJ95" s="397"/>
      <c r="AK95" s="468"/>
      <c r="AL95" s="468"/>
      <c r="AM95" s="397"/>
      <c r="AN95" s="285"/>
      <c r="AO95" s="469"/>
      <c r="AP95" s="290"/>
      <c r="AQ95" s="290"/>
      <c r="AR95" s="290"/>
      <c r="AS95" s="290"/>
      <c r="AT95" s="290"/>
      <c r="AU95" s="290"/>
      <c r="AV95" s="290"/>
      <c r="AW95" s="290"/>
      <c r="AX95" s="290"/>
      <c r="AY95" s="290"/>
      <c r="AZ95" s="337"/>
      <c r="BA95" s="343"/>
      <c r="BB95" s="339"/>
      <c r="BC95" s="339"/>
      <c r="BD95" s="339"/>
      <c r="BE95" s="439"/>
    </row>
    <row r="96" spans="1:57" ht="37.5" customHeight="1" x14ac:dyDescent="0.25">
      <c r="A96" s="288"/>
      <c r="B96" s="409"/>
      <c r="C96" s="288"/>
      <c r="D96" s="288"/>
      <c r="E96" s="288"/>
      <c r="F96" s="288"/>
      <c r="G96" s="288"/>
      <c r="H96" s="167" t="s">
        <v>400</v>
      </c>
      <c r="I96" s="140" t="s">
        <v>48</v>
      </c>
      <c r="J96" s="483"/>
      <c r="K96" s="282"/>
      <c r="L96" s="376"/>
      <c r="M96" s="394"/>
      <c r="N96" s="308"/>
      <c r="O96" s="288"/>
      <c r="P96" s="164" t="s">
        <v>399</v>
      </c>
      <c r="Q96" s="164" t="s">
        <v>78</v>
      </c>
      <c r="R96" s="164">
        <f>+IFERROR(VLOOKUP(Q96,[6]DATOS!$E$2:$F$17,2,FALSE),"")</f>
        <v>15</v>
      </c>
      <c r="S96" s="290"/>
      <c r="T96" s="290"/>
      <c r="U96" s="290"/>
      <c r="V96" s="290"/>
      <c r="W96" s="290"/>
      <c r="X96" s="290"/>
      <c r="Y96" s="288"/>
      <c r="Z96" s="290"/>
      <c r="AA96" s="288"/>
      <c r="AB96" s="387"/>
      <c r="AC96" s="387"/>
      <c r="AD96" s="387"/>
      <c r="AE96" s="390"/>
      <c r="AF96" s="288"/>
      <c r="AG96" s="376"/>
      <c r="AH96" s="376"/>
      <c r="AI96" s="394"/>
      <c r="AJ96" s="397"/>
      <c r="AK96" s="468"/>
      <c r="AL96" s="468"/>
      <c r="AM96" s="397"/>
      <c r="AN96" s="285"/>
      <c r="AO96" s="469"/>
      <c r="AP96" s="290"/>
      <c r="AQ96" s="290"/>
      <c r="AR96" s="290"/>
      <c r="AS96" s="290"/>
      <c r="AT96" s="290"/>
      <c r="AU96" s="290"/>
      <c r="AV96" s="290"/>
      <c r="AW96" s="290"/>
      <c r="AX96" s="290"/>
      <c r="AY96" s="290"/>
      <c r="AZ96" s="337"/>
      <c r="BA96" s="343"/>
      <c r="BB96" s="339"/>
      <c r="BC96" s="339"/>
      <c r="BD96" s="339"/>
      <c r="BE96" s="439"/>
    </row>
    <row r="97" spans="1:57" ht="37.5" customHeight="1" x14ac:dyDescent="0.25">
      <c r="A97" s="288"/>
      <c r="B97" s="409"/>
      <c r="C97" s="288"/>
      <c r="D97" s="288"/>
      <c r="E97" s="288"/>
      <c r="F97" s="288"/>
      <c r="G97" s="288"/>
      <c r="H97" s="167" t="s">
        <v>398</v>
      </c>
      <c r="I97" s="140" t="s">
        <v>48</v>
      </c>
      <c r="J97" s="483"/>
      <c r="K97" s="282"/>
      <c r="L97" s="376"/>
      <c r="M97" s="394"/>
      <c r="N97" s="308"/>
      <c r="O97" s="288"/>
      <c r="P97" s="164" t="s">
        <v>397</v>
      </c>
      <c r="Q97" s="164" t="s">
        <v>80</v>
      </c>
      <c r="R97" s="164">
        <f>+IFERROR(VLOOKUP(Q97,[6]DATOS!$E$2:$F$17,2,FALSE),"")</f>
        <v>15</v>
      </c>
      <c r="S97" s="290"/>
      <c r="T97" s="290"/>
      <c r="U97" s="290"/>
      <c r="V97" s="290"/>
      <c r="W97" s="290"/>
      <c r="X97" s="290"/>
      <c r="Y97" s="288"/>
      <c r="Z97" s="290"/>
      <c r="AA97" s="288"/>
      <c r="AB97" s="387"/>
      <c r="AC97" s="387"/>
      <c r="AD97" s="387"/>
      <c r="AE97" s="390"/>
      <c r="AF97" s="288"/>
      <c r="AG97" s="376"/>
      <c r="AH97" s="376"/>
      <c r="AI97" s="394"/>
      <c r="AJ97" s="397"/>
      <c r="AK97" s="468"/>
      <c r="AL97" s="468"/>
      <c r="AM97" s="397"/>
      <c r="AN97" s="285"/>
      <c r="AO97" s="469"/>
      <c r="AP97" s="290"/>
      <c r="AQ97" s="290"/>
      <c r="AR97" s="290"/>
      <c r="AS97" s="290"/>
      <c r="AT97" s="290"/>
      <c r="AU97" s="290"/>
      <c r="AV97" s="290"/>
      <c r="AW97" s="290"/>
      <c r="AX97" s="290"/>
      <c r="AY97" s="290"/>
      <c r="AZ97" s="337"/>
      <c r="BA97" s="343"/>
      <c r="BB97" s="339"/>
      <c r="BC97" s="339"/>
      <c r="BD97" s="339"/>
      <c r="BE97" s="439"/>
    </row>
    <row r="98" spans="1:57" ht="37.5" customHeight="1" x14ac:dyDescent="0.25">
      <c r="A98" s="288"/>
      <c r="B98" s="409"/>
      <c r="C98" s="288"/>
      <c r="D98" s="288"/>
      <c r="E98" s="288"/>
      <c r="F98" s="288"/>
      <c r="G98" s="288"/>
      <c r="H98" s="167" t="s">
        <v>396</v>
      </c>
      <c r="I98" s="140" t="s">
        <v>48</v>
      </c>
      <c r="J98" s="483"/>
      <c r="K98" s="282"/>
      <c r="L98" s="376"/>
      <c r="M98" s="394"/>
      <c r="N98" s="308"/>
      <c r="O98" s="288"/>
      <c r="P98" s="164" t="s">
        <v>395</v>
      </c>
      <c r="Q98" s="164" t="s">
        <v>82</v>
      </c>
      <c r="R98" s="164">
        <f>+IFERROR(VLOOKUP(Q98,[6]DATOS!$E$2:$F$17,2,FALSE),"")</f>
        <v>15</v>
      </c>
      <c r="S98" s="290"/>
      <c r="T98" s="290"/>
      <c r="U98" s="290"/>
      <c r="V98" s="290"/>
      <c r="W98" s="290"/>
      <c r="X98" s="290"/>
      <c r="Y98" s="288"/>
      <c r="Z98" s="290"/>
      <c r="AA98" s="288"/>
      <c r="AB98" s="387"/>
      <c r="AC98" s="387"/>
      <c r="AD98" s="387"/>
      <c r="AE98" s="390"/>
      <c r="AF98" s="288"/>
      <c r="AG98" s="376"/>
      <c r="AH98" s="376"/>
      <c r="AI98" s="394"/>
      <c r="AJ98" s="397"/>
      <c r="AK98" s="468"/>
      <c r="AL98" s="468"/>
      <c r="AM98" s="397"/>
      <c r="AN98" s="285"/>
      <c r="AO98" s="469"/>
      <c r="AP98" s="290"/>
      <c r="AQ98" s="290"/>
      <c r="AR98" s="290"/>
      <c r="AS98" s="290"/>
      <c r="AT98" s="290"/>
      <c r="AU98" s="290"/>
      <c r="AV98" s="290"/>
      <c r="AW98" s="290"/>
      <c r="AX98" s="290"/>
      <c r="AY98" s="290"/>
      <c r="AZ98" s="337"/>
      <c r="BA98" s="343"/>
      <c r="BB98" s="339"/>
      <c r="BC98" s="339"/>
      <c r="BD98" s="339"/>
      <c r="BE98" s="439"/>
    </row>
    <row r="99" spans="1:57" ht="18.75" customHeight="1" x14ac:dyDescent="0.25">
      <c r="A99" s="288"/>
      <c r="B99" s="409"/>
      <c r="C99" s="288"/>
      <c r="D99" s="288"/>
      <c r="E99" s="288"/>
      <c r="F99" s="288"/>
      <c r="G99" s="288"/>
      <c r="H99" s="372" t="s">
        <v>394</v>
      </c>
      <c r="I99" s="288" t="s">
        <v>48</v>
      </c>
      <c r="J99" s="483"/>
      <c r="K99" s="282"/>
      <c r="L99" s="376"/>
      <c r="M99" s="394"/>
      <c r="N99" s="308"/>
      <c r="O99" s="288"/>
      <c r="P99" s="164" t="s">
        <v>393</v>
      </c>
      <c r="Q99" s="164" t="s">
        <v>85</v>
      </c>
      <c r="R99" s="164">
        <f>+IFERROR(VLOOKUP(Q99,[6]DATOS!$E$2:$F$17,2,FALSE),"")</f>
        <v>15</v>
      </c>
      <c r="S99" s="290"/>
      <c r="T99" s="290"/>
      <c r="U99" s="290"/>
      <c r="V99" s="290"/>
      <c r="W99" s="290"/>
      <c r="X99" s="290"/>
      <c r="Y99" s="288"/>
      <c r="Z99" s="290"/>
      <c r="AA99" s="288"/>
      <c r="AB99" s="387"/>
      <c r="AC99" s="387"/>
      <c r="AD99" s="387"/>
      <c r="AE99" s="390"/>
      <c r="AF99" s="288"/>
      <c r="AG99" s="376"/>
      <c r="AH99" s="376"/>
      <c r="AI99" s="394"/>
      <c r="AJ99" s="397"/>
      <c r="AK99" s="468"/>
      <c r="AL99" s="468"/>
      <c r="AM99" s="397"/>
      <c r="AN99" s="285"/>
      <c r="AO99" s="469"/>
      <c r="AP99" s="290"/>
      <c r="AQ99" s="290"/>
      <c r="AR99" s="290"/>
      <c r="AS99" s="290"/>
      <c r="AT99" s="290"/>
      <c r="AU99" s="290"/>
      <c r="AV99" s="290"/>
      <c r="AW99" s="290"/>
      <c r="AX99" s="290"/>
      <c r="AY99" s="290"/>
      <c r="AZ99" s="337"/>
      <c r="BA99" s="343"/>
      <c r="BB99" s="339"/>
      <c r="BC99" s="339"/>
      <c r="BD99" s="339"/>
      <c r="BE99" s="439"/>
    </row>
    <row r="100" spans="1:57" ht="45.75" customHeight="1" x14ac:dyDescent="0.25">
      <c r="A100" s="288"/>
      <c r="B100" s="409"/>
      <c r="C100" s="288"/>
      <c r="D100" s="288"/>
      <c r="E100" s="288"/>
      <c r="F100" s="288"/>
      <c r="G100" s="288"/>
      <c r="H100" s="372"/>
      <c r="I100" s="288"/>
      <c r="J100" s="483"/>
      <c r="K100" s="282"/>
      <c r="L100" s="376"/>
      <c r="M100" s="394"/>
      <c r="N100" s="308"/>
      <c r="O100" s="288"/>
      <c r="P100" s="164" t="s">
        <v>392</v>
      </c>
      <c r="Q100" s="164" t="s">
        <v>98</v>
      </c>
      <c r="R100" s="164">
        <f>+IFERROR(VLOOKUP(Q100,[6]DATOS!$E$2:$F$17,2,FALSE),"")</f>
        <v>15</v>
      </c>
      <c r="S100" s="290"/>
      <c r="T100" s="290"/>
      <c r="U100" s="290"/>
      <c r="V100" s="290"/>
      <c r="W100" s="290"/>
      <c r="X100" s="290"/>
      <c r="Y100" s="288"/>
      <c r="Z100" s="290"/>
      <c r="AA100" s="288"/>
      <c r="AB100" s="387"/>
      <c r="AC100" s="387"/>
      <c r="AD100" s="387"/>
      <c r="AE100" s="390"/>
      <c r="AF100" s="288"/>
      <c r="AG100" s="376"/>
      <c r="AH100" s="376"/>
      <c r="AI100" s="394"/>
      <c r="AJ100" s="397"/>
      <c r="AK100" s="468"/>
      <c r="AL100" s="468"/>
      <c r="AM100" s="397"/>
      <c r="AN100" s="285"/>
      <c r="AO100" s="469"/>
      <c r="AP100" s="290"/>
      <c r="AQ100" s="290"/>
      <c r="AR100" s="290"/>
      <c r="AS100" s="290"/>
      <c r="AT100" s="290"/>
      <c r="AU100" s="290"/>
      <c r="AV100" s="290"/>
      <c r="AW100" s="290"/>
      <c r="AX100" s="290"/>
      <c r="AY100" s="290"/>
      <c r="AZ100" s="337"/>
      <c r="BA100" s="343"/>
      <c r="BB100" s="339"/>
      <c r="BC100" s="339"/>
      <c r="BD100" s="339"/>
      <c r="BE100" s="439"/>
    </row>
    <row r="101" spans="1:57" ht="27.75" customHeight="1" x14ac:dyDescent="0.25">
      <c r="A101" s="288"/>
      <c r="B101" s="409"/>
      <c r="C101" s="288"/>
      <c r="D101" s="288"/>
      <c r="E101" s="288"/>
      <c r="F101" s="288"/>
      <c r="G101" s="288"/>
      <c r="H101" s="372" t="s">
        <v>391</v>
      </c>
      <c r="I101" s="288" t="s">
        <v>48</v>
      </c>
      <c r="J101" s="483"/>
      <c r="K101" s="282"/>
      <c r="L101" s="376"/>
      <c r="M101" s="394"/>
      <c r="N101" s="308"/>
      <c r="O101" s="288"/>
      <c r="P101" s="164" t="s">
        <v>390</v>
      </c>
      <c r="Q101" s="164" t="s">
        <v>87</v>
      </c>
      <c r="R101" s="164">
        <f>+IFERROR(VLOOKUP(Q101,[6]DATOS!$E$2:$F$17,2,FALSE),"")</f>
        <v>10</v>
      </c>
      <c r="S101" s="290"/>
      <c r="T101" s="290"/>
      <c r="U101" s="290"/>
      <c r="V101" s="290"/>
      <c r="W101" s="290"/>
      <c r="X101" s="290"/>
      <c r="Y101" s="288"/>
      <c r="Z101" s="290"/>
      <c r="AA101" s="288"/>
      <c r="AB101" s="387"/>
      <c r="AC101" s="387"/>
      <c r="AD101" s="387"/>
      <c r="AE101" s="390"/>
      <c r="AF101" s="288"/>
      <c r="AG101" s="376"/>
      <c r="AH101" s="376"/>
      <c r="AI101" s="394"/>
      <c r="AJ101" s="397"/>
      <c r="AK101" s="468"/>
      <c r="AL101" s="468"/>
      <c r="AM101" s="397"/>
      <c r="AN101" s="285"/>
      <c r="AO101" s="469"/>
      <c r="AP101" s="290"/>
      <c r="AQ101" s="290"/>
      <c r="AR101" s="290"/>
      <c r="AS101" s="290"/>
      <c r="AT101" s="290"/>
      <c r="AU101" s="290"/>
      <c r="AV101" s="290"/>
      <c r="AW101" s="290"/>
      <c r="AX101" s="290"/>
      <c r="AY101" s="290"/>
      <c r="AZ101" s="337"/>
      <c r="BA101" s="343"/>
      <c r="BB101" s="339"/>
      <c r="BC101" s="339"/>
      <c r="BD101" s="339"/>
      <c r="BE101" s="439"/>
    </row>
    <row r="102" spans="1:57" ht="26.25" customHeight="1" x14ac:dyDescent="0.25">
      <c r="A102" s="288"/>
      <c r="B102" s="409"/>
      <c r="C102" s="288"/>
      <c r="D102" s="288"/>
      <c r="E102" s="288"/>
      <c r="F102" s="288"/>
      <c r="G102" s="288"/>
      <c r="H102" s="372"/>
      <c r="I102" s="288"/>
      <c r="J102" s="483"/>
      <c r="K102" s="282"/>
      <c r="L102" s="376"/>
      <c r="M102" s="394"/>
      <c r="N102" s="308"/>
      <c r="O102" s="288"/>
      <c r="P102" s="290"/>
      <c r="Q102" s="290"/>
      <c r="R102" s="290"/>
      <c r="S102" s="290"/>
      <c r="T102" s="290"/>
      <c r="U102" s="290"/>
      <c r="V102" s="290"/>
      <c r="W102" s="290"/>
      <c r="X102" s="290"/>
      <c r="Y102" s="288"/>
      <c r="Z102" s="290"/>
      <c r="AA102" s="288"/>
      <c r="AB102" s="387"/>
      <c r="AC102" s="387"/>
      <c r="AD102" s="387"/>
      <c r="AE102" s="390"/>
      <c r="AF102" s="288"/>
      <c r="AG102" s="376"/>
      <c r="AH102" s="376"/>
      <c r="AI102" s="394"/>
      <c r="AJ102" s="397"/>
      <c r="AK102" s="468"/>
      <c r="AL102" s="468"/>
      <c r="AM102" s="397"/>
      <c r="AN102" s="285"/>
      <c r="AO102" s="469"/>
      <c r="AP102" s="290"/>
      <c r="AQ102" s="290"/>
      <c r="AR102" s="290"/>
      <c r="AS102" s="290"/>
      <c r="AT102" s="290"/>
      <c r="AU102" s="290"/>
      <c r="AV102" s="290"/>
      <c r="AW102" s="290"/>
      <c r="AX102" s="290"/>
      <c r="AY102" s="290"/>
      <c r="AZ102" s="337"/>
      <c r="BA102" s="343"/>
      <c r="BB102" s="339"/>
      <c r="BC102" s="339"/>
      <c r="BD102" s="339"/>
      <c r="BE102" s="439"/>
    </row>
    <row r="103" spans="1:57" ht="18.75" customHeight="1" x14ac:dyDescent="0.25">
      <c r="A103" s="288"/>
      <c r="B103" s="409"/>
      <c r="C103" s="288"/>
      <c r="D103" s="288"/>
      <c r="E103" s="288"/>
      <c r="F103" s="288"/>
      <c r="G103" s="288"/>
      <c r="H103" s="372" t="s">
        <v>389</v>
      </c>
      <c r="I103" s="288" t="s">
        <v>48</v>
      </c>
      <c r="J103" s="483"/>
      <c r="K103" s="282"/>
      <c r="L103" s="376"/>
      <c r="M103" s="394"/>
      <c r="N103" s="308"/>
      <c r="O103" s="288"/>
      <c r="P103" s="290"/>
      <c r="Q103" s="290"/>
      <c r="R103" s="290"/>
      <c r="S103" s="290"/>
      <c r="T103" s="290"/>
      <c r="U103" s="290"/>
      <c r="V103" s="290"/>
      <c r="W103" s="290"/>
      <c r="X103" s="290"/>
      <c r="Y103" s="288"/>
      <c r="Z103" s="290"/>
      <c r="AA103" s="288"/>
      <c r="AB103" s="387"/>
      <c r="AC103" s="387"/>
      <c r="AD103" s="387"/>
      <c r="AE103" s="390"/>
      <c r="AF103" s="288"/>
      <c r="AG103" s="376"/>
      <c r="AH103" s="376"/>
      <c r="AI103" s="394"/>
      <c r="AJ103" s="397"/>
      <c r="AK103" s="468"/>
      <c r="AL103" s="468"/>
      <c r="AM103" s="397"/>
      <c r="AN103" s="285"/>
      <c r="AO103" s="469"/>
      <c r="AP103" s="290"/>
      <c r="AQ103" s="290"/>
      <c r="AR103" s="290"/>
      <c r="AS103" s="290"/>
      <c r="AT103" s="290"/>
      <c r="AU103" s="290"/>
      <c r="AV103" s="290"/>
      <c r="AW103" s="290"/>
      <c r="AX103" s="290"/>
      <c r="AY103" s="290"/>
      <c r="AZ103" s="337"/>
      <c r="BA103" s="343"/>
      <c r="BB103" s="339"/>
      <c r="BC103" s="339"/>
      <c r="BD103" s="339"/>
      <c r="BE103" s="439"/>
    </row>
    <row r="104" spans="1:57" ht="9.75" customHeight="1" x14ac:dyDescent="0.25">
      <c r="A104" s="288"/>
      <c r="B104" s="409"/>
      <c r="C104" s="288"/>
      <c r="D104" s="288"/>
      <c r="E104" s="288"/>
      <c r="F104" s="288"/>
      <c r="G104" s="288"/>
      <c r="H104" s="372"/>
      <c r="I104" s="288"/>
      <c r="J104" s="483"/>
      <c r="K104" s="282"/>
      <c r="L104" s="376"/>
      <c r="M104" s="394"/>
      <c r="N104" s="308"/>
      <c r="O104" s="288"/>
      <c r="P104" s="290"/>
      <c r="Q104" s="290"/>
      <c r="R104" s="290"/>
      <c r="S104" s="290"/>
      <c r="T104" s="290"/>
      <c r="U104" s="290"/>
      <c r="V104" s="290"/>
      <c r="W104" s="290"/>
      <c r="X104" s="290"/>
      <c r="Y104" s="288"/>
      <c r="Z104" s="290"/>
      <c r="AA104" s="288"/>
      <c r="AB104" s="387"/>
      <c r="AC104" s="387"/>
      <c r="AD104" s="387"/>
      <c r="AE104" s="390"/>
      <c r="AF104" s="288"/>
      <c r="AG104" s="376"/>
      <c r="AH104" s="376"/>
      <c r="AI104" s="394"/>
      <c r="AJ104" s="397"/>
      <c r="AK104" s="468"/>
      <c r="AL104" s="468"/>
      <c r="AM104" s="397"/>
      <c r="AN104" s="285"/>
      <c r="AO104" s="469"/>
      <c r="AP104" s="290"/>
      <c r="AQ104" s="290"/>
      <c r="AR104" s="290"/>
      <c r="AS104" s="290"/>
      <c r="AT104" s="290"/>
      <c r="AU104" s="290"/>
      <c r="AV104" s="290"/>
      <c r="AW104" s="290"/>
      <c r="AX104" s="290"/>
      <c r="AY104" s="290"/>
      <c r="AZ104" s="337"/>
      <c r="BA104" s="343"/>
      <c r="BB104" s="339"/>
      <c r="BC104" s="339"/>
      <c r="BD104" s="339"/>
      <c r="BE104" s="439"/>
    </row>
    <row r="105" spans="1:57" ht="18.75" customHeight="1" x14ac:dyDescent="0.25">
      <c r="A105" s="288"/>
      <c r="B105" s="409"/>
      <c r="C105" s="288"/>
      <c r="D105" s="288"/>
      <c r="E105" s="288"/>
      <c r="F105" s="288"/>
      <c r="G105" s="288"/>
      <c r="H105" s="372" t="s">
        <v>388</v>
      </c>
      <c r="I105" s="288" t="s">
        <v>49</v>
      </c>
      <c r="J105" s="483"/>
      <c r="K105" s="282"/>
      <c r="L105" s="376"/>
      <c r="M105" s="394"/>
      <c r="N105" s="308"/>
      <c r="O105" s="288"/>
      <c r="P105" s="290"/>
      <c r="Q105" s="290"/>
      <c r="R105" s="290"/>
      <c r="S105" s="290"/>
      <c r="T105" s="290"/>
      <c r="U105" s="290"/>
      <c r="V105" s="290"/>
      <c r="W105" s="290"/>
      <c r="X105" s="290"/>
      <c r="Y105" s="288"/>
      <c r="Z105" s="290"/>
      <c r="AA105" s="288"/>
      <c r="AB105" s="387"/>
      <c r="AC105" s="387"/>
      <c r="AD105" s="387"/>
      <c r="AE105" s="390"/>
      <c r="AF105" s="288"/>
      <c r="AG105" s="376"/>
      <c r="AH105" s="376"/>
      <c r="AI105" s="394"/>
      <c r="AJ105" s="397"/>
      <c r="AK105" s="468"/>
      <c r="AL105" s="468"/>
      <c r="AM105" s="397"/>
      <c r="AN105" s="285"/>
      <c r="AO105" s="469"/>
      <c r="AP105" s="290"/>
      <c r="AQ105" s="290"/>
      <c r="AR105" s="290"/>
      <c r="AS105" s="290"/>
      <c r="AT105" s="290"/>
      <c r="AU105" s="290"/>
      <c r="AV105" s="290"/>
      <c r="AW105" s="290"/>
      <c r="AX105" s="290"/>
      <c r="AY105" s="290"/>
      <c r="AZ105" s="337"/>
      <c r="BA105" s="343"/>
      <c r="BB105" s="339"/>
      <c r="BC105" s="339"/>
      <c r="BD105" s="339"/>
      <c r="BE105" s="439"/>
    </row>
    <row r="106" spans="1:57" ht="12.75" customHeight="1" x14ac:dyDescent="0.25">
      <c r="A106" s="288"/>
      <c r="B106" s="409"/>
      <c r="C106" s="288"/>
      <c r="D106" s="288"/>
      <c r="E106" s="288"/>
      <c r="F106" s="288"/>
      <c r="G106" s="288"/>
      <c r="H106" s="372"/>
      <c r="I106" s="288"/>
      <c r="J106" s="483"/>
      <c r="K106" s="282"/>
      <c r="L106" s="376"/>
      <c r="M106" s="394"/>
      <c r="N106" s="308"/>
      <c r="O106" s="288"/>
      <c r="P106" s="290"/>
      <c r="Q106" s="290"/>
      <c r="R106" s="290"/>
      <c r="S106" s="290"/>
      <c r="T106" s="290"/>
      <c r="U106" s="290"/>
      <c r="V106" s="290"/>
      <c r="W106" s="290"/>
      <c r="X106" s="290"/>
      <c r="Y106" s="288"/>
      <c r="Z106" s="290"/>
      <c r="AA106" s="288"/>
      <c r="AB106" s="387"/>
      <c r="AC106" s="387"/>
      <c r="AD106" s="387"/>
      <c r="AE106" s="390"/>
      <c r="AF106" s="288"/>
      <c r="AG106" s="376"/>
      <c r="AH106" s="376"/>
      <c r="AI106" s="394"/>
      <c r="AJ106" s="397"/>
      <c r="AK106" s="468"/>
      <c r="AL106" s="468"/>
      <c r="AM106" s="397"/>
      <c r="AN106" s="285"/>
      <c r="AO106" s="469"/>
      <c r="AP106" s="290"/>
      <c r="AQ106" s="290"/>
      <c r="AR106" s="290"/>
      <c r="AS106" s="290"/>
      <c r="AT106" s="290"/>
      <c r="AU106" s="290"/>
      <c r="AV106" s="290"/>
      <c r="AW106" s="290"/>
      <c r="AX106" s="290"/>
      <c r="AY106" s="290"/>
      <c r="AZ106" s="337"/>
      <c r="BA106" s="343"/>
      <c r="BB106" s="339"/>
      <c r="BC106" s="339"/>
      <c r="BD106" s="339"/>
      <c r="BE106" s="439"/>
    </row>
    <row r="107" spans="1:57" ht="18.75" customHeight="1" x14ac:dyDescent="0.25">
      <c r="A107" s="288"/>
      <c r="B107" s="409"/>
      <c r="C107" s="288"/>
      <c r="D107" s="288"/>
      <c r="E107" s="288"/>
      <c r="F107" s="288"/>
      <c r="G107" s="288"/>
      <c r="H107" s="372" t="s">
        <v>387</v>
      </c>
      <c r="I107" s="288" t="s">
        <v>48</v>
      </c>
      <c r="J107" s="483"/>
      <c r="K107" s="282"/>
      <c r="L107" s="376"/>
      <c r="M107" s="394"/>
      <c r="N107" s="308"/>
      <c r="O107" s="288"/>
      <c r="P107" s="290"/>
      <c r="Q107" s="290"/>
      <c r="R107" s="290"/>
      <c r="S107" s="290"/>
      <c r="T107" s="290"/>
      <c r="U107" s="290"/>
      <c r="V107" s="290"/>
      <c r="W107" s="290"/>
      <c r="X107" s="290"/>
      <c r="Y107" s="288"/>
      <c r="Z107" s="290"/>
      <c r="AA107" s="288"/>
      <c r="AB107" s="387"/>
      <c r="AC107" s="387"/>
      <c r="AD107" s="387"/>
      <c r="AE107" s="390"/>
      <c r="AF107" s="288"/>
      <c r="AG107" s="376"/>
      <c r="AH107" s="376"/>
      <c r="AI107" s="394"/>
      <c r="AJ107" s="397"/>
      <c r="AK107" s="468"/>
      <c r="AL107" s="468"/>
      <c r="AM107" s="397"/>
      <c r="AN107" s="285"/>
      <c r="AO107" s="469"/>
      <c r="AP107" s="290"/>
      <c r="AQ107" s="290"/>
      <c r="AR107" s="290"/>
      <c r="AS107" s="290"/>
      <c r="AT107" s="290"/>
      <c r="AU107" s="290"/>
      <c r="AV107" s="290"/>
      <c r="AW107" s="290"/>
      <c r="AX107" s="290"/>
      <c r="AY107" s="290"/>
      <c r="AZ107" s="337"/>
      <c r="BA107" s="343"/>
      <c r="BB107" s="339"/>
      <c r="BC107" s="339"/>
      <c r="BD107" s="339"/>
      <c r="BE107" s="439"/>
    </row>
    <row r="108" spans="1:57" ht="12.75" customHeight="1" x14ac:dyDescent="0.25">
      <c r="A108" s="288"/>
      <c r="B108" s="409"/>
      <c r="C108" s="288"/>
      <c r="D108" s="288"/>
      <c r="E108" s="288"/>
      <c r="F108" s="288"/>
      <c r="G108" s="288"/>
      <c r="H108" s="372"/>
      <c r="I108" s="288"/>
      <c r="J108" s="483"/>
      <c r="K108" s="282"/>
      <c r="L108" s="376"/>
      <c r="M108" s="394"/>
      <c r="N108" s="308"/>
      <c r="O108" s="288"/>
      <c r="P108" s="290"/>
      <c r="Q108" s="290"/>
      <c r="R108" s="290"/>
      <c r="S108" s="290"/>
      <c r="T108" s="290"/>
      <c r="U108" s="290"/>
      <c r="V108" s="290"/>
      <c r="W108" s="290"/>
      <c r="X108" s="290"/>
      <c r="Y108" s="288"/>
      <c r="Z108" s="290"/>
      <c r="AA108" s="288"/>
      <c r="AB108" s="387"/>
      <c r="AC108" s="387"/>
      <c r="AD108" s="387"/>
      <c r="AE108" s="390"/>
      <c r="AF108" s="288"/>
      <c r="AG108" s="376"/>
      <c r="AH108" s="376"/>
      <c r="AI108" s="394"/>
      <c r="AJ108" s="397"/>
      <c r="AK108" s="468"/>
      <c r="AL108" s="468"/>
      <c r="AM108" s="397"/>
      <c r="AN108" s="285"/>
      <c r="AO108" s="469"/>
      <c r="AP108" s="290"/>
      <c r="AQ108" s="290"/>
      <c r="AR108" s="290"/>
      <c r="AS108" s="290"/>
      <c r="AT108" s="290"/>
      <c r="AU108" s="290"/>
      <c r="AV108" s="290"/>
      <c r="AW108" s="290"/>
      <c r="AX108" s="290"/>
      <c r="AY108" s="290"/>
      <c r="AZ108" s="337"/>
      <c r="BA108" s="343"/>
      <c r="BB108" s="339"/>
      <c r="BC108" s="339"/>
      <c r="BD108" s="339"/>
      <c r="BE108" s="439"/>
    </row>
    <row r="109" spans="1:57" ht="14.25" customHeight="1" x14ac:dyDescent="0.25">
      <c r="A109" s="288"/>
      <c r="B109" s="409"/>
      <c r="C109" s="288"/>
      <c r="D109" s="288"/>
      <c r="E109" s="288"/>
      <c r="F109" s="288"/>
      <c r="G109" s="288"/>
      <c r="H109" s="372" t="s">
        <v>386</v>
      </c>
      <c r="I109" s="288" t="s">
        <v>48</v>
      </c>
      <c r="J109" s="483"/>
      <c r="K109" s="282"/>
      <c r="L109" s="376"/>
      <c r="M109" s="394"/>
      <c r="N109" s="308"/>
      <c r="O109" s="288"/>
      <c r="P109" s="290"/>
      <c r="Q109" s="290"/>
      <c r="R109" s="290"/>
      <c r="S109" s="290"/>
      <c r="T109" s="290"/>
      <c r="U109" s="290"/>
      <c r="V109" s="290"/>
      <c r="W109" s="290"/>
      <c r="X109" s="290"/>
      <c r="Y109" s="288"/>
      <c r="Z109" s="290"/>
      <c r="AA109" s="288"/>
      <c r="AB109" s="387"/>
      <c r="AC109" s="387"/>
      <c r="AD109" s="387"/>
      <c r="AE109" s="390"/>
      <c r="AF109" s="288"/>
      <c r="AG109" s="376"/>
      <c r="AH109" s="376"/>
      <c r="AI109" s="394"/>
      <c r="AJ109" s="397"/>
      <c r="AK109" s="468"/>
      <c r="AL109" s="468"/>
      <c r="AM109" s="397"/>
      <c r="AN109" s="285"/>
      <c r="AO109" s="469"/>
      <c r="AP109" s="290"/>
      <c r="AQ109" s="290"/>
      <c r="AR109" s="290"/>
      <c r="AS109" s="290"/>
      <c r="AT109" s="290"/>
      <c r="AU109" s="290"/>
      <c r="AV109" s="290"/>
      <c r="AW109" s="290"/>
      <c r="AX109" s="290"/>
      <c r="AY109" s="290"/>
      <c r="AZ109" s="337"/>
      <c r="BA109" s="343"/>
      <c r="BB109" s="339"/>
      <c r="BC109" s="339"/>
      <c r="BD109" s="339"/>
      <c r="BE109" s="439"/>
    </row>
    <row r="110" spans="1:57" ht="13.5" customHeight="1" x14ac:dyDescent="0.25">
      <c r="A110" s="288"/>
      <c r="B110" s="409"/>
      <c r="C110" s="288"/>
      <c r="D110" s="288"/>
      <c r="E110" s="288"/>
      <c r="F110" s="288"/>
      <c r="G110" s="288"/>
      <c r="H110" s="372"/>
      <c r="I110" s="288"/>
      <c r="J110" s="483"/>
      <c r="K110" s="282"/>
      <c r="L110" s="376"/>
      <c r="M110" s="394"/>
      <c r="N110" s="308"/>
      <c r="O110" s="288"/>
      <c r="P110" s="290"/>
      <c r="Q110" s="290"/>
      <c r="R110" s="290"/>
      <c r="S110" s="290"/>
      <c r="T110" s="290"/>
      <c r="U110" s="290"/>
      <c r="V110" s="290"/>
      <c r="W110" s="290"/>
      <c r="X110" s="290"/>
      <c r="Y110" s="288"/>
      <c r="Z110" s="290"/>
      <c r="AA110" s="288"/>
      <c r="AB110" s="387"/>
      <c r="AC110" s="387"/>
      <c r="AD110" s="387"/>
      <c r="AE110" s="390"/>
      <c r="AF110" s="288"/>
      <c r="AG110" s="376"/>
      <c r="AH110" s="376"/>
      <c r="AI110" s="394"/>
      <c r="AJ110" s="397"/>
      <c r="AK110" s="468"/>
      <c r="AL110" s="468"/>
      <c r="AM110" s="397"/>
      <c r="AN110" s="285"/>
      <c r="AO110" s="469"/>
      <c r="AP110" s="290"/>
      <c r="AQ110" s="290"/>
      <c r="AR110" s="290"/>
      <c r="AS110" s="290"/>
      <c r="AT110" s="290"/>
      <c r="AU110" s="290"/>
      <c r="AV110" s="290"/>
      <c r="AW110" s="290"/>
      <c r="AX110" s="290"/>
      <c r="AY110" s="290"/>
      <c r="AZ110" s="337"/>
      <c r="BA110" s="343"/>
      <c r="BB110" s="339"/>
      <c r="BC110" s="339"/>
      <c r="BD110" s="339"/>
      <c r="BE110" s="439"/>
    </row>
    <row r="111" spans="1:57" ht="18.75" customHeight="1" x14ac:dyDescent="0.25">
      <c r="A111" s="288"/>
      <c r="B111" s="409"/>
      <c r="C111" s="288"/>
      <c r="D111" s="288"/>
      <c r="E111" s="288"/>
      <c r="F111" s="288"/>
      <c r="G111" s="288"/>
      <c r="H111" s="372" t="s">
        <v>385</v>
      </c>
      <c r="I111" s="288" t="s">
        <v>49</v>
      </c>
      <c r="J111" s="483"/>
      <c r="K111" s="282"/>
      <c r="L111" s="376"/>
      <c r="M111" s="394"/>
      <c r="N111" s="308"/>
      <c r="O111" s="288"/>
      <c r="P111" s="290"/>
      <c r="Q111" s="290"/>
      <c r="R111" s="290"/>
      <c r="S111" s="290"/>
      <c r="T111" s="290"/>
      <c r="U111" s="290"/>
      <c r="V111" s="290"/>
      <c r="W111" s="290"/>
      <c r="X111" s="290"/>
      <c r="Y111" s="288"/>
      <c r="Z111" s="290"/>
      <c r="AA111" s="288"/>
      <c r="AB111" s="387"/>
      <c r="AC111" s="387"/>
      <c r="AD111" s="387"/>
      <c r="AE111" s="390"/>
      <c r="AF111" s="288"/>
      <c r="AG111" s="376"/>
      <c r="AH111" s="376"/>
      <c r="AI111" s="394"/>
      <c r="AJ111" s="397"/>
      <c r="AK111" s="468"/>
      <c r="AL111" s="468"/>
      <c r="AM111" s="397"/>
      <c r="AN111" s="285"/>
      <c r="AO111" s="469"/>
      <c r="AP111" s="290"/>
      <c r="AQ111" s="290"/>
      <c r="AR111" s="290"/>
      <c r="AS111" s="290"/>
      <c r="AT111" s="290"/>
      <c r="AU111" s="290"/>
      <c r="AV111" s="290"/>
      <c r="AW111" s="290"/>
      <c r="AX111" s="290"/>
      <c r="AY111" s="290"/>
      <c r="AZ111" s="337"/>
      <c r="BA111" s="343"/>
      <c r="BB111" s="339"/>
      <c r="BC111" s="339"/>
      <c r="BD111" s="339"/>
      <c r="BE111" s="439"/>
    </row>
    <row r="112" spans="1:57" ht="15.75" customHeight="1" thickBot="1" x14ac:dyDescent="0.3">
      <c r="A112" s="288"/>
      <c r="B112" s="681"/>
      <c r="C112" s="288"/>
      <c r="D112" s="288"/>
      <c r="E112" s="288"/>
      <c r="F112" s="288"/>
      <c r="G112" s="288"/>
      <c r="H112" s="372"/>
      <c r="I112" s="288"/>
      <c r="J112" s="484"/>
      <c r="K112" s="282"/>
      <c r="L112" s="392"/>
      <c r="M112" s="395"/>
      <c r="N112" s="308"/>
      <c r="O112" s="288"/>
      <c r="P112" s="290"/>
      <c r="Q112" s="290"/>
      <c r="R112" s="290"/>
      <c r="S112" s="290"/>
      <c r="T112" s="290"/>
      <c r="U112" s="290"/>
      <c r="V112" s="290"/>
      <c r="W112" s="290"/>
      <c r="X112" s="290"/>
      <c r="Y112" s="288"/>
      <c r="Z112" s="290"/>
      <c r="AA112" s="288"/>
      <c r="AB112" s="387"/>
      <c r="AC112" s="387"/>
      <c r="AD112" s="387"/>
      <c r="AE112" s="391"/>
      <c r="AF112" s="288"/>
      <c r="AG112" s="392"/>
      <c r="AH112" s="392"/>
      <c r="AI112" s="395"/>
      <c r="AJ112" s="397"/>
      <c r="AK112" s="468"/>
      <c r="AL112" s="468"/>
      <c r="AM112" s="397"/>
      <c r="AN112" s="285"/>
      <c r="AO112" s="472"/>
      <c r="AP112" s="291"/>
      <c r="AQ112" s="291"/>
      <c r="AR112" s="291"/>
      <c r="AS112" s="291"/>
      <c r="AT112" s="291"/>
      <c r="AU112" s="291"/>
      <c r="AV112" s="291"/>
      <c r="AW112" s="291"/>
      <c r="AX112" s="291"/>
      <c r="AY112" s="291"/>
      <c r="AZ112" s="344"/>
      <c r="BA112" s="345"/>
      <c r="BB112" s="346"/>
      <c r="BC112" s="346"/>
      <c r="BD112" s="346"/>
      <c r="BE112" s="440"/>
    </row>
    <row r="113" spans="1:57" s="185" customFormat="1" ht="36.75" customHeight="1" x14ac:dyDescent="0.25">
      <c r="A113" s="655">
        <v>5</v>
      </c>
      <c r="B113" s="408" t="s">
        <v>766</v>
      </c>
      <c r="C113" s="657" t="s">
        <v>602</v>
      </c>
      <c r="D113" s="657" t="s">
        <v>32</v>
      </c>
      <c r="E113" s="647" t="s">
        <v>601</v>
      </c>
      <c r="F113" s="657" t="s">
        <v>600</v>
      </c>
      <c r="G113" s="647" t="s">
        <v>100</v>
      </c>
      <c r="H113" s="650" t="s">
        <v>416</v>
      </c>
      <c r="I113" s="657" t="s">
        <v>48</v>
      </c>
      <c r="J113" s="685">
        <f>COUNTIF(I113:I164,[3]DATOS!$D$24)</f>
        <v>14</v>
      </c>
      <c r="K113" s="673" t="str">
        <f>+IF(AND(J113&lt;6,J113&gt;0),"Moderado",IF(AND(J113&lt;12,J113&gt;5),"Mayor",IF(AND(J113&lt;20,J113&gt;11),"Catastrófico","Responda las Preguntas de Impacto")))</f>
        <v>Catastrófico</v>
      </c>
      <c r="L113" s="375"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393"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86" t="s">
        <v>599</v>
      </c>
      <c r="O113" s="657" t="s">
        <v>65</v>
      </c>
      <c r="P113" s="186" t="s">
        <v>401</v>
      </c>
      <c r="Q113" s="189" t="s">
        <v>76</v>
      </c>
      <c r="R113" s="188">
        <f>+IFERROR(VLOOKUP(Q113,[7]DATOS!$E$2:$F$17,2,FALSE),"")</f>
        <v>15</v>
      </c>
      <c r="S113" s="655">
        <f>SUM(R113:R120)</f>
        <v>100</v>
      </c>
      <c r="T113" s="655" t="str">
        <f>+IF(AND(S113&lt;=100,S113&gt;=96),"Fuerte",IF(AND(S113&lt;=95,S113&gt;=86),"Moderado",IF(AND(S113&lt;=85,J113&gt;=0),"Débil"," ")))</f>
        <v>Fuerte</v>
      </c>
      <c r="U113" s="655" t="s">
        <v>90</v>
      </c>
      <c r="V113" s="655"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655">
        <f>IF(V113="Fuerte",100,IF(V113="Moderado",50,IF(V113="Débil",0)))</f>
        <v>100</v>
      </c>
      <c r="X113" s="655">
        <f>AVERAGE(W113:W120)</f>
        <v>100</v>
      </c>
      <c r="Y113" s="657" t="s">
        <v>595</v>
      </c>
      <c r="Z113" s="655" t="s">
        <v>413</v>
      </c>
      <c r="AA113" s="670" t="s">
        <v>598</v>
      </c>
      <c r="AB113" s="677" t="str">
        <f>+IF(X113=100,"Fuerte",IF(AND(X113&lt;=99,X113&gt;=50),"Moderado",IF(X113&lt;50,"Débil"," ")))</f>
        <v>Fuerte</v>
      </c>
      <c r="AC113" s="677" t="s">
        <v>95</v>
      </c>
      <c r="AD113" s="677" t="s">
        <v>96</v>
      </c>
      <c r="AE113" s="375"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657"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657" t="str">
        <f>K113</f>
        <v>Catastrófico</v>
      </c>
      <c r="AH113" s="375"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37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654" t="s">
        <v>728</v>
      </c>
      <c r="AK113" s="657" t="s">
        <v>422</v>
      </c>
      <c r="AL113" s="657" t="s">
        <v>421</v>
      </c>
      <c r="AM113" s="657" t="s">
        <v>420</v>
      </c>
      <c r="AN113" s="674" t="s">
        <v>597</v>
      </c>
      <c r="AO113" s="672"/>
      <c r="AP113" s="655"/>
      <c r="AQ113" s="655"/>
      <c r="AR113" s="655"/>
      <c r="AS113" s="655"/>
      <c r="AT113" s="655"/>
      <c r="AU113" s="655"/>
      <c r="AV113" s="655"/>
      <c r="AW113" s="655"/>
      <c r="AX113" s="655"/>
      <c r="AY113" s="655"/>
      <c r="AZ113" s="655"/>
      <c r="BA113" s="671"/>
      <c r="BB113" s="671"/>
      <c r="BC113" s="671"/>
      <c r="BD113" s="671"/>
      <c r="BE113" s="671"/>
    </row>
    <row r="114" spans="1:57" s="185" customFormat="1" ht="36.75" customHeight="1" x14ac:dyDescent="0.25">
      <c r="A114" s="655"/>
      <c r="B114" s="409"/>
      <c r="C114" s="657"/>
      <c r="D114" s="657"/>
      <c r="E114" s="648"/>
      <c r="F114" s="657"/>
      <c r="G114" s="648"/>
      <c r="H114" s="650"/>
      <c r="I114" s="657"/>
      <c r="J114" s="685"/>
      <c r="K114" s="673"/>
      <c r="L114" s="376"/>
      <c r="M114" s="394"/>
      <c r="N114" s="687"/>
      <c r="O114" s="657"/>
      <c r="P114" s="186" t="s">
        <v>399</v>
      </c>
      <c r="Q114" s="189" t="s">
        <v>78</v>
      </c>
      <c r="R114" s="188">
        <f>+IFERROR(VLOOKUP(Q114,[7]DATOS!$E$2:$F$17,2,FALSE),"")</f>
        <v>15</v>
      </c>
      <c r="S114" s="655"/>
      <c r="T114" s="655"/>
      <c r="U114" s="655"/>
      <c r="V114" s="655"/>
      <c r="W114" s="655"/>
      <c r="X114" s="655"/>
      <c r="Y114" s="657"/>
      <c r="Z114" s="655"/>
      <c r="AA114" s="670"/>
      <c r="AB114" s="677"/>
      <c r="AC114" s="677"/>
      <c r="AD114" s="677"/>
      <c r="AE114" s="376"/>
      <c r="AF114" s="657"/>
      <c r="AG114" s="657"/>
      <c r="AH114" s="376"/>
      <c r="AI114" s="376"/>
      <c r="AJ114" s="654"/>
      <c r="AK114" s="657"/>
      <c r="AL114" s="657"/>
      <c r="AM114" s="657"/>
      <c r="AN114" s="675"/>
      <c r="AO114" s="672"/>
      <c r="AP114" s="655"/>
      <c r="AQ114" s="655"/>
      <c r="AR114" s="655"/>
      <c r="AS114" s="655"/>
      <c r="AT114" s="655"/>
      <c r="AU114" s="655"/>
      <c r="AV114" s="655"/>
      <c r="AW114" s="655"/>
      <c r="AX114" s="655"/>
      <c r="AY114" s="655"/>
      <c r="AZ114" s="655"/>
      <c r="BA114" s="671"/>
      <c r="BB114" s="671"/>
      <c r="BC114" s="671"/>
      <c r="BD114" s="671"/>
      <c r="BE114" s="671"/>
    </row>
    <row r="115" spans="1:57" s="185" customFormat="1" ht="36.75" customHeight="1" x14ac:dyDescent="0.25">
      <c r="A115" s="655"/>
      <c r="B115" s="409"/>
      <c r="C115" s="657"/>
      <c r="D115" s="657"/>
      <c r="E115" s="648"/>
      <c r="F115" s="657"/>
      <c r="G115" s="648"/>
      <c r="H115" s="650" t="s">
        <v>409</v>
      </c>
      <c r="I115" s="657" t="s">
        <v>48</v>
      </c>
      <c r="J115" s="685"/>
      <c r="K115" s="673"/>
      <c r="L115" s="376"/>
      <c r="M115" s="394"/>
      <c r="N115" s="687"/>
      <c r="O115" s="657"/>
      <c r="P115" s="186" t="s">
        <v>397</v>
      </c>
      <c r="Q115" s="189" t="s">
        <v>80</v>
      </c>
      <c r="R115" s="188">
        <f>+IFERROR(VLOOKUP(Q115,[7]DATOS!$E$2:$F$17,2,FALSE),"")</f>
        <v>15</v>
      </c>
      <c r="S115" s="655"/>
      <c r="T115" s="655"/>
      <c r="U115" s="655"/>
      <c r="V115" s="655"/>
      <c r="W115" s="655"/>
      <c r="X115" s="655"/>
      <c r="Y115" s="657"/>
      <c r="Z115" s="655"/>
      <c r="AA115" s="670"/>
      <c r="AB115" s="677"/>
      <c r="AC115" s="677"/>
      <c r="AD115" s="677"/>
      <c r="AE115" s="376"/>
      <c r="AF115" s="657"/>
      <c r="AG115" s="657"/>
      <c r="AH115" s="376"/>
      <c r="AI115" s="376"/>
      <c r="AJ115" s="654"/>
      <c r="AK115" s="657"/>
      <c r="AL115" s="657"/>
      <c r="AM115" s="657"/>
      <c r="AN115" s="675"/>
      <c r="AO115" s="672"/>
      <c r="AP115" s="655"/>
      <c r="AQ115" s="655"/>
      <c r="AR115" s="655"/>
      <c r="AS115" s="655"/>
      <c r="AT115" s="655"/>
      <c r="AU115" s="655"/>
      <c r="AV115" s="655"/>
      <c r="AW115" s="655"/>
      <c r="AX115" s="655"/>
      <c r="AY115" s="655"/>
      <c r="AZ115" s="655"/>
      <c r="BA115" s="671"/>
      <c r="BB115" s="671"/>
      <c r="BC115" s="671"/>
      <c r="BD115" s="671"/>
      <c r="BE115" s="671"/>
    </row>
    <row r="116" spans="1:57" s="185" customFormat="1" ht="36.75" customHeight="1" x14ac:dyDescent="0.25">
      <c r="A116" s="655"/>
      <c r="B116" s="409"/>
      <c r="C116" s="657"/>
      <c r="D116" s="657"/>
      <c r="E116" s="648"/>
      <c r="F116" s="657"/>
      <c r="G116" s="648"/>
      <c r="H116" s="650"/>
      <c r="I116" s="657"/>
      <c r="J116" s="685"/>
      <c r="K116" s="673"/>
      <c r="L116" s="376"/>
      <c r="M116" s="394"/>
      <c r="N116" s="687"/>
      <c r="O116" s="657"/>
      <c r="P116" s="186" t="s">
        <v>395</v>
      </c>
      <c r="Q116" s="189" t="s">
        <v>82</v>
      </c>
      <c r="R116" s="188">
        <f>+IFERROR(VLOOKUP(Q116,[7]DATOS!$E$2:$F$17,2,FALSE),"")</f>
        <v>15</v>
      </c>
      <c r="S116" s="655"/>
      <c r="T116" s="655"/>
      <c r="U116" s="655"/>
      <c r="V116" s="655"/>
      <c r="W116" s="655"/>
      <c r="X116" s="655"/>
      <c r="Y116" s="657"/>
      <c r="Z116" s="655"/>
      <c r="AA116" s="670"/>
      <c r="AB116" s="677"/>
      <c r="AC116" s="677"/>
      <c r="AD116" s="677"/>
      <c r="AE116" s="376"/>
      <c r="AF116" s="657"/>
      <c r="AG116" s="657"/>
      <c r="AH116" s="376"/>
      <c r="AI116" s="376"/>
      <c r="AJ116" s="654"/>
      <c r="AK116" s="657"/>
      <c r="AL116" s="657"/>
      <c r="AM116" s="657"/>
      <c r="AN116" s="675"/>
      <c r="AO116" s="672"/>
      <c r="AP116" s="655"/>
      <c r="AQ116" s="655"/>
      <c r="AR116" s="655"/>
      <c r="AS116" s="655"/>
      <c r="AT116" s="655"/>
      <c r="AU116" s="655"/>
      <c r="AV116" s="655"/>
      <c r="AW116" s="655"/>
      <c r="AX116" s="655"/>
      <c r="AY116" s="655"/>
      <c r="AZ116" s="655"/>
      <c r="BA116" s="671"/>
      <c r="BB116" s="671"/>
      <c r="BC116" s="671"/>
      <c r="BD116" s="671"/>
      <c r="BE116" s="671"/>
    </row>
    <row r="117" spans="1:57" s="185" customFormat="1" ht="36.75" customHeight="1" x14ac:dyDescent="0.25">
      <c r="A117" s="655"/>
      <c r="B117" s="409"/>
      <c r="C117" s="657"/>
      <c r="D117" s="657"/>
      <c r="E117" s="648"/>
      <c r="F117" s="657"/>
      <c r="G117" s="648"/>
      <c r="H117" s="650" t="s">
        <v>408</v>
      </c>
      <c r="I117" s="657" t="s">
        <v>48</v>
      </c>
      <c r="J117" s="685"/>
      <c r="K117" s="673"/>
      <c r="L117" s="376"/>
      <c r="M117" s="394"/>
      <c r="N117" s="687"/>
      <c r="O117" s="657"/>
      <c r="P117" s="186" t="s">
        <v>393</v>
      </c>
      <c r="Q117" s="189" t="s">
        <v>85</v>
      </c>
      <c r="R117" s="188">
        <f>+IFERROR(VLOOKUP(Q117,[7]DATOS!$E$2:$F$17,2,FALSE),"")</f>
        <v>15</v>
      </c>
      <c r="S117" s="655"/>
      <c r="T117" s="655"/>
      <c r="U117" s="655"/>
      <c r="V117" s="655"/>
      <c r="W117" s="655"/>
      <c r="X117" s="655"/>
      <c r="Y117" s="657"/>
      <c r="Z117" s="655"/>
      <c r="AA117" s="670"/>
      <c r="AB117" s="677"/>
      <c r="AC117" s="677"/>
      <c r="AD117" s="677"/>
      <c r="AE117" s="376"/>
      <c r="AF117" s="657"/>
      <c r="AG117" s="657"/>
      <c r="AH117" s="376"/>
      <c r="AI117" s="376"/>
      <c r="AJ117" s="654"/>
      <c r="AK117" s="657"/>
      <c r="AL117" s="657"/>
      <c r="AM117" s="657"/>
      <c r="AN117" s="675"/>
      <c r="AO117" s="672"/>
      <c r="AP117" s="655"/>
      <c r="AQ117" s="655"/>
      <c r="AR117" s="655"/>
      <c r="AS117" s="655"/>
      <c r="AT117" s="655"/>
      <c r="AU117" s="655"/>
      <c r="AV117" s="655"/>
      <c r="AW117" s="655"/>
      <c r="AX117" s="655"/>
      <c r="AY117" s="655"/>
      <c r="AZ117" s="655"/>
      <c r="BA117" s="671"/>
      <c r="BB117" s="671"/>
      <c r="BC117" s="671"/>
      <c r="BD117" s="671"/>
      <c r="BE117" s="671"/>
    </row>
    <row r="118" spans="1:57" s="185" customFormat="1" ht="36.75" customHeight="1" x14ac:dyDescent="0.25">
      <c r="A118" s="655"/>
      <c r="B118" s="409"/>
      <c r="C118" s="657"/>
      <c r="D118" s="657"/>
      <c r="E118" s="648"/>
      <c r="F118" s="657"/>
      <c r="G118" s="648"/>
      <c r="H118" s="650"/>
      <c r="I118" s="657"/>
      <c r="J118" s="685"/>
      <c r="K118" s="673"/>
      <c r="L118" s="376"/>
      <c r="M118" s="394"/>
      <c r="N118" s="687"/>
      <c r="O118" s="657"/>
      <c r="P118" s="186" t="s">
        <v>392</v>
      </c>
      <c r="Q118" s="189" t="s">
        <v>98</v>
      </c>
      <c r="R118" s="188">
        <f>+IFERROR(VLOOKUP(Q118,[7]DATOS!$E$2:$F$17,2,FALSE),"")</f>
        <v>15</v>
      </c>
      <c r="S118" s="655"/>
      <c r="T118" s="655"/>
      <c r="U118" s="655"/>
      <c r="V118" s="655"/>
      <c r="W118" s="655"/>
      <c r="X118" s="655"/>
      <c r="Y118" s="657"/>
      <c r="Z118" s="655"/>
      <c r="AA118" s="670"/>
      <c r="AB118" s="677"/>
      <c r="AC118" s="677"/>
      <c r="AD118" s="677"/>
      <c r="AE118" s="376"/>
      <c r="AF118" s="657"/>
      <c r="AG118" s="657"/>
      <c r="AH118" s="376"/>
      <c r="AI118" s="376"/>
      <c r="AJ118" s="654"/>
      <c r="AK118" s="657"/>
      <c r="AL118" s="657"/>
      <c r="AM118" s="657"/>
      <c r="AN118" s="675"/>
      <c r="AO118" s="672"/>
      <c r="AP118" s="655"/>
      <c r="AQ118" s="655"/>
      <c r="AR118" s="655"/>
      <c r="AS118" s="655"/>
      <c r="AT118" s="655"/>
      <c r="AU118" s="655"/>
      <c r="AV118" s="655"/>
      <c r="AW118" s="655"/>
      <c r="AX118" s="655"/>
      <c r="AY118" s="655"/>
      <c r="AZ118" s="655"/>
      <c r="BA118" s="671"/>
      <c r="BB118" s="671"/>
      <c r="BC118" s="671"/>
      <c r="BD118" s="671"/>
      <c r="BE118" s="671"/>
    </row>
    <row r="119" spans="1:57" s="185" customFormat="1" ht="36.75" customHeight="1" x14ac:dyDescent="0.25">
      <c r="A119" s="655"/>
      <c r="B119" s="409"/>
      <c r="C119" s="657"/>
      <c r="D119" s="657"/>
      <c r="E119" s="648"/>
      <c r="F119" s="657"/>
      <c r="G119" s="648"/>
      <c r="H119" s="650" t="s">
        <v>596</v>
      </c>
      <c r="I119" s="657" t="s">
        <v>48</v>
      </c>
      <c r="J119" s="685"/>
      <c r="K119" s="673"/>
      <c r="L119" s="376"/>
      <c r="M119" s="394"/>
      <c r="N119" s="687"/>
      <c r="O119" s="657"/>
      <c r="P119" s="186" t="s">
        <v>390</v>
      </c>
      <c r="Q119" s="189" t="s">
        <v>87</v>
      </c>
      <c r="R119" s="188">
        <f>+IFERROR(VLOOKUP(Q119,[7]DATOS!$E$2:$F$17,2,FALSE),"")</f>
        <v>10</v>
      </c>
      <c r="S119" s="655"/>
      <c r="T119" s="655"/>
      <c r="U119" s="655"/>
      <c r="V119" s="655"/>
      <c r="W119" s="655"/>
      <c r="X119" s="655"/>
      <c r="Y119" s="657"/>
      <c r="Z119" s="655"/>
      <c r="AA119" s="670"/>
      <c r="AB119" s="677"/>
      <c r="AC119" s="677"/>
      <c r="AD119" s="677"/>
      <c r="AE119" s="376"/>
      <c r="AF119" s="657"/>
      <c r="AG119" s="657"/>
      <c r="AH119" s="376"/>
      <c r="AI119" s="376"/>
      <c r="AJ119" s="654"/>
      <c r="AK119" s="657"/>
      <c r="AL119" s="657"/>
      <c r="AM119" s="657"/>
      <c r="AN119" s="675"/>
      <c r="AO119" s="672"/>
      <c r="AP119" s="655"/>
      <c r="AQ119" s="655"/>
      <c r="AR119" s="655"/>
      <c r="AS119" s="655"/>
      <c r="AT119" s="655"/>
      <c r="AU119" s="655"/>
      <c r="AV119" s="655"/>
      <c r="AW119" s="655"/>
      <c r="AX119" s="655"/>
      <c r="AY119" s="655"/>
      <c r="AZ119" s="655"/>
      <c r="BA119" s="671"/>
      <c r="BB119" s="671"/>
      <c r="BC119" s="671"/>
      <c r="BD119" s="671"/>
      <c r="BE119" s="671"/>
    </row>
    <row r="120" spans="1:57" s="185" customFormat="1" ht="229.5" customHeight="1" x14ac:dyDescent="0.25">
      <c r="A120" s="655"/>
      <c r="B120" s="409"/>
      <c r="C120" s="657"/>
      <c r="D120" s="657"/>
      <c r="E120" s="648"/>
      <c r="F120" s="657"/>
      <c r="G120" s="648"/>
      <c r="H120" s="650"/>
      <c r="I120" s="657"/>
      <c r="J120" s="685"/>
      <c r="K120" s="673"/>
      <c r="L120" s="376"/>
      <c r="M120" s="394"/>
      <c r="N120" s="688"/>
      <c r="O120" s="657"/>
      <c r="P120" s="186"/>
      <c r="Q120" s="189"/>
      <c r="R120" s="188"/>
      <c r="S120" s="655"/>
      <c r="T120" s="655"/>
      <c r="U120" s="655"/>
      <c r="V120" s="655"/>
      <c r="W120" s="655"/>
      <c r="X120" s="655"/>
      <c r="Y120" s="657"/>
      <c r="Z120" s="655"/>
      <c r="AA120" s="670"/>
      <c r="AB120" s="677"/>
      <c r="AC120" s="677"/>
      <c r="AD120" s="677"/>
      <c r="AE120" s="376"/>
      <c r="AF120" s="657"/>
      <c r="AG120" s="657"/>
      <c r="AH120" s="376"/>
      <c r="AI120" s="376"/>
      <c r="AJ120" s="654"/>
      <c r="AK120" s="657"/>
      <c r="AL120" s="657"/>
      <c r="AM120" s="657"/>
      <c r="AN120" s="675"/>
      <c r="AO120" s="672"/>
      <c r="AP120" s="655"/>
      <c r="AQ120" s="655"/>
      <c r="AR120" s="655"/>
      <c r="AS120" s="655"/>
      <c r="AT120" s="655"/>
      <c r="AU120" s="655"/>
      <c r="AV120" s="655"/>
      <c r="AW120" s="655"/>
      <c r="AX120" s="655"/>
      <c r="AY120" s="655"/>
      <c r="AZ120" s="655"/>
      <c r="BA120" s="671"/>
      <c r="BB120" s="671"/>
      <c r="BC120" s="671"/>
      <c r="BD120" s="671"/>
      <c r="BE120" s="671"/>
    </row>
    <row r="121" spans="1:57" s="185" customFormat="1" ht="36.75" customHeight="1" x14ac:dyDescent="0.25">
      <c r="A121" s="655"/>
      <c r="B121" s="409"/>
      <c r="C121" s="657"/>
      <c r="D121" s="657"/>
      <c r="E121" s="648"/>
      <c r="F121" s="657"/>
      <c r="G121" s="648"/>
      <c r="H121" s="650" t="s">
        <v>406</v>
      </c>
      <c r="I121" s="657" t="s">
        <v>48</v>
      </c>
      <c r="J121" s="685"/>
      <c r="K121" s="673"/>
      <c r="L121" s="376"/>
      <c r="M121" s="394"/>
      <c r="N121" s="678" t="s">
        <v>781</v>
      </c>
      <c r="O121" s="408" t="s">
        <v>75</v>
      </c>
      <c r="P121" s="647" t="s">
        <v>401</v>
      </c>
      <c r="Q121" s="651" t="s">
        <v>76</v>
      </c>
      <c r="R121" s="651">
        <f>+IFERROR(VLOOKUP(Q121,[7]DATOS!$E$2:$F$17,2,FALSE),"")</f>
        <v>15</v>
      </c>
      <c r="S121" s="651">
        <f>SUM(R121:R164)</f>
        <v>100</v>
      </c>
      <c r="T121" s="651" t="str">
        <f>+IF(AND(S121&lt;=100,S121&gt;=96),"Fuerte",IF(AND(S121&lt;=95,S121&gt;=86),"Moderado",IF(AND(S121&lt;=85,J121&gt;=0),"Débil"," ")))</f>
        <v>Fuerte</v>
      </c>
      <c r="U121" s="651" t="s">
        <v>90</v>
      </c>
      <c r="V121" s="651"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51">
        <f>IF(V121="Fuerte",100,IF(V121="Moderado",50,IF(V121="Débil",0)))</f>
        <v>100</v>
      </c>
      <c r="X121" s="651">
        <f>AVERAGE(W121:W138)</f>
        <v>100</v>
      </c>
      <c r="Y121" s="647" t="s">
        <v>595</v>
      </c>
      <c r="Z121" s="661" t="s">
        <v>428</v>
      </c>
      <c r="AA121" s="664" t="s">
        <v>594</v>
      </c>
      <c r="AB121" s="677"/>
      <c r="AC121" s="677"/>
      <c r="AD121" s="677"/>
      <c r="AE121" s="376"/>
      <c r="AF121" s="657"/>
      <c r="AG121" s="657"/>
      <c r="AH121" s="376"/>
      <c r="AI121" s="376"/>
      <c r="AJ121" s="654"/>
      <c r="AK121" s="657"/>
      <c r="AL121" s="657"/>
      <c r="AM121" s="657"/>
      <c r="AN121" s="675"/>
      <c r="AO121" s="667"/>
      <c r="AP121" s="651"/>
      <c r="AQ121" s="651"/>
      <c r="AR121" s="651"/>
      <c r="AS121" s="651"/>
      <c r="AT121" s="651"/>
      <c r="AU121" s="651"/>
      <c r="AV121" s="651"/>
      <c r="AW121" s="651"/>
      <c r="AX121" s="651"/>
      <c r="AY121" s="651"/>
      <c r="AZ121" s="651"/>
      <c r="BA121" s="682"/>
      <c r="BB121" s="682"/>
      <c r="BC121" s="682"/>
      <c r="BD121" s="682"/>
      <c r="BE121" s="682"/>
    </row>
    <row r="122" spans="1:57" s="185" customFormat="1" ht="28.5" customHeight="1" x14ac:dyDescent="0.25">
      <c r="A122" s="655"/>
      <c r="B122" s="409"/>
      <c r="C122" s="657"/>
      <c r="D122" s="657"/>
      <c r="E122" s="648"/>
      <c r="F122" s="657"/>
      <c r="G122" s="648"/>
      <c r="H122" s="650"/>
      <c r="I122" s="657"/>
      <c r="J122" s="685"/>
      <c r="K122" s="673"/>
      <c r="L122" s="376"/>
      <c r="M122" s="394"/>
      <c r="N122" s="679"/>
      <c r="O122" s="409"/>
      <c r="P122" s="648"/>
      <c r="Q122" s="652"/>
      <c r="R122" s="652"/>
      <c r="S122" s="652"/>
      <c r="T122" s="652"/>
      <c r="U122" s="652"/>
      <c r="V122" s="652"/>
      <c r="W122" s="652"/>
      <c r="X122" s="652"/>
      <c r="Y122" s="648"/>
      <c r="Z122" s="662"/>
      <c r="AA122" s="665"/>
      <c r="AB122" s="677"/>
      <c r="AC122" s="677"/>
      <c r="AD122" s="677"/>
      <c r="AE122" s="376"/>
      <c r="AF122" s="657"/>
      <c r="AG122" s="657"/>
      <c r="AH122" s="376"/>
      <c r="AI122" s="376"/>
      <c r="AJ122" s="654"/>
      <c r="AK122" s="657"/>
      <c r="AL122" s="657"/>
      <c r="AM122" s="657"/>
      <c r="AN122" s="675"/>
      <c r="AO122" s="668"/>
      <c r="AP122" s="652"/>
      <c r="AQ122" s="652"/>
      <c r="AR122" s="652"/>
      <c r="AS122" s="652"/>
      <c r="AT122" s="652"/>
      <c r="AU122" s="652"/>
      <c r="AV122" s="652"/>
      <c r="AW122" s="652"/>
      <c r="AX122" s="652"/>
      <c r="AY122" s="652"/>
      <c r="AZ122" s="652"/>
      <c r="BA122" s="683"/>
      <c r="BB122" s="683"/>
      <c r="BC122" s="683"/>
      <c r="BD122" s="683"/>
      <c r="BE122" s="683"/>
    </row>
    <row r="123" spans="1:57" s="185" customFormat="1" ht="28.5" customHeight="1" x14ac:dyDescent="0.25">
      <c r="A123" s="655"/>
      <c r="B123" s="409"/>
      <c r="C123" s="657"/>
      <c r="D123" s="657"/>
      <c r="E123" s="648"/>
      <c r="F123" s="657"/>
      <c r="G123" s="648"/>
      <c r="H123" s="187" t="s">
        <v>405</v>
      </c>
      <c r="I123" s="168" t="s">
        <v>48</v>
      </c>
      <c r="J123" s="685"/>
      <c r="K123" s="673"/>
      <c r="L123" s="376"/>
      <c r="M123" s="394"/>
      <c r="N123" s="679"/>
      <c r="O123" s="409"/>
      <c r="P123" s="648"/>
      <c r="Q123" s="652"/>
      <c r="R123" s="652"/>
      <c r="S123" s="652"/>
      <c r="T123" s="652"/>
      <c r="U123" s="652"/>
      <c r="V123" s="652"/>
      <c r="W123" s="652"/>
      <c r="X123" s="652"/>
      <c r="Y123" s="648"/>
      <c r="Z123" s="662"/>
      <c r="AA123" s="665"/>
      <c r="AB123" s="677"/>
      <c r="AC123" s="677"/>
      <c r="AD123" s="677"/>
      <c r="AE123" s="376"/>
      <c r="AF123" s="657"/>
      <c r="AG123" s="657"/>
      <c r="AH123" s="376"/>
      <c r="AI123" s="376"/>
      <c r="AJ123" s="654"/>
      <c r="AK123" s="657"/>
      <c r="AL123" s="657"/>
      <c r="AM123" s="657"/>
      <c r="AN123" s="675"/>
      <c r="AO123" s="668"/>
      <c r="AP123" s="652"/>
      <c r="AQ123" s="652"/>
      <c r="AR123" s="652"/>
      <c r="AS123" s="652"/>
      <c r="AT123" s="652"/>
      <c r="AU123" s="652"/>
      <c r="AV123" s="652"/>
      <c r="AW123" s="652"/>
      <c r="AX123" s="652"/>
      <c r="AY123" s="652"/>
      <c r="AZ123" s="652"/>
      <c r="BA123" s="683"/>
      <c r="BB123" s="683"/>
      <c r="BC123" s="683"/>
      <c r="BD123" s="683"/>
      <c r="BE123" s="683"/>
    </row>
    <row r="124" spans="1:57" s="185" customFormat="1" ht="28.5" customHeight="1" x14ac:dyDescent="0.25">
      <c r="A124" s="655"/>
      <c r="B124" s="409"/>
      <c r="C124" s="657"/>
      <c r="D124" s="657"/>
      <c r="E124" s="648"/>
      <c r="F124" s="657"/>
      <c r="G124" s="648"/>
      <c r="H124" s="650" t="s">
        <v>404</v>
      </c>
      <c r="I124" s="657" t="s">
        <v>48</v>
      </c>
      <c r="J124" s="685"/>
      <c r="K124" s="673"/>
      <c r="L124" s="376"/>
      <c r="M124" s="394"/>
      <c r="N124" s="679"/>
      <c r="O124" s="409"/>
      <c r="P124" s="649"/>
      <c r="Q124" s="653"/>
      <c r="R124" s="653"/>
      <c r="S124" s="652"/>
      <c r="T124" s="652"/>
      <c r="U124" s="652"/>
      <c r="V124" s="652"/>
      <c r="W124" s="652"/>
      <c r="X124" s="652"/>
      <c r="Y124" s="648"/>
      <c r="Z124" s="662"/>
      <c r="AA124" s="665"/>
      <c r="AB124" s="677"/>
      <c r="AC124" s="677"/>
      <c r="AD124" s="677"/>
      <c r="AE124" s="376"/>
      <c r="AF124" s="657"/>
      <c r="AG124" s="657"/>
      <c r="AH124" s="376"/>
      <c r="AI124" s="376"/>
      <c r="AJ124" s="654"/>
      <c r="AK124" s="657"/>
      <c r="AL124" s="657"/>
      <c r="AM124" s="657"/>
      <c r="AN124" s="675"/>
      <c r="AO124" s="668"/>
      <c r="AP124" s="652"/>
      <c r="AQ124" s="652"/>
      <c r="AR124" s="652"/>
      <c r="AS124" s="652"/>
      <c r="AT124" s="652"/>
      <c r="AU124" s="652"/>
      <c r="AV124" s="652"/>
      <c r="AW124" s="652"/>
      <c r="AX124" s="652"/>
      <c r="AY124" s="652"/>
      <c r="AZ124" s="652"/>
      <c r="BA124" s="683"/>
      <c r="BB124" s="683"/>
      <c r="BC124" s="683"/>
      <c r="BD124" s="683"/>
      <c r="BE124" s="683"/>
    </row>
    <row r="125" spans="1:57" s="185" customFormat="1" ht="28.5" customHeight="1" x14ac:dyDescent="0.25">
      <c r="A125" s="655"/>
      <c r="B125" s="409"/>
      <c r="C125" s="657"/>
      <c r="D125" s="657"/>
      <c r="E125" s="648"/>
      <c r="F125" s="657"/>
      <c r="G125" s="648"/>
      <c r="H125" s="650"/>
      <c r="I125" s="657"/>
      <c r="J125" s="685"/>
      <c r="K125" s="673"/>
      <c r="L125" s="376"/>
      <c r="M125" s="394"/>
      <c r="N125" s="679"/>
      <c r="O125" s="409"/>
      <c r="P125" s="647" t="s">
        <v>399</v>
      </c>
      <c r="Q125" s="651" t="s">
        <v>78</v>
      </c>
      <c r="R125" s="651">
        <f>+IFERROR(VLOOKUP(Q125,[7]DATOS!$E$2:$F$17,2,FALSE),"")</f>
        <v>15</v>
      </c>
      <c r="S125" s="652"/>
      <c r="T125" s="652"/>
      <c r="U125" s="652"/>
      <c r="V125" s="652"/>
      <c r="W125" s="652"/>
      <c r="X125" s="652"/>
      <c r="Y125" s="648"/>
      <c r="Z125" s="662"/>
      <c r="AA125" s="665"/>
      <c r="AB125" s="677"/>
      <c r="AC125" s="677"/>
      <c r="AD125" s="677"/>
      <c r="AE125" s="376"/>
      <c r="AF125" s="657"/>
      <c r="AG125" s="657"/>
      <c r="AH125" s="376"/>
      <c r="AI125" s="376"/>
      <c r="AJ125" s="654"/>
      <c r="AK125" s="657"/>
      <c r="AL125" s="657"/>
      <c r="AM125" s="657"/>
      <c r="AN125" s="675"/>
      <c r="AO125" s="668"/>
      <c r="AP125" s="652"/>
      <c r="AQ125" s="652"/>
      <c r="AR125" s="652"/>
      <c r="AS125" s="652"/>
      <c r="AT125" s="652"/>
      <c r="AU125" s="652"/>
      <c r="AV125" s="652"/>
      <c r="AW125" s="652"/>
      <c r="AX125" s="652"/>
      <c r="AY125" s="652"/>
      <c r="AZ125" s="652"/>
      <c r="BA125" s="683"/>
      <c r="BB125" s="683"/>
      <c r="BC125" s="683"/>
      <c r="BD125" s="683"/>
      <c r="BE125" s="683"/>
    </row>
    <row r="126" spans="1:57" s="185" customFormat="1" ht="28.5" customHeight="1" x14ac:dyDescent="0.25">
      <c r="A126" s="655"/>
      <c r="B126" s="409"/>
      <c r="C126" s="657"/>
      <c r="D126" s="657"/>
      <c r="E126" s="648"/>
      <c r="F126" s="657"/>
      <c r="G126" s="648"/>
      <c r="H126" s="650"/>
      <c r="I126" s="657"/>
      <c r="J126" s="685"/>
      <c r="K126" s="673"/>
      <c r="L126" s="376"/>
      <c r="M126" s="394"/>
      <c r="N126" s="679"/>
      <c r="O126" s="409"/>
      <c r="P126" s="648"/>
      <c r="Q126" s="652"/>
      <c r="R126" s="652"/>
      <c r="S126" s="652"/>
      <c r="T126" s="652"/>
      <c r="U126" s="652"/>
      <c r="V126" s="652"/>
      <c r="W126" s="652"/>
      <c r="X126" s="652"/>
      <c r="Y126" s="648"/>
      <c r="Z126" s="662"/>
      <c r="AA126" s="665"/>
      <c r="AB126" s="677"/>
      <c r="AC126" s="677"/>
      <c r="AD126" s="677"/>
      <c r="AE126" s="376"/>
      <c r="AF126" s="657"/>
      <c r="AG126" s="657"/>
      <c r="AH126" s="376"/>
      <c r="AI126" s="376"/>
      <c r="AJ126" s="654"/>
      <c r="AK126" s="657"/>
      <c r="AL126" s="657"/>
      <c r="AM126" s="657"/>
      <c r="AN126" s="675"/>
      <c r="AO126" s="668"/>
      <c r="AP126" s="652"/>
      <c r="AQ126" s="652"/>
      <c r="AR126" s="652"/>
      <c r="AS126" s="652"/>
      <c r="AT126" s="652"/>
      <c r="AU126" s="652"/>
      <c r="AV126" s="652"/>
      <c r="AW126" s="652"/>
      <c r="AX126" s="652"/>
      <c r="AY126" s="652"/>
      <c r="AZ126" s="652"/>
      <c r="BA126" s="683"/>
      <c r="BB126" s="683"/>
      <c r="BC126" s="683"/>
      <c r="BD126" s="683"/>
      <c r="BE126" s="683"/>
    </row>
    <row r="127" spans="1:57" s="185" customFormat="1" ht="28.5" customHeight="1" x14ac:dyDescent="0.25">
      <c r="A127" s="655"/>
      <c r="B127" s="409"/>
      <c r="C127" s="657"/>
      <c r="D127" s="657"/>
      <c r="E127" s="648"/>
      <c r="F127" s="657"/>
      <c r="G127" s="648"/>
      <c r="H127" s="650" t="s">
        <v>403</v>
      </c>
      <c r="I127" s="657" t="s">
        <v>48</v>
      </c>
      <c r="J127" s="685"/>
      <c r="K127" s="673"/>
      <c r="L127" s="376"/>
      <c r="M127" s="394"/>
      <c r="N127" s="679"/>
      <c r="O127" s="409"/>
      <c r="P127" s="648"/>
      <c r="Q127" s="652"/>
      <c r="R127" s="652"/>
      <c r="S127" s="652"/>
      <c r="T127" s="652"/>
      <c r="U127" s="652"/>
      <c r="V127" s="652"/>
      <c r="W127" s="652"/>
      <c r="X127" s="652"/>
      <c r="Y127" s="648"/>
      <c r="Z127" s="662"/>
      <c r="AA127" s="665"/>
      <c r="AB127" s="677"/>
      <c r="AC127" s="677"/>
      <c r="AD127" s="677"/>
      <c r="AE127" s="376"/>
      <c r="AF127" s="657"/>
      <c r="AG127" s="657"/>
      <c r="AH127" s="376"/>
      <c r="AI127" s="376"/>
      <c r="AJ127" s="654"/>
      <c r="AK127" s="657"/>
      <c r="AL127" s="657"/>
      <c r="AM127" s="657"/>
      <c r="AN127" s="675"/>
      <c r="AO127" s="668"/>
      <c r="AP127" s="652"/>
      <c r="AQ127" s="652"/>
      <c r="AR127" s="652"/>
      <c r="AS127" s="652"/>
      <c r="AT127" s="652"/>
      <c r="AU127" s="652"/>
      <c r="AV127" s="652"/>
      <c r="AW127" s="652"/>
      <c r="AX127" s="652"/>
      <c r="AY127" s="652"/>
      <c r="AZ127" s="652"/>
      <c r="BA127" s="683"/>
      <c r="BB127" s="683"/>
      <c r="BC127" s="683"/>
      <c r="BD127" s="683"/>
      <c r="BE127" s="683"/>
    </row>
    <row r="128" spans="1:57" s="185" customFormat="1" ht="28.5" customHeight="1" x14ac:dyDescent="0.25">
      <c r="A128" s="655"/>
      <c r="B128" s="409"/>
      <c r="C128" s="657"/>
      <c r="D128" s="657"/>
      <c r="E128" s="648"/>
      <c r="F128" s="657"/>
      <c r="G128" s="648"/>
      <c r="H128" s="650"/>
      <c r="I128" s="657"/>
      <c r="J128" s="685"/>
      <c r="K128" s="673"/>
      <c r="L128" s="376"/>
      <c r="M128" s="394"/>
      <c r="N128" s="679"/>
      <c r="O128" s="409"/>
      <c r="P128" s="649"/>
      <c r="Q128" s="653"/>
      <c r="R128" s="653"/>
      <c r="S128" s="652"/>
      <c r="T128" s="652"/>
      <c r="U128" s="652"/>
      <c r="V128" s="652"/>
      <c r="W128" s="652"/>
      <c r="X128" s="652"/>
      <c r="Y128" s="648"/>
      <c r="Z128" s="662"/>
      <c r="AA128" s="665"/>
      <c r="AB128" s="677"/>
      <c r="AC128" s="677"/>
      <c r="AD128" s="677"/>
      <c r="AE128" s="376"/>
      <c r="AF128" s="657"/>
      <c r="AG128" s="657"/>
      <c r="AH128" s="376"/>
      <c r="AI128" s="376"/>
      <c r="AJ128" s="654"/>
      <c r="AK128" s="657"/>
      <c r="AL128" s="657"/>
      <c r="AM128" s="657"/>
      <c r="AN128" s="675"/>
      <c r="AO128" s="668"/>
      <c r="AP128" s="652"/>
      <c r="AQ128" s="652"/>
      <c r="AR128" s="652"/>
      <c r="AS128" s="652"/>
      <c r="AT128" s="652"/>
      <c r="AU128" s="652"/>
      <c r="AV128" s="652"/>
      <c r="AW128" s="652"/>
      <c r="AX128" s="652"/>
      <c r="AY128" s="652"/>
      <c r="AZ128" s="652"/>
      <c r="BA128" s="683"/>
      <c r="BB128" s="683"/>
      <c r="BC128" s="683"/>
      <c r="BD128" s="683"/>
      <c r="BE128" s="683"/>
    </row>
    <row r="129" spans="1:57" s="185" customFormat="1" ht="28.5" customHeight="1" x14ac:dyDescent="0.25">
      <c r="A129" s="655"/>
      <c r="B129" s="409"/>
      <c r="C129" s="657"/>
      <c r="D129" s="657"/>
      <c r="E129" s="648"/>
      <c r="F129" s="657"/>
      <c r="G129" s="648"/>
      <c r="H129" s="650" t="s">
        <v>402</v>
      </c>
      <c r="I129" s="657" t="s">
        <v>49</v>
      </c>
      <c r="J129" s="685"/>
      <c r="K129" s="673"/>
      <c r="L129" s="376"/>
      <c r="M129" s="394"/>
      <c r="N129" s="679"/>
      <c r="O129" s="409"/>
      <c r="P129" s="647" t="s">
        <v>397</v>
      </c>
      <c r="Q129" s="651" t="s">
        <v>80</v>
      </c>
      <c r="R129" s="651">
        <f>+IFERROR(VLOOKUP(Q129,[7]DATOS!$E$2:$F$17,2,FALSE),"")</f>
        <v>15</v>
      </c>
      <c r="S129" s="652"/>
      <c r="T129" s="652"/>
      <c r="U129" s="652"/>
      <c r="V129" s="652"/>
      <c r="W129" s="652"/>
      <c r="X129" s="652"/>
      <c r="Y129" s="648"/>
      <c r="Z129" s="662"/>
      <c r="AA129" s="665"/>
      <c r="AB129" s="677"/>
      <c r="AC129" s="677"/>
      <c r="AD129" s="677"/>
      <c r="AE129" s="376"/>
      <c r="AF129" s="657"/>
      <c r="AG129" s="657"/>
      <c r="AH129" s="376"/>
      <c r="AI129" s="376"/>
      <c r="AJ129" s="654"/>
      <c r="AK129" s="657"/>
      <c r="AL129" s="657"/>
      <c r="AM129" s="657"/>
      <c r="AN129" s="675"/>
      <c r="AO129" s="668"/>
      <c r="AP129" s="652"/>
      <c r="AQ129" s="652"/>
      <c r="AR129" s="652"/>
      <c r="AS129" s="652"/>
      <c r="AT129" s="652"/>
      <c r="AU129" s="652"/>
      <c r="AV129" s="652"/>
      <c r="AW129" s="652"/>
      <c r="AX129" s="652"/>
      <c r="AY129" s="652"/>
      <c r="AZ129" s="652"/>
      <c r="BA129" s="683"/>
      <c r="BB129" s="683"/>
      <c r="BC129" s="683"/>
      <c r="BD129" s="683"/>
      <c r="BE129" s="683"/>
    </row>
    <row r="130" spans="1:57" s="185" customFormat="1" ht="28.5" customHeight="1" x14ac:dyDescent="0.25">
      <c r="A130" s="655"/>
      <c r="B130" s="409"/>
      <c r="C130" s="657"/>
      <c r="D130" s="657"/>
      <c r="E130" s="648"/>
      <c r="F130" s="657"/>
      <c r="G130" s="648"/>
      <c r="H130" s="650"/>
      <c r="I130" s="657"/>
      <c r="J130" s="685"/>
      <c r="K130" s="673"/>
      <c r="L130" s="376"/>
      <c r="M130" s="394"/>
      <c r="N130" s="679"/>
      <c r="O130" s="409"/>
      <c r="P130" s="648"/>
      <c r="Q130" s="652"/>
      <c r="R130" s="652"/>
      <c r="S130" s="652"/>
      <c r="T130" s="652"/>
      <c r="U130" s="652"/>
      <c r="V130" s="652"/>
      <c r="W130" s="652"/>
      <c r="X130" s="652"/>
      <c r="Y130" s="648"/>
      <c r="Z130" s="662"/>
      <c r="AA130" s="665"/>
      <c r="AB130" s="677"/>
      <c r="AC130" s="677"/>
      <c r="AD130" s="677"/>
      <c r="AE130" s="376"/>
      <c r="AF130" s="657"/>
      <c r="AG130" s="657"/>
      <c r="AH130" s="376"/>
      <c r="AI130" s="376"/>
      <c r="AJ130" s="654"/>
      <c r="AK130" s="657"/>
      <c r="AL130" s="657"/>
      <c r="AM130" s="657"/>
      <c r="AN130" s="675"/>
      <c r="AO130" s="668"/>
      <c r="AP130" s="652"/>
      <c r="AQ130" s="652"/>
      <c r="AR130" s="652"/>
      <c r="AS130" s="652"/>
      <c r="AT130" s="652"/>
      <c r="AU130" s="652"/>
      <c r="AV130" s="652"/>
      <c r="AW130" s="652"/>
      <c r="AX130" s="652"/>
      <c r="AY130" s="652"/>
      <c r="AZ130" s="652"/>
      <c r="BA130" s="683"/>
      <c r="BB130" s="683"/>
      <c r="BC130" s="683"/>
      <c r="BD130" s="683"/>
      <c r="BE130" s="683"/>
    </row>
    <row r="131" spans="1:57" s="185" customFormat="1" ht="28.5" customHeight="1" x14ac:dyDescent="0.25">
      <c r="A131" s="655"/>
      <c r="B131" s="409"/>
      <c r="C131" s="657"/>
      <c r="D131" s="657"/>
      <c r="E131" s="648"/>
      <c r="F131" s="657"/>
      <c r="G131" s="648"/>
      <c r="H131" s="650"/>
      <c r="I131" s="657"/>
      <c r="J131" s="685"/>
      <c r="K131" s="673"/>
      <c r="L131" s="376"/>
      <c r="M131" s="394"/>
      <c r="N131" s="679"/>
      <c r="O131" s="409"/>
      <c r="P131" s="648"/>
      <c r="Q131" s="652"/>
      <c r="R131" s="652"/>
      <c r="S131" s="652"/>
      <c r="T131" s="652"/>
      <c r="U131" s="652"/>
      <c r="V131" s="652"/>
      <c r="W131" s="652"/>
      <c r="X131" s="652"/>
      <c r="Y131" s="648"/>
      <c r="Z131" s="662"/>
      <c r="AA131" s="665"/>
      <c r="AB131" s="677"/>
      <c r="AC131" s="677"/>
      <c r="AD131" s="677"/>
      <c r="AE131" s="376"/>
      <c r="AF131" s="657"/>
      <c r="AG131" s="657"/>
      <c r="AH131" s="376"/>
      <c r="AI131" s="376"/>
      <c r="AJ131" s="654"/>
      <c r="AK131" s="657"/>
      <c r="AL131" s="657"/>
      <c r="AM131" s="657"/>
      <c r="AN131" s="675"/>
      <c r="AO131" s="668"/>
      <c r="AP131" s="652"/>
      <c r="AQ131" s="652"/>
      <c r="AR131" s="652"/>
      <c r="AS131" s="652"/>
      <c r="AT131" s="652"/>
      <c r="AU131" s="652"/>
      <c r="AV131" s="652"/>
      <c r="AW131" s="652"/>
      <c r="AX131" s="652"/>
      <c r="AY131" s="652"/>
      <c r="AZ131" s="652"/>
      <c r="BA131" s="683"/>
      <c r="BB131" s="683"/>
      <c r="BC131" s="683"/>
      <c r="BD131" s="683"/>
      <c r="BE131" s="683"/>
    </row>
    <row r="132" spans="1:57" s="185" customFormat="1" ht="28.5" customHeight="1" x14ac:dyDescent="0.25">
      <c r="A132" s="655"/>
      <c r="B132" s="409"/>
      <c r="C132" s="657"/>
      <c r="D132" s="657"/>
      <c r="E132" s="648"/>
      <c r="F132" s="657"/>
      <c r="G132" s="648"/>
      <c r="H132" s="650" t="s">
        <v>400</v>
      </c>
      <c r="I132" s="657" t="s">
        <v>48</v>
      </c>
      <c r="J132" s="685"/>
      <c r="K132" s="673"/>
      <c r="L132" s="376"/>
      <c r="M132" s="394"/>
      <c r="N132" s="679"/>
      <c r="O132" s="409"/>
      <c r="P132" s="648"/>
      <c r="Q132" s="652"/>
      <c r="R132" s="652"/>
      <c r="S132" s="652"/>
      <c r="T132" s="652"/>
      <c r="U132" s="652"/>
      <c r="V132" s="652"/>
      <c r="W132" s="652"/>
      <c r="X132" s="652"/>
      <c r="Y132" s="648"/>
      <c r="Z132" s="662"/>
      <c r="AA132" s="665"/>
      <c r="AB132" s="677"/>
      <c r="AC132" s="677"/>
      <c r="AD132" s="677"/>
      <c r="AE132" s="376"/>
      <c r="AF132" s="657"/>
      <c r="AG132" s="657"/>
      <c r="AH132" s="376"/>
      <c r="AI132" s="376"/>
      <c r="AJ132" s="654"/>
      <c r="AK132" s="657"/>
      <c r="AL132" s="657"/>
      <c r="AM132" s="657"/>
      <c r="AN132" s="675"/>
      <c r="AO132" s="668"/>
      <c r="AP132" s="652"/>
      <c r="AQ132" s="652"/>
      <c r="AR132" s="652"/>
      <c r="AS132" s="652"/>
      <c r="AT132" s="652"/>
      <c r="AU132" s="652"/>
      <c r="AV132" s="652"/>
      <c r="AW132" s="652"/>
      <c r="AX132" s="652"/>
      <c r="AY132" s="652"/>
      <c r="AZ132" s="652"/>
      <c r="BA132" s="683"/>
      <c r="BB132" s="683"/>
      <c r="BC132" s="683"/>
      <c r="BD132" s="683"/>
      <c r="BE132" s="683"/>
    </row>
    <row r="133" spans="1:57" s="185" customFormat="1" ht="28.5" customHeight="1" x14ac:dyDescent="0.25">
      <c r="A133" s="655"/>
      <c r="B133" s="409"/>
      <c r="C133" s="657"/>
      <c r="D133" s="657"/>
      <c r="E133" s="648"/>
      <c r="F133" s="657"/>
      <c r="G133" s="648"/>
      <c r="H133" s="650"/>
      <c r="I133" s="657"/>
      <c r="J133" s="685"/>
      <c r="K133" s="673"/>
      <c r="L133" s="376"/>
      <c r="M133" s="394"/>
      <c r="N133" s="679"/>
      <c r="O133" s="409"/>
      <c r="P133" s="649"/>
      <c r="Q133" s="653"/>
      <c r="R133" s="653"/>
      <c r="S133" s="652"/>
      <c r="T133" s="652"/>
      <c r="U133" s="652"/>
      <c r="V133" s="652"/>
      <c r="W133" s="652"/>
      <c r="X133" s="652"/>
      <c r="Y133" s="648"/>
      <c r="Z133" s="662"/>
      <c r="AA133" s="665"/>
      <c r="AB133" s="677"/>
      <c r="AC133" s="677"/>
      <c r="AD133" s="677"/>
      <c r="AE133" s="376"/>
      <c r="AF133" s="657"/>
      <c r="AG133" s="657"/>
      <c r="AH133" s="376"/>
      <c r="AI133" s="376"/>
      <c r="AJ133" s="654"/>
      <c r="AK133" s="657"/>
      <c r="AL133" s="657"/>
      <c r="AM133" s="657"/>
      <c r="AN133" s="675"/>
      <c r="AO133" s="668"/>
      <c r="AP133" s="652"/>
      <c r="AQ133" s="652"/>
      <c r="AR133" s="652"/>
      <c r="AS133" s="652"/>
      <c r="AT133" s="652"/>
      <c r="AU133" s="652"/>
      <c r="AV133" s="652"/>
      <c r="AW133" s="652"/>
      <c r="AX133" s="652"/>
      <c r="AY133" s="652"/>
      <c r="AZ133" s="652"/>
      <c r="BA133" s="683"/>
      <c r="BB133" s="683"/>
      <c r="BC133" s="683"/>
      <c r="BD133" s="683"/>
      <c r="BE133" s="683"/>
    </row>
    <row r="134" spans="1:57" s="185" customFormat="1" ht="28.5" customHeight="1" x14ac:dyDescent="0.25">
      <c r="A134" s="655"/>
      <c r="B134" s="409"/>
      <c r="C134" s="657"/>
      <c r="D134" s="657"/>
      <c r="E134" s="648"/>
      <c r="F134" s="657"/>
      <c r="G134" s="648"/>
      <c r="H134" s="650" t="s">
        <v>398</v>
      </c>
      <c r="I134" s="647" t="s">
        <v>48</v>
      </c>
      <c r="J134" s="685"/>
      <c r="K134" s="673"/>
      <c r="L134" s="376"/>
      <c r="M134" s="394"/>
      <c r="N134" s="679"/>
      <c r="O134" s="409"/>
      <c r="P134" s="647" t="s">
        <v>395</v>
      </c>
      <c r="Q134" s="651" t="s">
        <v>82</v>
      </c>
      <c r="R134" s="651">
        <f>+IFERROR(VLOOKUP(Q134,[7]DATOS!$E$2:$F$17,2,FALSE),"")</f>
        <v>15</v>
      </c>
      <c r="S134" s="652"/>
      <c r="T134" s="652"/>
      <c r="U134" s="652"/>
      <c r="V134" s="652"/>
      <c r="W134" s="652"/>
      <c r="X134" s="652"/>
      <c r="Y134" s="648"/>
      <c r="Z134" s="662"/>
      <c r="AA134" s="665"/>
      <c r="AB134" s="677"/>
      <c r="AC134" s="677"/>
      <c r="AD134" s="677"/>
      <c r="AE134" s="376"/>
      <c r="AF134" s="657"/>
      <c r="AG134" s="657"/>
      <c r="AH134" s="376"/>
      <c r="AI134" s="376"/>
      <c r="AJ134" s="654"/>
      <c r="AK134" s="657"/>
      <c r="AL134" s="657"/>
      <c r="AM134" s="657"/>
      <c r="AN134" s="676"/>
      <c r="AO134" s="668"/>
      <c r="AP134" s="652"/>
      <c r="AQ134" s="652"/>
      <c r="AR134" s="652"/>
      <c r="AS134" s="652"/>
      <c r="AT134" s="652"/>
      <c r="AU134" s="652"/>
      <c r="AV134" s="652"/>
      <c r="AW134" s="652"/>
      <c r="AX134" s="652"/>
      <c r="AY134" s="652"/>
      <c r="AZ134" s="652"/>
      <c r="BA134" s="683"/>
      <c r="BB134" s="683"/>
      <c r="BC134" s="683"/>
      <c r="BD134" s="683"/>
      <c r="BE134" s="683"/>
    </row>
    <row r="135" spans="1:57" s="185" customFormat="1" ht="28.5" customHeight="1" x14ac:dyDescent="0.25">
      <c r="A135" s="655"/>
      <c r="B135" s="409"/>
      <c r="C135" s="657"/>
      <c r="D135" s="657"/>
      <c r="E135" s="648"/>
      <c r="F135" s="657"/>
      <c r="G135" s="648"/>
      <c r="H135" s="650"/>
      <c r="I135" s="648"/>
      <c r="J135" s="685"/>
      <c r="K135" s="673"/>
      <c r="L135" s="376"/>
      <c r="M135" s="394"/>
      <c r="N135" s="679"/>
      <c r="O135" s="409"/>
      <c r="P135" s="648"/>
      <c r="Q135" s="652"/>
      <c r="R135" s="652"/>
      <c r="S135" s="652"/>
      <c r="T135" s="652"/>
      <c r="U135" s="652"/>
      <c r="V135" s="652"/>
      <c r="W135" s="652"/>
      <c r="X135" s="652"/>
      <c r="Y135" s="648"/>
      <c r="Z135" s="662"/>
      <c r="AA135" s="665"/>
      <c r="AB135" s="677"/>
      <c r="AC135" s="677"/>
      <c r="AD135" s="677"/>
      <c r="AE135" s="376"/>
      <c r="AF135" s="657"/>
      <c r="AG135" s="657"/>
      <c r="AH135" s="376"/>
      <c r="AI135" s="376"/>
      <c r="AJ135" s="654"/>
      <c r="AK135" s="657"/>
      <c r="AL135" s="657"/>
      <c r="AM135" s="657"/>
      <c r="AN135" s="674" t="s">
        <v>593</v>
      </c>
      <c r="AO135" s="668"/>
      <c r="AP135" s="652"/>
      <c r="AQ135" s="652"/>
      <c r="AR135" s="652"/>
      <c r="AS135" s="652"/>
      <c r="AT135" s="652"/>
      <c r="AU135" s="652"/>
      <c r="AV135" s="652"/>
      <c r="AW135" s="652"/>
      <c r="AX135" s="652"/>
      <c r="AY135" s="652"/>
      <c r="AZ135" s="652"/>
      <c r="BA135" s="683"/>
      <c r="BB135" s="683"/>
      <c r="BC135" s="683"/>
      <c r="BD135" s="683"/>
      <c r="BE135" s="683"/>
    </row>
    <row r="136" spans="1:57" s="185" customFormat="1" ht="28.5" customHeight="1" x14ac:dyDescent="0.25">
      <c r="A136" s="655"/>
      <c r="B136" s="409"/>
      <c r="C136" s="657"/>
      <c r="D136" s="657"/>
      <c r="E136" s="648"/>
      <c r="F136" s="657"/>
      <c r="G136" s="648"/>
      <c r="H136" s="650"/>
      <c r="I136" s="648"/>
      <c r="J136" s="685"/>
      <c r="K136" s="673"/>
      <c r="L136" s="376"/>
      <c r="M136" s="394"/>
      <c r="N136" s="679"/>
      <c r="O136" s="409"/>
      <c r="P136" s="648"/>
      <c r="Q136" s="652"/>
      <c r="R136" s="652"/>
      <c r="S136" s="652"/>
      <c r="T136" s="652"/>
      <c r="U136" s="652"/>
      <c r="V136" s="652"/>
      <c r="W136" s="652"/>
      <c r="X136" s="652"/>
      <c r="Y136" s="648"/>
      <c r="Z136" s="662"/>
      <c r="AA136" s="665"/>
      <c r="AB136" s="677"/>
      <c r="AC136" s="677"/>
      <c r="AD136" s="677"/>
      <c r="AE136" s="376"/>
      <c r="AF136" s="657"/>
      <c r="AG136" s="657"/>
      <c r="AH136" s="376"/>
      <c r="AI136" s="376"/>
      <c r="AJ136" s="654"/>
      <c r="AK136" s="657"/>
      <c r="AL136" s="657"/>
      <c r="AM136" s="657"/>
      <c r="AN136" s="675"/>
      <c r="AO136" s="668"/>
      <c r="AP136" s="652"/>
      <c r="AQ136" s="652"/>
      <c r="AR136" s="652"/>
      <c r="AS136" s="652"/>
      <c r="AT136" s="652"/>
      <c r="AU136" s="652"/>
      <c r="AV136" s="652"/>
      <c r="AW136" s="652"/>
      <c r="AX136" s="652"/>
      <c r="AY136" s="652"/>
      <c r="AZ136" s="652"/>
      <c r="BA136" s="683"/>
      <c r="BB136" s="683"/>
      <c r="BC136" s="683"/>
      <c r="BD136" s="683"/>
      <c r="BE136" s="683"/>
    </row>
    <row r="137" spans="1:57" s="185" customFormat="1" ht="28.5" customHeight="1" x14ac:dyDescent="0.25">
      <c r="A137" s="655"/>
      <c r="B137" s="409"/>
      <c r="C137" s="657"/>
      <c r="D137" s="657"/>
      <c r="E137" s="648"/>
      <c r="F137" s="657"/>
      <c r="G137" s="648"/>
      <c r="H137" s="650"/>
      <c r="I137" s="649"/>
      <c r="J137" s="685"/>
      <c r="K137" s="673"/>
      <c r="L137" s="376"/>
      <c r="M137" s="394"/>
      <c r="N137" s="679"/>
      <c r="O137" s="409"/>
      <c r="P137" s="648"/>
      <c r="Q137" s="652"/>
      <c r="R137" s="652"/>
      <c r="S137" s="652"/>
      <c r="T137" s="652"/>
      <c r="U137" s="652"/>
      <c r="V137" s="652"/>
      <c r="W137" s="652"/>
      <c r="X137" s="652"/>
      <c r="Y137" s="648"/>
      <c r="Z137" s="662"/>
      <c r="AA137" s="665"/>
      <c r="AB137" s="677"/>
      <c r="AC137" s="677"/>
      <c r="AD137" s="677"/>
      <c r="AE137" s="376"/>
      <c r="AF137" s="657"/>
      <c r="AG137" s="657"/>
      <c r="AH137" s="376"/>
      <c r="AI137" s="376"/>
      <c r="AJ137" s="654"/>
      <c r="AK137" s="657"/>
      <c r="AL137" s="657"/>
      <c r="AM137" s="657"/>
      <c r="AN137" s="675"/>
      <c r="AO137" s="668"/>
      <c r="AP137" s="652"/>
      <c r="AQ137" s="652"/>
      <c r="AR137" s="652"/>
      <c r="AS137" s="652"/>
      <c r="AT137" s="652"/>
      <c r="AU137" s="652"/>
      <c r="AV137" s="652"/>
      <c r="AW137" s="652"/>
      <c r="AX137" s="652"/>
      <c r="AY137" s="652"/>
      <c r="AZ137" s="652"/>
      <c r="BA137" s="683"/>
      <c r="BB137" s="683"/>
      <c r="BC137" s="683"/>
      <c r="BD137" s="683"/>
      <c r="BE137" s="683"/>
    </row>
    <row r="138" spans="1:57" s="185" customFormat="1" ht="28.5" customHeight="1" x14ac:dyDescent="0.25">
      <c r="A138" s="655"/>
      <c r="B138" s="409"/>
      <c r="C138" s="657"/>
      <c r="D138" s="657"/>
      <c r="E138" s="649"/>
      <c r="F138" s="657"/>
      <c r="G138" s="648"/>
      <c r="H138" s="650" t="s">
        <v>396</v>
      </c>
      <c r="I138" s="657" t="s">
        <v>48</v>
      </c>
      <c r="J138" s="685"/>
      <c r="K138" s="673"/>
      <c r="L138" s="376"/>
      <c r="M138" s="394"/>
      <c r="N138" s="679"/>
      <c r="O138" s="409"/>
      <c r="P138" s="649"/>
      <c r="Q138" s="653"/>
      <c r="R138" s="653"/>
      <c r="S138" s="652"/>
      <c r="T138" s="652"/>
      <c r="U138" s="652"/>
      <c r="V138" s="652"/>
      <c r="W138" s="652"/>
      <c r="X138" s="652"/>
      <c r="Y138" s="648"/>
      <c r="Z138" s="662"/>
      <c r="AA138" s="665"/>
      <c r="AB138" s="677"/>
      <c r="AC138" s="677"/>
      <c r="AD138" s="677"/>
      <c r="AE138" s="376"/>
      <c r="AF138" s="657"/>
      <c r="AG138" s="657"/>
      <c r="AH138" s="376"/>
      <c r="AI138" s="376"/>
      <c r="AJ138" s="654"/>
      <c r="AK138" s="657"/>
      <c r="AL138" s="657"/>
      <c r="AM138" s="657"/>
      <c r="AN138" s="675"/>
      <c r="AO138" s="668"/>
      <c r="AP138" s="652"/>
      <c r="AQ138" s="652"/>
      <c r="AR138" s="652"/>
      <c r="AS138" s="652"/>
      <c r="AT138" s="652"/>
      <c r="AU138" s="652"/>
      <c r="AV138" s="652"/>
      <c r="AW138" s="652"/>
      <c r="AX138" s="652"/>
      <c r="AY138" s="652"/>
      <c r="AZ138" s="652"/>
      <c r="BA138" s="683"/>
      <c r="BB138" s="683"/>
      <c r="BC138" s="683"/>
      <c r="BD138" s="683"/>
      <c r="BE138" s="683"/>
    </row>
    <row r="139" spans="1:57" s="185" customFormat="1" ht="28.5" customHeight="1" x14ac:dyDescent="0.25">
      <c r="A139" s="655"/>
      <c r="B139" s="409"/>
      <c r="C139" s="657"/>
      <c r="D139" s="656"/>
      <c r="E139" s="657" t="s">
        <v>592</v>
      </c>
      <c r="F139" s="657"/>
      <c r="G139" s="648"/>
      <c r="H139" s="650"/>
      <c r="I139" s="657"/>
      <c r="J139" s="685"/>
      <c r="K139" s="673"/>
      <c r="L139" s="376"/>
      <c r="M139" s="394"/>
      <c r="N139" s="679"/>
      <c r="O139" s="409"/>
      <c r="P139" s="647" t="s">
        <v>393</v>
      </c>
      <c r="Q139" s="651" t="s">
        <v>85</v>
      </c>
      <c r="R139" s="651">
        <f>+IFERROR(VLOOKUP(Q139,[7]DATOS!$E$2:$F$17,2,FALSE),"")</f>
        <v>15</v>
      </c>
      <c r="S139" s="652"/>
      <c r="T139" s="652"/>
      <c r="U139" s="652"/>
      <c r="V139" s="652"/>
      <c r="W139" s="652"/>
      <c r="X139" s="652"/>
      <c r="Y139" s="648"/>
      <c r="Z139" s="662"/>
      <c r="AA139" s="665"/>
      <c r="AB139" s="677"/>
      <c r="AC139" s="677"/>
      <c r="AD139" s="677"/>
      <c r="AE139" s="376"/>
      <c r="AF139" s="168"/>
      <c r="AG139" s="657"/>
      <c r="AH139" s="376"/>
      <c r="AI139" s="376"/>
      <c r="AJ139" s="654"/>
      <c r="AK139" s="657"/>
      <c r="AL139" s="657"/>
      <c r="AM139" s="657"/>
      <c r="AN139" s="675"/>
      <c r="AO139" s="668"/>
      <c r="AP139" s="652"/>
      <c r="AQ139" s="652"/>
      <c r="AR139" s="652"/>
      <c r="AS139" s="652"/>
      <c r="AT139" s="652"/>
      <c r="AU139" s="652"/>
      <c r="AV139" s="652"/>
      <c r="AW139" s="652"/>
      <c r="AX139" s="652"/>
      <c r="AY139" s="652"/>
      <c r="AZ139" s="652"/>
      <c r="BA139" s="683"/>
      <c r="BB139" s="683"/>
      <c r="BC139" s="683"/>
      <c r="BD139" s="683"/>
      <c r="BE139" s="683"/>
    </row>
    <row r="140" spans="1:57" s="185" customFormat="1" ht="28.5" customHeight="1" x14ac:dyDescent="0.25">
      <c r="A140" s="655"/>
      <c r="B140" s="409"/>
      <c r="C140" s="657"/>
      <c r="D140" s="656"/>
      <c r="E140" s="657"/>
      <c r="F140" s="657"/>
      <c r="G140" s="648"/>
      <c r="H140" s="650"/>
      <c r="I140" s="657"/>
      <c r="J140" s="685"/>
      <c r="K140" s="673"/>
      <c r="L140" s="376"/>
      <c r="M140" s="394"/>
      <c r="N140" s="679"/>
      <c r="O140" s="409"/>
      <c r="P140" s="648"/>
      <c r="Q140" s="652"/>
      <c r="R140" s="652"/>
      <c r="S140" s="652"/>
      <c r="T140" s="652"/>
      <c r="U140" s="652"/>
      <c r="V140" s="652"/>
      <c r="W140" s="652"/>
      <c r="X140" s="652"/>
      <c r="Y140" s="648"/>
      <c r="Z140" s="662"/>
      <c r="AA140" s="665"/>
      <c r="AB140" s="677"/>
      <c r="AC140" s="677"/>
      <c r="AD140" s="677"/>
      <c r="AE140" s="376"/>
      <c r="AF140" s="168"/>
      <c r="AG140" s="657"/>
      <c r="AH140" s="376"/>
      <c r="AI140" s="376"/>
      <c r="AJ140" s="654"/>
      <c r="AK140" s="657"/>
      <c r="AL140" s="657"/>
      <c r="AM140" s="657"/>
      <c r="AN140" s="675"/>
      <c r="AO140" s="668"/>
      <c r="AP140" s="652"/>
      <c r="AQ140" s="652"/>
      <c r="AR140" s="652"/>
      <c r="AS140" s="652"/>
      <c r="AT140" s="652"/>
      <c r="AU140" s="652"/>
      <c r="AV140" s="652"/>
      <c r="AW140" s="652"/>
      <c r="AX140" s="652"/>
      <c r="AY140" s="652"/>
      <c r="AZ140" s="652"/>
      <c r="BA140" s="683"/>
      <c r="BB140" s="683"/>
      <c r="BC140" s="683"/>
      <c r="BD140" s="683"/>
      <c r="BE140" s="683"/>
    </row>
    <row r="141" spans="1:57" s="185" customFormat="1" ht="28.5" customHeight="1" x14ac:dyDescent="0.25">
      <c r="A141" s="655"/>
      <c r="B141" s="409"/>
      <c r="C141" s="657"/>
      <c r="D141" s="656"/>
      <c r="E141" s="657"/>
      <c r="F141" s="657"/>
      <c r="G141" s="648"/>
      <c r="H141" s="650" t="s">
        <v>394</v>
      </c>
      <c r="I141" s="657" t="s">
        <v>48</v>
      </c>
      <c r="J141" s="685"/>
      <c r="K141" s="673"/>
      <c r="L141" s="376"/>
      <c r="M141" s="394"/>
      <c r="N141" s="679"/>
      <c r="O141" s="409"/>
      <c r="P141" s="648"/>
      <c r="Q141" s="652"/>
      <c r="R141" s="652"/>
      <c r="S141" s="652"/>
      <c r="T141" s="652"/>
      <c r="U141" s="652"/>
      <c r="V141" s="652"/>
      <c r="W141" s="652"/>
      <c r="X141" s="652"/>
      <c r="Y141" s="648"/>
      <c r="Z141" s="662"/>
      <c r="AA141" s="665"/>
      <c r="AB141" s="677"/>
      <c r="AC141" s="677"/>
      <c r="AD141" s="677"/>
      <c r="AE141" s="376"/>
      <c r="AF141" s="168"/>
      <c r="AG141" s="657"/>
      <c r="AH141" s="376"/>
      <c r="AI141" s="376"/>
      <c r="AJ141" s="654"/>
      <c r="AK141" s="657"/>
      <c r="AL141" s="657"/>
      <c r="AM141" s="657"/>
      <c r="AN141" s="675"/>
      <c r="AO141" s="668"/>
      <c r="AP141" s="652"/>
      <c r="AQ141" s="652"/>
      <c r="AR141" s="652"/>
      <c r="AS141" s="652"/>
      <c r="AT141" s="652"/>
      <c r="AU141" s="652"/>
      <c r="AV141" s="652"/>
      <c r="AW141" s="652"/>
      <c r="AX141" s="652"/>
      <c r="AY141" s="652"/>
      <c r="AZ141" s="652"/>
      <c r="BA141" s="683"/>
      <c r="BB141" s="683"/>
      <c r="BC141" s="683"/>
      <c r="BD141" s="683"/>
      <c r="BE141" s="683"/>
    </row>
    <row r="142" spans="1:57" s="185" customFormat="1" ht="28.5" customHeight="1" x14ac:dyDescent="0.25">
      <c r="A142" s="655"/>
      <c r="B142" s="409"/>
      <c r="C142" s="657"/>
      <c r="D142" s="656"/>
      <c r="E142" s="657"/>
      <c r="F142" s="657"/>
      <c r="G142" s="648"/>
      <c r="H142" s="650"/>
      <c r="I142" s="657"/>
      <c r="J142" s="685"/>
      <c r="K142" s="673"/>
      <c r="L142" s="376"/>
      <c r="M142" s="394"/>
      <c r="N142" s="679"/>
      <c r="O142" s="409"/>
      <c r="P142" s="649"/>
      <c r="Q142" s="653"/>
      <c r="R142" s="653"/>
      <c r="S142" s="652"/>
      <c r="T142" s="652"/>
      <c r="U142" s="652"/>
      <c r="V142" s="652"/>
      <c r="W142" s="652"/>
      <c r="X142" s="652"/>
      <c r="Y142" s="648"/>
      <c r="Z142" s="662"/>
      <c r="AA142" s="665"/>
      <c r="AB142" s="677"/>
      <c r="AC142" s="677"/>
      <c r="AD142" s="677"/>
      <c r="AE142" s="376"/>
      <c r="AF142" s="168"/>
      <c r="AG142" s="657"/>
      <c r="AH142" s="376"/>
      <c r="AI142" s="376"/>
      <c r="AJ142" s="654"/>
      <c r="AK142" s="657"/>
      <c r="AL142" s="657"/>
      <c r="AM142" s="657"/>
      <c r="AN142" s="675"/>
      <c r="AO142" s="668"/>
      <c r="AP142" s="652"/>
      <c r="AQ142" s="652"/>
      <c r="AR142" s="652"/>
      <c r="AS142" s="652"/>
      <c r="AT142" s="652"/>
      <c r="AU142" s="652"/>
      <c r="AV142" s="652"/>
      <c r="AW142" s="652"/>
      <c r="AX142" s="652"/>
      <c r="AY142" s="652"/>
      <c r="AZ142" s="652"/>
      <c r="BA142" s="683"/>
      <c r="BB142" s="683"/>
      <c r="BC142" s="683"/>
      <c r="BD142" s="683"/>
      <c r="BE142" s="683"/>
    </row>
    <row r="143" spans="1:57" s="185" customFormat="1" ht="28.5" customHeight="1" x14ac:dyDescent="0.25">
      <c r="A143" s="655"/>
      <c r="B143" s="409"/>
      <c r="C143" s="657"/>
      <c r="D143" s="656"/>
      <c r="E143" s="657"/>
      <c r="F143" s="657"/>
      <c r="G143" s="648"/>
      <c r="H143" s="650"/>
      <c r="I143" s="657"/>
      <c r="J143" s="685"/>
      <c r="K143" s="673"/>
      <c r="L143" s="376"/>
      <c r="M143" s="394"/>
      <c r="N143" s="679"/>
      <c r="O143" s="409"/>
      <c r="P143" s="647" t="s">
        <v>392</v>
      </c>
      <c r="Q143" s="647" t="s">
        <v>98</v>
      </c>
      <c r="R143" s="651">
        <f>+IFERROR(VLOOKUP(Q143,[7]DATOS!$E$2:$F$17,2,FALSE),"")</f>
        <v>15</v>
      </c>
      <c r="S143" s="652"/>
      <c r="T143" s="652"/>
      <c r="U143" s="652"/>
      <c r="V143" s="652"/>
      <c r="W143" s="652"/>
      <c r="X143" s="652"/>
      <c r="Y143" s="648"/>
      <c r="Z143" s="662"/>
      <c r="AA143" s="665"/>
      <c r="AB143" s="677"/>
      <c r="AC143" s="677"/>
      <c r="AD143" s="677"/>
      <c r="AE143" s="377"/>
      <c r="AF143" s="168"/>
      <c r="AG143" s="657"/>
      <c r="AH143" s="376"/>
      <c r="AI143" s="376"/>
      <c r="AJ143" s="654"/>
      <c r="AK143" s="657"/>
      <c r="AL143" s="657"/>
      <c r="AM143" s="657"/>
      <c r="AN143" s="675"/>
      <c r="AO143" s="668"/>
      <c r="AP143" s="652"/>
      <c r="AQ143" s="652"/>
      <c r="AR143" s="652"/>
      <c r="AS143" s="652"/>
      <c r="AT143" s="652"/>
      <c r="AU143" s="652"/>
      <c r="AV143" s="652"/>
      <c r="AW143" s="652"/>
      <c r="AX143" s="652"/>
      <c r="AY143" s="652"/>
      <c r="AZ143" s="652"/>
      <c r="BA143" s="683"/>
      <c r="BB143" s="683"/>
      <c r="BC143" s="683"/>
      <c r="BD143" s="683"/>
      <c r="BE143" s="683"/>
    </row>
    <row r="144" spans="1:57" s="185" customFormat="1" ht="28.5" customHeight="1" x14ac:dyDescent="0.25">
      <c r="A144" s="655"/>
      <c r="B144" s="409"/>
      <c r="C144" s="657"/>
      <c r="D144" s="656"/>
      <c r="E144" s="657"/>
      <c r="F144" s="657"/>
      <c r="G144" s="648"/>
      <c r="H144" s="650"/>
      <c r="I144" s="657"/>
      <c r="J144" s="685"/>
      <c r="K144" s="673"/>
      <c r="L144" s="376"/>
      <c r="M144" s="394"/>
      <c r="N144" s="679"/>
      <c r="O144" s="409"/>
      <c r="P144" s="648"/>
      <c r="Q144" s="648"/>
      <c r="R144" s="652"/>
      <c r="S144" s="652"/>
      <c r="T144" s="652"/>
      <c r="U144" s="652"/>
      <c r="V144" s="652"/>
      <c r="W144" s="652"/>
      <c r="X144" s="652"/>
      <c r="Y144" s="648"/>
      <c r="Z144" s="662"/>
      <c r="AA144" s="665"/>
      <c r="AB144" s="677"/>
      <c r="AC144" s="677"/>
      <c r="AD144" s="677"/>
      <c r="AE144" s="186"/>
      <c r="AF144" s="168"/>
      <c r="AG144" s="657"/>
      <c r="AH144" s="376"/>
      <c r="AI144" s="376"/>
      <c r="AJ144" s="654"/>
      <c r="AK144" s="657"/>
      <c r="AL144" s="657"/>
      <c r="AM144" s="657"/>
      <c r="AN144" s="675"/>
      <c r="AO144" s="668"/>
      <c r="AP144" s="652"/>
      <c r="AQ144" s="652"/>
      <c r="AR144" s="652"/>
      <c r="AS144" s="652"/>
      <c r="AT144" s="652"/>
      <c r="AU144" s="652"/>
      <c r="AV144" s="652"/>
      <c r="AW144" s="652"/>
      <c r="AX144" s="652"/>
      <c r="AY144" s="652"/>
      <c r="AZ144" s="652"/>
      <c r="BA144" s="683"/>
      <c r="BB144" s="683"/>
      <c r="BC144" s="683"/>
      <c r="BD144" s="683"/>
      <c r="BE144" s="683"/>
    </row>
    <row r="145" spans="1:57" s="185" customFormat="1" ht="28.5" customHeight="1" x14ac:dyDescent="0.25">
      <c r="A145" s="655"/>
      <c r="B145" s="409"/>
      <c r="C145" s="657"/>
      <c r="D145" s="656"/>
      <c r="E145" s="657"/>
      <c r="F145" s="657"/>
      <c r="G145" s="648"/>
      <c r="H145" s="650" t="s">
        <v>391</v>
      </c>
      <c r="I145" s="647" t="s">
        <v>48</v>
      </c>
      <c r="J145" s="685"/>
      <c r="K145" s="673"/>
      <c r="L145" s="376"/>
      <c r="M145" s="394"/>
      <c r="N145" s="679"/>
      <c r="O145" s="409"/>
      <c r="P145" s="648"/>
      <c r="Q145" s="648"/>
      <c r="R145" s="652"/>
      <c r="S145" s="652"/>
      <c r="T145" s="652"/>
      <c r="U145" s="652"/>
      <c r="V145" s="652"/>
      <c r="W145" s="652"/>
      <c r="X145" s="652"/>
      <c r="Y145" s="648"/>
      <c r="Z145" s="662"/>
      <c r="AA145" s="665"/>
      <c r="AB145" s="677"/>
      <c r="AC145" s="677"/>
      <c r="AD145" s="677"/>
      <c r="AE145" s="186"/>
      <c r="AF145" s="168"/>
      <c r="AG145" s="657"/>
      <c r="AH145" s="376"/>
      <c r="AI145" s="376"/>
      <c r="AJ145" s="654"/>
      <c r="AK145" s="657"/>
      <c r="AL145" s="657"/>
      <c r="AM145" s="657"/>
      <c r="AN145" s="675"/>
      <c r="AO145" s="668"/>
      <c r="AP145" s="652"/>
      <c r="AQ145" s="652"/>
      <c r="AR145" s="652"/>
      <c r="AS145" s="652"/>
      <c r="AT145" s="652"/>
      <c r="AU145" s="652"/>
      <c r="AV145" s="652"/>
      <c r="AW145" s="652"/>
      <c r="AX145" s="652"/>
      <c r="AY145" s="652"/>
      <c r="AZ145" s="652"/>
      <c r="BA145" s="683"/>
      <c r="BB145" s="683"/>
      <c r="BC145" s="683"/>
      <c r="BD145" s="683"/>
      <c r="BE145" s="683"/>
    </row>
    <row r="146" spans="1:57" s="185" customFormat="1" ht="28.5" customHeight="1" x14ac:dyDescent="0.25">
      <c r="A146" s="655"/>
      <c r="B146" s="409"/>
      <c r="C146" s="657"/>
      <c r="D146" s="656"/>
      <c r="E146" s="657"/>
      <c r="F146" s="657"/>
      <c r="G146" s="648"/>
      <c r="H146" s="650"/>
      <c r="I146" s="648"/>
      <c r="J146" s="685"/>
      <c r="K146" s="673"/>
      <c r="L146" s="376"/>
      <c r="M146" s="394"/>
      <c r="N146" s="679"/>
      <c r="O146" s="409"/>
      <c r="P146" s="649"/>
      <c r="Q146" s="649"/>
      <c r="R146" s="653"/>
      <c r="S146" s="652"/>
      <c r="T146" s="652"/>
      <c r="U146" s="652"/>
      <c r="V146" s="652"/>
      <c r="W146" s="652"/>
      <c r="X146" s="652"/>
      <c r="Y146" s="648"/>
      <c r="Z146" s="662"/>
      <c r="AA146" s="665"/>
      <c r="AB146" s="677"/>
      <c r="AC146" s="677"/>
      <c r="AD146" s="677"/>
      <c r="AE146" s="186"/>
      <c r="AF146" s="168"/>
      <c r="AG146" s="657"/>
      <c r="AH146" s="376"/>
      <c r="AI146" s="376"/>
      <c r="AJ146" s="654"/>
      <c r="AK146" s="657"/>
      <c r="AL146" s="657"/>
      <c r="AM146" s="657"/>
      <c r="AN146" s="675"/>
      <c r="AO146" s="668"/>
      <c r="AP146" s="652"/>
      <c r="AQ146" s="652"/>
      <c r="AR146" s="652"/>
      <c r="AS146" s="652"/>
      <c r="AT146" s="652"/>
      <c r="AU146" s="652"/>
      <c r="AV146" s="652"/>
      <c r="AW146" s="652"/>
      <c r="AX146" s="652"/>
      <c r="AY146" s="652"/>
      <c r="AZ146" s="652"/>
      <c r="BA146" s="683"/>
      <c r="BB146" s="683"/>
      <c r="BC146" s="683"/>
      <c r="BD146" s="683"/>
      <c r="BE146" s="683"/>
    </row>
    <row r="147" spans="1:57" s="185" customFormat="1" ht="28.5" customHeight="1" x14ac:dyDescent="0.25">
      <c r="A147" s="655"/>
      <c r="B147" s="409"/>
      <c r="C147" s="657"/>
      <c r="D147" s="656"/>
      <c r="E147" s="657"/>
      <c r="F147" s="657"/>
      <c r="G147" s="648"/>
      <c r="H147" s="650"/>
      <c r="I147" s="648"/>
      <c r="J147" s="685"/>
      <c r="K147" s="673"/>
      <c r="L147" s="376"/>
      <c r="M147" s="394"/>
      <c r="N147" s="679"/>
      <c r="O147" s="409"/>
      <c r="P147" s="647" t="s">
        <v>390</v>
      </c>
      <c r="Q147" s="651" t="s">
        <v>87</v>
      </c>
      <c r="R147" s="651">
        <f>+IFERROR(VLOOKUP(Q147,[7]DATOS!$E$2:$F$17,2,FALSE),"")</f>
        <v>10</v>
      </c>
      <c r="S147" s="652"/>
      <c r="T147" s="652"/>
      <c r="U147" s="652"/>
      <c r="V147" s="652"/>
      <c r="W147" s="652"/>
      <c r="X147" s="652"/>
      <c r="Y147" s="648"/>
      <c r="Z147" s="662"/>
      <c r="AA147" s="665"/>
      <c r="AB147" s="677"/>
      <c r="AC147" s="677"/>
      <c r="AD147" s="677"/>
      <c r="AE147" s="186"/>
      <c r="AF147" s="168"/>
      <c r="AG147" s="657"/>
      <c r="AH147" s="376"/>
      <c r="AI147" s="376"/>
      <c r="AJ147" s="654"/>
      <c r="AK147" s="657"/>
      <c r="AL147" s="657"/>
      <c r="AM147" s="657"/>
      <c r="AN147" s="675"/>
      <c r="AO147" s="668"/>
      <c r="AP147" s="652"/>
      <c r="AQ147" s="652"/>
      <c r="AR147" s="652"/>
      <c r="AS147" s="652"/>
      <c r="AT147" s="652"/>
      <c r="AU147" s="652"/>
      <c r="AV147" s="652"/>
      <c r="AW147" s="652"/>
      <c r="AX147" s="652"/>
      <c r="AY147" s="652"/>
      <c r="AZ147" s="652"/>
      <c r="BA147" s="683"/>
      <c r="BB147" s="683"/>
      <c r="BC147" s="683"/>
      <c r="BD147" s="683"/>
      <c r="BE147" s="683"/>
    </row>
    <row r="148" spans="1:57" s="185" customFormat="1" ht="28.5" customHeight="1" x14ac:dyDescent="0.25">
      <c r="A148" s="655"/>
      <c r="B148" s="409"/>
      <c r="C148" s="657"/>
      <c r="D148" s="656"/>
      <c r="E148" s="657"/>
      <c r="F148" s="657"/>
      <c r="G148" s="648"/>
      <c r="H148" s="650"/>
      <c r="I148" s="649"/>
      <c r="J148" s="685"/>
      <c r="K148" s="673"/>
      <c r="L148" s="376"/>
      <c r="M148" s="394"/>
      <c r="N148" s="679"/>
      <c r="O148" s="409"/>
      <c r="P148" s="648"/>
      <c r="Q148" s="652"/>
      <c r="R148" s="652"/>
      <c r="S148" s="652"/>
      <c r="T148" s="652"/>
      <c r="U148" s="652"/>
      <c r="V148" s="652"/>
      <c r="W148" s="652"/>
      <c r="X148" s="652"/>
      <c r="Y148" s="648"/>
      <c r="Z148" s="662"/>
      <c r="AA148" s="665"/>
      <c r="AB148" s="677"/>
      <c r="AC148" s="677"/>
      <c r="AD148" s="677"/>
      <c r="AE148" s="186"/>
      <c r="AF148" s="168"/>
      <c r="AG148" s="657"/>
      <c r="AH148" s="376"/>
      <c r="AI148" s="376"/>
      <c r="AJ148" s="654"/>
      <c r="AK148" s="657"/>
      <c r="AL148" s="657"/>
      <c r="AM148" s="657"/>
      <c r="AN148" s="675"/>
      <c r="AO148" s="668"/>
      <c r="AP148" s="652"/>
      <c r="AQ148" s="652"/>
      <c r="AR148" s="652"/>
      <c r="AS148" s="652"/>
      <c r="AT148" s="652"/>
      <c r="AU148" s="652"/>
      <c r="AV148" s="652"/>
      <c r="AW148" s="652"/>
      <c r="AX148" s="652"/>
      <c r="AY148" s="652"/>
      <c r="AZ148" s="652"/>
      <c r="BA148" s="683"/>
      <c r="BB148" s="683"/>
      <c r="BC148" s="683"/>
      <c r="BD148" s="683"/>
      <c r="BE148" s="683"/>
    </row>
    <row r="149" spans="1:57" s="185" customFormat="1" ht="28.5" customHeight="1" x14ac:dyDescent="0.25">
      <c r="A149" s="655"/>
      <c r="B149" s="409"/>
      <c r="C149" s="657"/>
      <c r="D149" s="656"/>
      <c r="E149" s="657"/>
      <c r="F149" s="657"/>
      <c r="G149" s="648"/>
      <c r="H149" s="650" t="s">
        <v>389</v>
      </c>
      <c r="I149" s="657" t="s">
        <v>48</v>
      </c>
      <c r="J149" s="685"/>
      <c r="K149" s="673"/>
      <c r="L149" s="376"/>
      <c r="M149" s="394"/>
      <c r="N149" s="679"/>
      <c r="O149" s="409"/>
      <c r="P149" s="648"/>
      <c r="Q149" s="652"/>
      <c r="R149" s="652"/>
      <c r="S149" s="652"/>
      <c r="T149" s="652"/>
      <c r="U149" s="652"/>
      <c r="V149" s="652"/>
      <c r="W149" s="652"/>
      <c r="X149" s="652"/>
      <c r="Y149" s="648"/>
      <c r="Z149" s="662"/>
      <c r="AA149" s="665"/>
      <c r="AB149" s="677"/>
      <c r="AC149" s="677"/>
      <c r="AD149" s="677"/>
      <c r="AE149" s="186"/>
      <c r="AF149" s="168"/>
      <c r="AG149" s="657"/>
      <c r="AH149" s="376"/>
      <c r="AI149" s="376"/>
      <c r="AJ149" s="654"/>
      <c r="AK149" s="657"/>
      <c r="AL149" s="657"/>
      <c r="AM149" s="657"/>
      <c r="AN149" s="675"/>
      <c r="AO149" s="668"/>
      <c r="AP149" s="652"/>
      <c r="AQ149" s="652"/>
      <c r="AR149" s="652"/>
      <c r="AS149" s="652"/>
      <c r="AT149" s="652"/>
      <c r="AU149" s="652"/>
      <c r="AV149" s="652"/>
      <c r="AW149" s="652"/>
      <c r="AX149" s="652"/>
      <c r="AY149" s="652"/>
      <c r="AZ149" s="652"/>
      <c r="BA149" s="683"/>
      <c r="BB149" s="683"/>
      <c r="BC149" s="683"/>
      <c r="BD149" s="683"/>
      <c r="BE149" s="683"/>
    </row>
    <row r="150" spans="1:57" s="185" customFormat="1" ht="28.5" customHeight="1" x14ac:dyDescent="0.25">
      <c r="A150" s="655"/>
      <c r="B150" s="409"/>
      <c r="C150" s="657"/>
      <c r="D150" s="656"/>
      <c r="E150" s="657"/>
      <c r="F150" s="657"/>
      <c r="G150" s="648"/>
      <c r="H150" s="650"/>
      <c r="I150" s="657"/>
      <c r="J150" s="685"/>
      <c r="K150" s="673"/>
      <c r="L150" s="376"/>
      <c r="M150" s="394"/>
      <c r="N150" s="679"/>
      <c r="O150" s="409"/>
      <c r="P150" s="648"/>
      <c r="Q150" s="652"/>
      <c r="R150" s="652"/>
      <c r="S150" s="652"/>
      <c r="T150" s="652"/>
      <c r="U150" s="652"/>
      <c r="V150" s="652"/>
      <c r="W150" s="652"/>
      <c r="X150" s="652"/>
      <c r="Y150" s="648"/>
      <c r="Z150" s="662"/>
      <c r="AA150" s="665"/>
      <c r="AB150" s="677"/>
      <c r="AC150" s="677"/>
      <c r="AD150" s="677"/>
      <c r="AE150" s="186"/>
      <c r="AF150" s="168"/>
      <c r="AG150" s="657"/>
      <c r="AH150" s="376"/>
      <c r="AI150" s="376"/>
      <c r="AJ150" s="654"/>
      <c r="AK150" s="657"/>
      <c r="AL150" s="657"/>
      <c r="AM150" s="657"/>
      <c r="AN150" s="675"/>
      <c r="AO150" s="668"/>
      <c r="AP150" s="652"/>
      <c r="AQ150" s="652"/>
      <c r="AR150" s="652"/>
      <c r="AS150" s="652"/>
      <c r="AT150" s="652"/>
      <c r="AU150" s="652"/>
      <c r="AV150" s="652"/>
      <c r="AW150" s="652"/>
      <c r="AX150" s="652"/>
      <c r="AY150" s="652"/>
      <c r="AZ150" s="652"/>
      <c r="BA150" s="683"/>
      <c r="BB150" s="683"/>
      <c r="BC150" s="683"/>
      <c r="BD150" s="683"/>
      <c r="BE150" s="683"/>
    </row>
    <row r="151" spans="1:57" s="185" customFormat="1" ht="28.5" customHeight="1" x14ac:dyDescent="0.25">
      <c r="A151" s="655"/>
      <c r="B151" s="409"/>
      <c r="C151" s="657"/>
      <c r="D151" s="656"/>
      <c r="E151" s="657"/>
      <c r="F151" s="657"/>
      <c r="G151" s="648"/>
      <c r="H151" s="650" t="s">
        <v>388</v>
      </c>
      <c r="I151" s="657" t="s">
        <v>49</v>
      </c>
      <c r="J151" s="685"/>
      <c r="K151" s="673"/>
      <c r="L151" s="376"/>
      <c r="M151" s="394"/>
      <c r="N151" s="679"/>
      <c r="O151" s="409"/>
      <c r="P151" s="648"/>
      <c r="Q151" s="652"/>
      <c r="R151" s="652"/>
      <c r="S151" s="652"/>
      <c r="T151" s="652"/>
      <c r="U151" s="652"/>
      <c r="V151" s="652"/>
      <c r="W151" s="652"/>
      <c r="X151" s="652"/>
      <c r="Y151" s="648"/>
      <c r="Z151" s="662"/>
      <c r="AA151" s="665"/>
      <c r="AB151" s="677"/>
      <c r="AC151" s="677"/>
      <c r="AD151" s="677"/>
      <c r="AE151" s="186"/>
      <c r="AF151" s="168"/>
      <c r="AG151" s="657"/>
      <c r="AH151" s="376"/>
      <c r="AI151" s="376"/>
      <c r="AJ151" s="654"/>
      <c r="AK151" s="657"/>
      <c r="AL151" s="657"/>
      <c r="AM151" s="657"/>
      <c r="AN151" s="675"/>
      <c r="AO151" s="668"/>
      <c r="AP151" s="652"/>
      <c r="AQ151" s="652"/>
      <c r="AR151" s="652"/>
      <c r="AS151" s="652"/>
      <c r="AT151" s="652"/>
      <c r="AU151" s="652"/>
      <c r="AV151" s="652"/>
      <c r="AW151" s="652"/>
      <c r="AX151" s="652"/>
      <c r="AY151" s="652"/>
      <c r="AZ151" s="652"/>
      <c r="BA151" s="683"/>
      <c r="BB151" s="683"/>
      <c r="BC151" s="683"/>
      <c r="BD151" s="683"/>
      <c r="BE151" s="683"/>
    </row>
    <row r="152" spans="1:57" s="185" customFormat="1" ht="28.5" customHeight="1" x14ac:dyDescent="0.25">
      <c r="A152" s="655"/>
      <c r="B152" s="409"/>
      <c r="C152" s="657"/>
      <c r="D152" s="656"/>
      <c r="E152" s="657"/>
      <c r="F152" s="657"/>
      <c r="G152" s="648"/>
      <c r="H152" s="650"/>
      <c r="I152" s="657"/>
      <c r="J152" s="685"/>
      <c r="K152" s="673"/>
      <c r="L152" s="376"/>
      <c r="M152" s="394"/>
      <c r="N152" s="679"/>
      <c r="O152" s="409"/>
      <c r="P152" s="648"/>
      <c r="Q152" s="652"/>
      <c r="R152" s="652"/>
      <c r="S152" s="652"/>
      <c r="T152" s="652"/>
      <c r="U152" s="652"/>
      <c r="V152" s="652"/>
      <c r="W152" s="652"/>
      <c r="X152" s="652"/>
      <c r="Y152" s="648"/>
      <c r="Z152" s="662"/>
      <c r="AA152" s="665"/>
      <c r="AB152" s="677"/>
      <c r="AC152" s="677"/>
      <c r="AD152" s="677"/>
      <c r="AE152" s="186"/>
      <c r="AF152" s="168"/>
      <c r="AG152" s="657"/>
      <c r="AH152" s="376"/>
      <c r="AI152" s="376"/>
      <c r="AJ152" s="654"/>
      <c r="AK152" s="657"/>
      <c r="AL152" s="657"/>
      <c r="AM152" s="657"/>
      <c r="AN152" s="675"/>
      <c r="AO152" s="668"/>
      <c r="AP152" s="652"/>
      <c r="AQ152" s="652"/>
      <c r="AR152" s="652"/>
      <c r="AS152" s="652"/>
      <c r="AT152" s="652"/>
      <c r="AU152" s="652"/>
      <c r="AV152" s="652"/>
      <c r="AW152" s="652"/>
      <c r="AX152" s="652"/>
      <c r="AY152" s="652"/>
      <c r="AZ152" s="652"/>
      <c r="BA152" s="683"/>
      <c r="BB152" s="683"/>
      <c r="BC152" s="683"/>
      <c r="BD152" s="683"/>
      <c r="BE152" s="683"/>
    </row>
    <row r="153" spans="1:57" s="185" customFormat="1" ht="28.5" customHeight="1" x14ac:dyDescent="0.25">
      <c r="A153" s="655"/>
      <c r="B153" s="409"/>
      <c r="C153" s="657"/>
      <c r="D153" s="656"/>
      <c r="E153" s="657"/>
      <c r="F153" s="657"/>
      <c r="G153" s="648"/>
      <c r="H153" s="650" t="s">
        <v>387</v>
      </c>
      <c r="I153" s="647" t="s">
        <v>49</v>
      </c>
      <c r="J153" s="685"/>
      <c r="K153" s="673"/>
      <c r="L153" s="376"/>
      <c r="M153" s="394"/>
      <c r="N153" s="679"/>
      <c r="O153" s="409"/>
      <c r="P153" s="648"/>
      <c r="Q153" s="652"/>
      <c r="R153" s="652"/>
      <c r="S153" s="652"/>
      <c r="T153" s="652"/>
      <c r="U153" s="652"/>
      <c r="V153" s="652"/>
      <c r="W153" s="652"/>
      <c r="X153" s="652"/>
      <c r="Y153" s="648"/>
      <c r="Z153" s="662"/>
      <c r="AA153" s="665"/>
      <c r="AB153" s="677"/>
      <c r="AC153" s="677"/>
      <c r="AD153" s="677"/>
      <c r="AE153" s="186"/>
      <c r="AF153" s="168"/>
      <c r="AG153" s="657"/>
      <c r="AH153" s="376"/>
      <c r="AI153" s="376"/>
      <c r="AJ153" s="654"/>
      <c r="AK153" s="657"/>
      <c r="AL153" s="657"/>
      <c r="AM153" s="657"/>
      <c r="AN153" s="675"/>
      <c r="AO153" s="668"/>
      <c r="AP153" s="652"/>
      <c r="AQ153" s="652"/>
      <c r="AR153" s="652"/>
      <c r="AS153" s="652"/>
      <c r="AT153" s="652"/>
      <c r="AU153" s="652"/>
      <c r="AV153" s="652"/>
      <c r="AW153" s="652"/>
      <c r="AX153" s="652"/>
      <c r="AY153" s="652"/>
      <c r="AZ153" s="652"/>
      <c r="BA153" s="683"/>
      <c r="BB153" s="683"/>
      <c r="BC153" s="683"/>
      <c r="BD153" s="683"/>
      <c r="BE153" s="683"/>
    </row>
    <row r="154" spans="1:57" s="185" customFormat="1" ht="28.5" customHeight="1" x14ac:dyDescent="0.25">
      <c r="A154" s="655"/>
      <c r="B154" s="409"/>
      <c r="C154" s="657"/>
      <c r="D154" s="656"/>
      <c r="E154" s="657"/>
      <c r="F154" s="657"/>
      <c r="G154" s="648"/>
      <c r="H154" s="650"/>
      <c r="I154" s="648"/>
      <c r="J154" s="685"/>
      <c r="K154" s="673"/>
      <c r="L154" s="376"/>
      <c r="M154" s="394"/>
      <c r="N154" s="679"/>
      <c r="O154" s="409"/>
      <c r="P154" s="648"/>
      <c r="Q154" s="652"/>
      <c r="R154" s="652"/>
      <c r="S154" s="652"/>
      <c r="T154" s="652"/>
      <c r="U154" s="652"/>
      <c r="V154" s="652"/>
      <c r="W154" s="652"/>
      <c r="X154" s="652"/>
      <c r="Y154" s="648"/>
      <c r="Z154" s="662"/>
      <c r="AA154" s="665"/>
      <c r="AB154" s="677"/>
      <c r="AC154" s="677"/>
      <c r="AD154" s="677"/>
      <c r="AE154" s="186"/>
      <c r="AF154" s="168"/>
      <c r="AG154" s="657"/>
      <c r="AH154" s="376"/>
      <c r="AI154" s="376"/>
      <c r="AJ154" s="654"/>
      <c r="AK154" s="657"/>
      <c r="AL154" s="657"/>
      <c r="AM154" s="657"/>
      <c r="AN154" s="675"/>
      <c r="AO154" s="668"/>
      <c r="AP154" s="652"/>
      <c r="AQ154" s="652"/>
      <c r="AR154" s="652"/>
      <c r="AS154" s="652"/>
      <c r="AT154" s="652"/>
      <c r="AU154" s="652"/>
      <c r="AV154" s="652"/>
      <c r="AW154" s="652"/>
      <c r="AX154" s="652"/>
      <c r="AY154" s="652"/>
      <c r="AZ154" s="652"/>
      <c r="BA154" s="683"/>
      <c r="BB154" s="683"/>
      <c r="BC154" s="683"/>
      <c r="BD154" s="683"/>
      <c r="BE154" s="683"/>
    </row>
    <row r="155" spans="1:57" s="185" customFormat="1" ht="28.5" customHeight="1" x14ac:dyDescent="0.25">
      <c r="A155" s="655"/>
      <c r="B155" s="409"/>
      <c r="C155" s="657"/>
      <c r="D155" s="656"/>
      <c r="E155" s="657"/>
      <c r="F155" s="657"/>
      <c r="G155" s="648"/>
      <c r="H155" s="650"/>
      <c r="I155" s="649"/>
      <c r="J155" s="685"/>
      <c r="K155" s="673"/>
      <c r="L155" s="376"/>
      <c r="M155" s="394"/>
      <c r="N155" s="679"/>
      <c r="O155" s="409"/>
      <c r="P155" s="648"/>
      <c r="Q155" s="652"/>
      <c r="R155" s="652"/>
      <c r="S155" s="652"/>
      <c r="T155" s="652"/>
      <c r="U155" s="652"/>
      <c r="V155" s="652"/>
      <c r="W155" s="652"/>
      <c r="X155" s="652"/>
      <c r="Y155" s="648"/>
      <c r="Z155" s="662"/>
      <c r="AA155" s="665"/>
      <c r="AB155" s="677"/>
      <c r="AC155" s="677"/>
      <c r="AD155" s="677"/>
      <c r="AE155" s="186"/>
      <c r="AF155" s="168"/>
      <c r="AG155" s="657"/>
      <c r="AH155" s="376"/>
      <c r="AI155" s="376"/>
      <c r="AJ155" s="654"/>
      <c r="AK155" s="657"/>
      <c r="AL155" s="657"/>
      <c r="AM155" s="657"/>
      <c r="AN155" s="675"/>
      <c r="AO155" s="668"/>
      <c r="AP155" s="652"/>
      <c r="AQ155" s="652"/>
      <c r="AR155" s="652"/>
      <c r="AS155" s="652"/>
      <c r="AT155" s="652"/>
      <c r="AU155" s="652"/>
      <c r="AV155" s="652"/>
      <c r="AW155" s="652"/>
      <c r="AX155" s="652"/>
      <c r="AY155" s="652"/>
      <c r="AZ155" s="652"/>
      <c r="BA155" s="683"/>
      <c r="BB155" s="683"/>
      <c r="BC155" s="683"/>
      <c r="BD155" s="683"/>
      <c r="BE155" s="683"/>
    </row>
    <row r="156" spans="1:57" s="185" customFormat="1" ht="28.5" customHeight="1" x14ac:dyDescent="0.25">
      <c r="A156" s="655"/>
      <c r="B156" s="409"/>
      <c r="C156" s="657"/>
      <c r="D156" s="656"/>
      <c r="E156" s="657"/>
      <c r="F156" s="657"/>
      <c r="G156" s="648"/>
      <c r="H156" s="650" t="s">
        <v>386</v>
      </c>
      <c r="I156" s="647" t="s">
        <v>49</v>
      </c>
      <c r="J156" s="685"/>
      <c r="K156" s="673"/>
      <c r="L156" s="376"/>
      <c r="M156" s="394"/>
      <c r="N156" s="679"/>
      <c r="O156" s="409"/>
      <c r="P156" s="649"/>
      <c r="Q156" s="653"/>
      <c r="R156" s="653"/>
      <c r="S156" s="652"/>
      <c r="T156" s="652"/>
      <c r="U156" s="652"/>
      <c r="V156" s="652"/>
      <c r="W156" s="652"/>
      <c r="X156" s="652"/>
      <c r="Y156" s="648"/>
      <c r="Z156" s="662"/>
      <c r="AA156" s="665"/>
      <c r="AB156" s="677"/>
      <c r="AC156" s="677"/>
      <c r="AD156" s="677"/>
      <c r="AE156" s="186"/>
      <c r="AF156" s="168"/>
      <c r="AG156" s="657"/>
      <c r="AH156" s="376"/>
      <c r="AI156" s="376"/>
      <c r="AJ156" s="654"/>
      <c r="AK156" s="657"/>
      <c r="AL156" s="657"/>
      <c r="AM156" s="657"/>
      <c r="AN156" s="675"/>
      <c r="AO156" s="668"/>
      <c r="AP156" s="652"/>
      <c r="AQ156" s="652"/>
      <c r="AR156" s="652"/>
      <c r="AS156" s="652"/>
      <c r="AT156" s="652"/>
      <c r="AU156" s="652"/>
      <c r="AV156" s="652"/>
      <c r="AW156" s="652"/>
      <c r="AX156" s="652"/>
      <c r="AY156" s="652"/>
      <c r="AZ156" s="652"/>
      <c r="BA156" s="683"/>
      <c r="BB156" s="683"/>
      <c r="BC156" s="683"/>
      <c r="BD156" s="683"/>
      <c r="BE156" s="683"/>
    </row>
    <row r="157" spans="1:57" s="185" customFormat="1" ht="28.5" customHeight="1" x14ac:dyDescent="0.25">
      <c r="A157" s="655"/>
      <c r="B157" s="409"/>
      <c r="C157" s="657"/>
      <c r="D157" s="656"/>
      <c r="E157" s="657"/>
      <c r="F157" s="657"/>
      <c r="G157" s="648"/>
      <c r="H157" s="650"/>
      <c r="I157" s="648"/>
      <c r="J157" s="685"/>
      <c r="K157" s="673"/>
      <c r="L157" s="376"/>
      <c r="M157" s="394"/>
      <c r="N157" s="679"/>
      <c r="O157" s="409"/>
      <c r="P157" s="647"/>
      <c r="Q157" s="658"/>
      <c r="R157" s="651" t="str">
        <f>+IFERROR(VLOOKUP(#REF!,[7]DATOS!$E$2:$F$9,2,FALSE),"")</f>
        <v/>
      </c>
      <c r="S157" s="652"/>
      <c r="T157" s="652"/>
      <c r="U157" s="652"/>
      <c r="V157" s="652"/>
      <c r="W157" s="652"/>
      <c r="X157" s="652"/>
      <c r="Y157" s="648"/>
      <c r="Z157" s="662"/>
      <c r="AA157" s="665"/>
      <c r="AB157" s="677"/>
      <c r="AC157" s="677"/>
      <c r="AD157" s="677"/>
      <c r="AE157" s="186"/>
      <c r="AF157" s="168"/>
      <c r="AG157" s="657"/>
      <c r="AH157" s="376"/>
      <c r="AI157" s="376"/>
      <c r="AJ157" s="654"/>
      <c r="AK157" s="657"/>
      <c r="AL157" s="657"/>
      <c r="AM157" s="657"/>
      <c r="AN157" s="675"/>
      <c r="AO157" s="668"/>
      <c r="AP157" s="652"/>
      <c r="AQ157" s="652"/>
      <c r="AR157" s="652"/>
      <c r="AS157" s="652"/>
      <c r="AT157" s="652"/>
      <c r="AU157" s="652"/>
      <c r="AV157" s="652"/>
      <c r="AW157" s="652"/>
      <c r="AX157" s="652"/>
      <c r="AY157" s="652"/>
      <c r="AZ157" s="652"/>
      <c r="BA157" s="683"/>
      <c r="BB157" s="683"/>
      <c r="BC157" s="683"/>
      <c r="BD157" s="683"/>
      <c r="BE157" s="683"/>
    </row>
    <row r="158" spans="1:57" s="185" customFormat="1" ht="28.5" customHeight="1" x14ac:dyDescent="0.25">
      <c r="A158" s="655"/>
      <c r="B158" s="409"/>
      <c r="C158" s="657"/>
      <c r="D158" s="656"/>
      <c r="E158" s="657"/>
      <c r="F158" s="657"/>
      <c r="G158" s="648"/>
      <c r="H158" s="650"/>
      <c r="I158" s="649"/>
      <c r="J158" s="685"/>
      <c r="K158" s="673"/>
      <c r="L158" s="376"/>
      <c r="M158" s="394"/>
      <c r="N158" s="679"/>
      <c r="O158" s="409"/>
      <c r="P158" s="648"/>
      <c r="Q158" s="659"/>
      <c r="R158" s="652"/>
      <c r="S158" s="652"/>
      <c r="T158" s="652"/>
      <c r="U158" s="652"/>
      <c r="V158" s="652"/>
      <c r="W158" s="652"/>
      <c r="X158" s="652"/>
      <c r="Y158" s="648"/>
      <c r="Z158" s="662"/>
      <c r="AA158" s="665"/>
      <c r="AB158" s="677"/>
      <c r="AC158" s="677"/>
      <c r="AD158" s="677"/>
      <c r="AE158" s="186"/>
      <c r="AF158" s="168"/>
      <c r="AG158" s="657"/>
      <c r="AH158" s="376"/>
      <c r="AI158" s="376"/>
      <c r="AJ158" s="654"/>
      <c r="AK158" s="657"/>
      <c r="AL158" s="657"/>
      <c r="AM158" s="657"/>
      <c r="AN158" s="675"/>
      <c r="AO158" s="668"/>
      <c r="AP158" s="652"/>
      <c r="AQ158" s="652"/>
      <c r="AR158" s="652"/>
      <c r="AS158" s="652"/>
      <c r="AT158" s="652"/>
      <c r="AU158" s="652"/>
      <c r="AV158" s="652"/>
      <c r="AW158" s="652"/>
      <c r="AX158" s="652"/>
      <c r="AY158" s="652"/>
      <c r="AZ158" s="652"/>
      <c r="BA158" s="683"/>
      <c r="BB158" s="683"/>
      <c r="BC158" s="683"/>
      <c r="BD158" s="683"/>
      <c r="BE158" s="683"/>
    </row>
    <row r="159" spans="1:57" s="185" customFormat="1" ht="28.5" customHeight="1" x14ac:dyDescent="0.25">
      <c r="A159" s="655"/>
      <c r="B159" s="409"/>
      <c r="C159" s="657"/>
      <c r="D159" s="656"/>
      <c r="E159" s="657"/>
      <c r="F159" s="657"/>
      <c r="G159" s="648"/>
      <c r="H159" s="650" t="s">
        <v>385</v>
      </c>
      <c r="I159" s="657" t="s">
        <v>49</v>
      </c>
      <c r="J159" s="685"/>
      <c r="K159" s="673"/>
      <c r="L159" s="376"/>
      <c r="M159" s="394"/>
      <c r="N159" s="679"/>
      <c r="O159" s="409"/>
      <c r="P159" s="648"/>
      <c r="Q159" s="659"/>
      <c r="R159" s="652"/>
      <c r="S159" s="652"/>
      <c r="T159" s="652"/>
      <c r="U159" s="652"/>
      <c r="V159" s="652"/>
      <c r="W159" s="652"/>
      <c r="X159" s="652"/>
      <c r="Y159" s="648"/>
      <c r="Z159" s="662"/>
      <c r="AA159" s="665"/>
      <c r="AB159" s="677"/>
      <c r="AC159" s="677"/>
      <c r="AD159" s="677"/>
      <c r="AE159" s="186"/>
      <c r="AF159" s="168"/>
      <c r="AG159" s="657"/>
      <c r="AH159" s="376"/>
      <c r="AI159" s="376"/>
      <c r="AJ159" s="654"/>
      <c r="AK159" s="657"/>
      <c r="AL159" s="657"/>
      <c r="AM159" s="657"/>
      <c r="AN159" s="675"/>
      <c r="AO159" s="668"/>
      <c r="AP159" s="652"/>
      <c r="AQ159" s="652"/>
      <c r="AR159" s="652"/>
      <c r="AS159" s="652"/>
      <c r="AT159" s="652"/>
      <c r="AU159" s="652"/>
      <c r="AV159" s="652"/>
      <c r="AW159" s="652"/>
      <c r="AX159" s="652"/>
      <c r="AY159" s="652"/>
      <c r="AZ159" s="652"/>
      <c r="BA159" s="683"/>
      <c r="BB159" s="683"/>
      <c r="BC159" s="683"/>
      <c r="BD159" s="683"/>
      <c r="BE159" s="683"/>
    </row>
    <row r="160" spans="1:57" s="185" customFormat="1" ht="28.5" customHeight="1" x14ac:dyDescent="0.25">
      <c r="A160" s="655"/>
      <c r="B160" s="409"/>
      <c r="C160" s="657"/>
      <c r="D160" s="656"/>
      <c r="E160" s="657"/>
      <c r="F160" s="657"/>
      <c r="G160" s="648"/>
      <c r="H160" s="650"/>
      <c r="I160" s="657"/>
      <c r="J160" s="685"/>
      <c r="K160" s="673"/>
      <c r="L160" s="376"/>
      <c r="M160" s="394"/>
      <c r="N160" s="679"/>
      <c r="O160" s="409"/>
      <c r="P160" s="648"/>
      <c r="Q160" s="659"/>
      <c r="R160" s="652"/>
      <c r="S160" s="652"/>
      <c r="T160" s="652"/>
      <c r="U160" s="652"/>
      <c r="V160" s="652"/>
      <c r="W160" s="652"/>
      <c r="X160" s="652"/>
      <c r="Y160" s="648"/>
      <c r="Z160" s="662"/>
      <c r="AA160" s="665"/>
      <c r="AB160" s="677"/>
      <c r="AC160" s="677"/>
      <c r="AD160" s="677"/>
      <c r="AE160" s="186"/>
      <c r="AF160" s="168"/>
      <c r="AG160" s="657"/>
      <c r="AH160" s="376"/>
      <c r="AI160" s="376"/>
      <c r="AJ160" s="654"/>
      <c r="AK160" s="657"/>
      <c r="AL160" s="657"/>
      <c r="AM160" s="657"/>
      <c r="AN160" s="675"/>
      <c r="AO160" s="668"/>
      <c r="AP160" s="652"/>
      <c r="AQ160" s="652"/>
      <c r="AR160" s="652"/>
      <c r="AS160" s="652"/>
      <c r="AT160" s="652"/>
      <c r="AU160" s="652"/>
      <c r="AV160" s="652"/>
      <c r="AW160" s="652"/>
      <c r="AX160" s="652"/>
      <c r="AY160" s="652"/>
      <c r="AZ160" s="652"/>
      <c r="BA160" s="683"/>
      <c r="BB160" s="683"/>
      <c r="BC160" s="683"/>
      <c r="BD160" s="683"/>
      <c r="BE160" s="683"/>
    </row>
    <row r="161" spans="1:57" s="185" customFormat="1" ht="28.5" customHeight="1" x14ac:dyDescent="0.25">
      <c r="A161" s="655"/>
      <c r="B161" s="409"/>
      <c r="C161" s="657"/>
      <c r="D161" s="656"/>
      <c r="E161" s="657"/>
      <c r="F161" s="657"/>
      <c r="G161" s="648"/>
      <c r="H161" s="650"/>
      <c r="I161" s="657"/>
      <c r="J161" s="685"/>
      <c r="K161" s="673"/>
      <c r="L161" s="376"/>
      <c r="M161" s="394"/>
      <c r="N161" s="679"/>
      <c r="O161" s="409"/>
      <c r="P161" s="648"/>
      <c r="Q161" s="659"/>
      <c r="R161" s="652"/>
      <c r="S161" s="652"/>
      <c r="T161" s="652"/>
      <c r="U161" s="652"/>
      <c r="V161" s="652"/>
      <c r="W161" s="652"/>
      <c r="X161" s="652"/>
      <c r="Y161" s="648"/>
      <c r="Z161" s="662"/>
      <c r="AA161" s="665"/>
      <c r="AB161" s="677"/>
      <c r="AC161" s="677"/>
      <c r="AD161" s="677"/>
      <c r="AE161" s="186"/>
      <c r="AF161" s="168"/>
      <c r="AG161" s="657"/>
      <c r="AH161" s="376"/>
      <c r="AI161" s="376"/>
      <c r="AJ161" s="654"/>
      <c r="AK161" s="657"/>
      <c r="AL161" s="657"/>
      <c r="AM161" s="657"/>
      <c r="AN161" s="675"/>
      <c r="AO161" s="668"/>
      <c r="AP161" s="652"/>
      <c r="AQ161" s="652"/>
      <c r="AR161" s="652"/>
      <c r="AS161" s="652"/>
      <c r="AT161" s="652"/>
      <c r="AU161" s="652"/>
      <c r="AV161" s="652"/>
      <c r="AW161" s="652"/>
      <c r="AX161" s="652"/>
      <c r="AY161" s="652"/>
      <c r="AZ161" s="652"/>
      <c r="BA161" s="683"/>
      <c r="BB161" s="683"/>
      <c r="BC161" s="683"/>
      <c r="BD161" s="683"/>
      <c r="BE161" s="683"/>
    </row>
    <row r="162" spans="1:57" s="185" customFormat="1" ht="28.5" customHeight="1" x14ac:dyDescent="0.25">
      <c r="A162" s="655"/>
      <c r="B162" s="409"/>
      <c r="C162" s="657"/>
      <c r="D162" s="656"/>
      <c r="E162" s="657"/>
      <c r="F162" s="657"/>
      <c r="G162" s="648"/>
      <c r="H162" s="650"/>
      <c r="I162" s="657"/>
      <c r="J162" s="685"/>
      <c r="K162" s="673"/>
      <c r="L162" s="376"/>
      <c r="M162" s="394"/>
      <c r="N162" s="679"/>
      <c r="O162" s="409"/>
      <c r="P162" s="648"/>
      <c r="Q162" s="659"/>
      <c r="R162" s="652"/>
      <c r="S162" s="652"/>
      <c r="T162" s="652"/>
      <c r="U162" s="652"/>
      <c r="V162" s="652"/>
      <c r="W162" s="652"/>
      <c r="X162" s="652"/>
      <c r="Y162" s="648"/>
      <c r="Z162" s="662"/>
      <c r="AA162" s="665"/>
      <c r="AB162" s="677"/>
      <c r="AC162" s="677"/>
      <c r="AD162" s="677"/>
      <c r="AE162" s="186"/>
      <c r="AF162" s="168"/>
      <c r="AG162" s="657"/>
      <c r="AH162" s="376"/>
      <c r="AI162" s="376"/>
      <c r="AJ162" s="654"/>
      <c r="AK162" s="657"/>
      <c r="AL162" s="657"/>
      <c r="AM162" s="657"/>
      <c r="AN162" s="675"/>
      <c r="AO162" s="668"/>
      <c r="AP162" s="652"/>
      <c r="AQ162" s="652"/>
      <c r="AR162" s="652"/>
      <c r="AS162" s="652"/>
      <c r="AT162" s="652"/>
      <c r="AU162" s="652"/>
      <c r="AV162" s="652"/>
      <c r="AW162" s="652"/>
      <c r="AX162" s="652"/>
      <c r="AY162" s="652"/>
      <c r="AZ162" s="652"/>
      <c r="BA162" s="683"/>
      <c r="BB162" s="683"/>
      <c r="BC162" s="683"/>
      <c r="BD162" s="683"/>
      <c r="BE162" s="683"/>
    </row>
    <row r="163" spans="1:57" s="185" customFormat="1" ht="28.5" customHeight="1" x14ac:dyDescent="0.25">
      <c r="A163" s="655"/>
      <c r="B163" s="409"/>
      <c r="C163" s="657"/>
      <c r="D163" s="656"/>
      <c r="E163" s="657"/>
      <c r="F163" s="657"/>
      <c r="G163" s="648"/>
      <c r="H163" s="650"/>
      <c r="I163" s="657"/>
      <c r="J163" s="685"/>
      <c r="K163" s="673"/>
      <c r="L163" s="376"/>
      <c r="M163" s="394"/>
      <c r="N163" s="679"/>
      <c r="O163" s="409"/>
      <c r="P163" s="648"/>
      <c r="Q163" s="659"/>
      <c r="R163" s="652"/>
      <c r="S163" s="652"/>
      <c r="T163" s="652"/>
      <c r="U163" s="652"/>
      <c r="V163" s="652"/>
      <c r="W163" s="652"/>
      <c r="X163" s="652"/>
      <c r="Y163" s="648"/>
      <c r="Z163" s="662"/>
      <c r="AA163" s="665"/>
      <c r="AB163" s="677"/>
      <c r="AC163" s="677"/>
      <c r="AD163" s="677"/>
      <c r="AE163" s="186"/>
      <c r="AF163" s="168"/>
      <c r="AG163" s="657"/>
      <c r="AH163" s="376"/>
      <c r="AI163" s="376"/>
      <c r="AJ163" s="654"/>
      <c r="AK163" s="657"/>
      <c r="AL163" s="657"/>
      <c r="AM163" s="657"/>
      <c r="AN163" s="675"/>
      <c r="AO163" s="668"/>
      <c r="AP163" s="652"/>
      <c r="AQ163" s="652"/>
      <c r="AR163" s="652"/>
      <c r="AS163" s="652"/>
      <c r="AT163" s="652"/>
      <c r="AU163" s="652"/>
      <c r="AV163" s="652"/>
      <c r="AW163" s="652"/>
      <c r="AX163" s="652"/>
      <c r="AY163" s="652"/>
      <c r="AZ163" s="652"/>
      <c r="BA163" s="683"/>
      <c r="BB163" s="683"/>
      <c r="BC163" s="683"/>
      <c r="BD163" s="683"/>
      <c r="BE163" s="683"/>
    </row>
    <row r="164" spans="1:57" s="185" customFormat="1" ht="28.5" customHeight="1" thickBot="1" x14ac:dyDescent="0.3">
      <c r="A164" s="655"/>
      <c r="B164" s="681"/>
      <c r="C164" s="657"/>
      <c r="D164" s="656"/>
      <c r="E164" s="657"/>
      <c r="F164" s="657"/>
      <c r="G164" s="649"/>
      <c r="H164" s="650"/>
      <c r="I164" s="657"/>
      <c r="J164" s="685"/>
      <c r="K164" s="673"/>
      <c r="L164" s="392"/>
      <c r="M164" s="569"/>
      <c r="N164" s="680"/>
      <c r="O164" s="681"/>
      <c r="P164" s="649"/>
      <c r="Q164" s="660"/>
      <c r="R164" s="653"/>
      <c r="S164" s="653"/>
      <c r="T164" s="653"/>
      <c r="U164" s="653"/>
      <c r="V164" s="653"/>
      <c r="W164" s="653"/>
      <c r="X164" s="653"/>
      <c r="Y164" s="649"/>
      <c r="Z164" s="663"/>
      <c r="AA164" s="666"/>
      <c r="AB164" s="677"/>
      <c r="AC164" s="677"/>
      <c r="AD164" s="677"/>
      <c r="AE164" s="186"/>
      <c r="AF164" s="168"/>
      <c r="AG164" s="657"/>
      <c r="AH164" s="392"/>
      <c r="AI164" s="392"/>
      <c r="AJ164" s="654"/>
      <c r="AK164" s="657"/>
      <c r="AL164" s="657"/>
      <c r="AM164" s="657"/>
      <c r="AN164" s="676"/>
      <c r="AO164" s="669"/>
      <c r="AP164" s="653"/>
      <c r="AQ164" s="653"/>
      <c r="AR164" s="653"/>
      <c r="AS164" s="653"/>
      <c r="AT164" s="653"/>
      <c r="AU164" s="653"/>
      <c r="AV164" s="653"/>
      <c r="AW164" s="653"/>
      <c r="AX164" s="653"/>
      <c r="AY164" s="653"/>
      <c r="AZ164" s="653"/>
      <c r="BA164" s="684"/>
      <c r="BB164" s="684"/>
      <c r="BC164" s="684"/>
      <c r="BD164" s="684"/>
      <c r="BE164" s="684"/>
    </row>
    <row r="165" spans="1:57" ht="49.5" customHeight="1" x14ac:dyDescent="0.25">
      <c r="A165" s="290">
        <v>6</v>
      </c>
      <c r="B165" s="408" t="s">
        <v>767</v>
      </c>
      <c r="C165" s="288" t="s">
        <v>591</v>
      </c>
      <c r="D165" s="288" t="s">
        <v>32</v>
      </c>
      <c r="E165" s="288" t="s">
        <v>590</v>
      </c>
      <c r="F165" s="288" t="s">
        <v>589</v>
      </c>
      <c r="G165" s="288" t="s">
        <v>100</v>
      </c>
      <c r="H165" s="167" t="s">
        <v>416</v>
      </c>
      <c r="I165" s="140" t="s">
        <v>48</v>
      </c>
      <c r="J165" s="572">
        <f>COUNTIF(I165:I214,[3]DATOS!$D$24)</f>
        <v>12</v>
      </c>
      <c r="K165" s="570" t="str">
        <f>+IF(AND(J165&lt;6,J165&gt;0),"Moderado",IF(AND(J165&lt;12,J165&gt;5),"Mayor",IF(AND(J165&lt;20,J165&gt;11),"Catastrófico","Responda las Preguntas de Impacto")))</f>
        <v>Catastrófico</v>
      </c>
      <c r="L165" s="375"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56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308" t="s">
        <v>588</v>
      </c>
      <c r="O165" s="288" t="s">
        <v>65</v>
      </c>
      <c r="P165" s="164" t="s">
        <v>401</v>
      </c>
      <c r="Q165" s="164" t="s">
        <v>76</v>
      </c>
      <c r="R165" s="141">
        <f>+IFERROR(VLOOKUP(Q165,[8]DATOS!$E$2:$F$17,2,FALSE),"")</f>
        <v>15</v>
      </c>
      <c r="S165" s="290">
        <f>SUM(R165:R171)</f>
        <v>100</v>
      </c>
      <c r="T165" s="290" t="str">
        <f>+IF(AND(S165&lt;=100,S165&gt;=96),"Fuerte",IF(AND(S165&lt;=95,S165&gt;=86),"Moderado",IF(AND(S165&lt;=85,J165&gt;=0),"Débil"," ")))</f>
        <v>Fuerte</v>
      </c>
      <c r="U165" s="290" t="s">
        <v>90</v>
      </c>
      <c r="V165" s="29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90">
        <f>IF(V165="Fuerte",100,IF(V165="Moderado",50,IF(V165="Débil",0)))</f>
        <v>100</v>
      </c>
      <c r="X165" s="290">
        <f>AVERAGE(W165:W207)</f>
        <v>100</v>
      </c>
      <c r="Y165" s="288" t="s">
        <v>584</v>
      </c>
      <c r="Z165" s="290" t="s">
        <v>413</v>
      </c>
      <c r="AA165" s="387" t="s">
        <v>587</v>
      </c>
      <c r="AB165" s="387" t="str">
        <f>+IF(X165=100,"Fuerte",IF(AND(X165&lt;=99,X165&gt;=50),"Moderado",IF(X165&lt;50,"Débil"," ")))</f>
        <v>Fuerte</v>
      </c>
      <c r="AC165" s="387" t="s">
        <v>95</v>
      </c>
      <c r="AD165" s="387" t="s">
        <v>95</v>
      </c>
      <c r="AE165" s="28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8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88" t="str">
        <f>K165</f>
        <v>Catastrófico</v>
      </c>
      <c r="AH165" s="375"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375"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397" t="s">
        <v>727</v>
      </c>
      <c r="AK165" s="468">
        <v>43466</v>
      </c>
      <c r="AL165" s="468">
        <v>43830</v>
      </c>
      <c r="AM165" s="397" t="s">
        <v>582</v>
      </c>
      <c r="AN165" s="500" t="s">
        <v>586</v>
      </c>
      <c r="AO165" s="461"/>
      <c r="AP165" s="374"/>
      <c r="AQ165" s="374"/>
      <c r="AR165" s="374"/>
      <c r="AS165" s="374"/>
      <c r="AT165" s="374"/>
      <c r="AU165" s="374"/>
      <c r="AV165" s="374"/>
      <c r="AW165" s="374"/>
      <c r="AX165" s="374"/>
      <c r="AY165" s="374"/>
      <c r="AZ165" s="452"/>
      <c r="BA165" s="441"/>
      <c r="BB165" s="455"/>
      <c r="BC165" s="455"/>
      <c r="BD165" s="455"/>
      <c r="BE165" s="458"/>
    </row>
    <row r="166" spans="1:57" ht="49.5" customHeight="1" x14ac:dyDescent="0.25">
      <c r="A166" s="290"/>
      <c r="B166" s="409"/>
      <c r="C166" s="288"/>
      <c r="D166" s="288"/>
      <c r="E166" s="288"/>
      <c r="F166" s="288"/>
      <c r="G166" s="288"/>
      <c r="H166" s="167" t="s">
        <v>409</v>
      </c>
      <c r="I166" s="140" t="s">
        <v>48</v>
      </c>
      <c r="J166" s="483"/>
      <c r="K166" s="422"/>
      <c r="L166" s="376"/>
      <c r="M166" s="394"/>
      <c r="N166" s="308"/>
      <c r="O166" s="288"/>
      <c r="P166" s="164" t="s">
        <v>399</v>
      </c>
      <c r="Q166" s="164" t="s">
        <v>78</v>
      </c>
      <c r="R166" s="141">
        <f>+IFERROR(VLOOKUP(Q166,[8]DATOS!$E$2:$F$17,2,FALSE),"")</f>
        <v>15</v>
      </c>
      <c r="S166" s="290"/>
      <c r="T166" s="290"/>
      <c r="U166" s="290"/>
      <c r="V166" s="290"/>
      <c r="W166" s="290"/>
      <c r="X166" s="290"/>
      <c r="Y166" s="288"/>
      <c r="Z166" s="290"/>
      <c r="AA166" s="387"/>
      <c r="AB166" s="387"/>
      <c r="AC166" s="387"/>
      <c r="AD166" s="387"/>
      <c r="AE166" s="288"/>
      <c r="AF166" s="288"/>
      <c r="AG166" s="288"/>
      <c r="AH166" s="376"/>
      <c r="AI166" s="376"/>
      <c r="AJ166" s="397"/>
      <c r="AK166" s="468"/>
      <c r="AL166" s="468"/>
      <c r="AM166" s="397"/>
      <c r="AN166" s="500"/>
      <c r="AO166" s="462"/>
      <c r="AP166" s="370"/>
      <c r="AQ166" s="370"/>
      <c r="AR166" s="370"/>
      <c r="AS166" s="370"/>
      <c r="AT166" s="370"/>
      <c r="AU166" s="370"/>
      <c r="AV166" s="370"/>
      <c r="AW166" s="370"/>
      <c r="AX166" s="370"/>
      <c r="AY166" s="370"/>
      <c r="AZ166" s="453"/>
      <c r="BA166" s="442"/>
      <c r="BB166" s="456"/>
      <c r="BC166" s="456"/>
      <c r="BD166" s="456"/>
      <c r="BE166" s="459"/>
    </row>
    <row r="167" spans="1:57" ht="43.5" customHeight="1" x14ac:dyDescent="0.25">
      <c r="A167" s="290"/>
      <c r="B167" s="409"/>
      <c r="C167" s="288"/>
      <c r="D167" s="288"/>
      <c r="E167" s="288"/>
      <c r="F167" s="288"/>
      <c r="G167" s="288"/>
      <c r="H167" s="372" t="s">
        <v>408</v>
      </c>
      <c r="I167" s="288" t="s">
        <v>49</v>
      </c>
      <c r="J167" s="483"/>
      <c r="K167" s="422"/>
      <c r="L167" s="376"/>
      <c r="M167" s="394"/>
      <c r="N167" s="308"/>
      <c r="O167" s="288"/>
      <c r="P167" s="164" t="s">
        <v>397</v>
      </c>
      <c r="Q167" s="164" t="s">
        <v>80</v>
      </c>
      <c r="R167" s="141">
        <f>+IFERROR(VLOOKUP(Q167,[8]DATOS!$E$2:$F$17,2,FALSE),"")</f>
        <v>15</v>
      </c>
      <c r="S167" s="290"/>
      <c r="T167" s="290"/>
      <c r="U167" s="290"/>
      <c r="V167" s="290"/>
      <c r="W167" s="290"/>
      <c r="X167" s="290"/>
      <c r="Y167" s="288"/>
      <c r="Z167" s="290"/>
      <c r="AA167" s="387"/>
      <c r="AB167" s="387"/>
      <c r="AC167" s="387"/>
      <c r="AD167" s="387"/>
      <c r="AE167" s="288"/>
      <c r="AF167" s="288"/>
      <c r="AG167" s="288"/>
      <c r="AH167" s="376"/>
      <c r="AI167" s="376"/>
      <c r="AJ167" s="397"/>
      <c r="AK167" s="468"/>
      <c r="AL167" s="468"/>
      <c r="AM167" s="397"/>
      <c r="AN167" s="500"/>
      <c r="AO167" s="462"/>
      <c r="AP167" s="370"/>
      <c r="AQ167" s="370"/>
      <c r="AR167" s="370"/>
      <c r="AS167" s="370"/>
      <c r="AT167" s="370"/>
      <c r="AU167" s="370"/>
      <c r="AV167" s="370"/>
      <c r="AW167" s="370"/>
      <c r="AX167" s="370"/>
      <c r="AY167" s="370"/>
      <c r="AZ167" s="453"/>
      <c r="BA167" s="442"/>
      <c r="BB167" s="456"/>
      <c r="BC167" s="456"/>
      <c r="BD167" s="456"/>
      <c r="BE167" s="459"/>
    </row>
    <row r="168" spans="1:57" ht="43.5" customHeight="1" x14ac:dyDescent="0.25">
      <c r="A168" s="290"/>
      <c r="B168" s="409"/>
      <c r="C168" s="288"/>
      <c r="D168" s="288"/>
      <c r="E168" s="288"/>
      <c r="F168" s="288"/>
      <c r="G168" s="288"/>
      <c r="H168" s="372"/>
      <c r="I168" s="288"/>
      <c r="J168" s="483"/>
      <c r="K168" s="422"/>
      <c r="L168" s="376"/>
      <c r="M168" s="394"/>
      <c r="N168" s="308"/>
      <c r="O168" s="288"/>
      <c r="P168" s="164" t="s">
        <v>395</v>
      </c>
      <c r="Q168" s="164" t="s">
        <v>82</v>
      </c>
      <c r="R168" s="141">
        <f>+IFERROR(VLOOKUP(Q168,[8]DATOS!$E$2:$F$17,2,FALSE),"")</f>
        <v>15</v>
      </c>
      <c r="S168" s="290"/>
      <c r="T168" s="290"/>
      <c r="U168" s="290"/>
      <c r="V168" s="290"/>
      <c r="W168" s="290"/>
      <c r="X168" s="290"/>
      <c r="Y168" s="288"/>
      <c r="Z168" s="290"/>
      <c r="AA168" s="387"/>
      <c r="AB168" s="387"/>
      <c r="AC168" s="387"/>
      <c r="AD168" s="387"/>
      <c r="AE168" s="288"/>
      <c r="AF168" s="288"/>
      <c r="AG168" s="288"/>
      <c r="AH168" s="376"/>
      <c r="AI168" s="376"/>
      <c r="AJ168" s="397"/>
      <c r="AK168" s="468"/>
      <c r="AL168" s="468"/>
      <c r="AM168" s="397"/>
      <c r="AN168" s="500"/>
      <c r="AO168" s="462"/>
      <c r="AP168" s="370"/>
      <c r="AQ168" s="370"/>
      <c r="AR168" s="370"/>
      <c r="AS168" s="370"/>
      <c r="AT168" s="370"/>
      <c r="AU168" s="370"/>
      <c r="AV168" s="370"/>
      <c r="AW168" s="370"/>
      <c r="AX168" s="370"/>
      <c r="AY168" s="370"/>
      <c r="AZ168" s="453"/>
      <c r="BA168" s="442"/>
      <c r="BB168" s="456"/>
      <c r="BC168" s="456"/>
      <c r="BD168" s="456"/>
      <c r="BE168" s="459"/>
    </row>
    <row r="169" spans="1:57" ht="49.5" customHeight="1" x14ac:dyDescent="0.25">
      <c r="A169" s="290"/>
      <c r="B169" s="409"/>
      <c r="C169" s="288"/>
      <c r="D169" s="288"/>
      <c r="E169" s="288"/>
      <c r="F169" s="288"/>
      <c r="G169" s="288"/>
      <c r="H169" s="182" t="s">
        <v>407</v>
      </c>
      <c r="I169" s="140" t="s">
        <v>49</v>
      </c>
      <c r="J169" s="483"/>
      <c r="K169" s="422"/>
      <c r="L169" s="376"/>
      <c r="M169" s="394"/>
      <c r="N169" s="308"/>
      <c r="O169" s="288"/>
      <c r="P169" s="164" t="s">
        <v>393</v>
      </c>
      <c r="Q169" s="164" t="s">
        <v>85</v>
      </c>
      <c r="R169" s="141">
        <f>+IFERROR(VLOOKUP(Q169,[8]DATOS!$E$2:$F$17,2,FALSE),"")</f>
        <v>15</v>
      </c>
      <c r="S169" s="290"/>
      <c r="T169" s="290"/>
      <c r="U169" s="290"/>
      <c r="V169" s="290"/>
      <c r="W169" s="290"/>
      <c r="X169" s="290"/>
      <c r="Y169" s="288"/>
      <c r="Z169" s="290"/>
      <c r="AA169" s="387"/>
      <c r="AB169" s="387"/>
      <c r="AC169" s="387"/>
      <c r="AD169" s="387"/>
      <c r="AE169" s="288"/>
      <c r="AF169" s="288"/>
      <c r="AG169" s="288"/>
      <c r="AH169" s="376"/>
      <c r="AI169" s="376"/>
      <c r="AJ169" s="397"/>
      <c r="AK169" s="468"/>
      <c r="AL169" s="468"/>
      <c r="AM169" s="397"/>
      <c r="AN169" s="500"/>
      <c r="AO169" s="462"/>
      <c r="AP169" s="370"/>
      <c r="AQ169" s="370"/>
      <c r="AR169" s="370"/>
      <c r="AS169" s="370"/>
      <c r="AT169" s="370"/>
      <c r="AU169" s="370"/>
      <c r="AV169" s="370"/>
      <c r="AW169" s="370"/>
      <c r="AX169" s="370"/>
      <c r="AY169" s="370"/>
      <c r="AZ169" s="453"/>
      <c r="BA169" s="442"/>
      <c r="BB169" s="456"/>
      <c r="BC169" s="456"/>
      <c r="BD169" s="456"/>
      <c r="BE169" s="459"/>
    </row>
    <row r="170" spans="1:57" ht="49.5" customHeight="1" x14ac:dyDescent="0.25">
      <c r="A170" s="290"/>
      <c r="B170" s="409"/>
      <c r="C170" s="288"/>
      <c r="D170" s="288"/>
      <c r="E170" s="288"/>
      <c r="F170" s="288"/>
      <c r="G170" s="288"/>
      <c r="H170" s="372" t="s">
        <v>406</v>
      </c>
      <c r="I170" s="288" t="s">
        <v>48</v>
      </c>
      <c r="J170" s="483"/>
      <c r="K170" s="422"/>
      <c r="L170" s="376"/>
      <c r="M170" s="394"/>
      <c r="N170" s="308"/>
      <c r="O170" s="288"/>
      <c r="P170" s="164" t="s">
        <v>392</v>
      </c>
      <c r="Q170" s="164" t="s">
        <v>98</v>
      </c>
      <c r="R170" s="141">
        <f>+IFERROR(VLOOKUP(Q170,[8]DATOS!$E$2:$F$17,2,FALSE),"")</f>
        <v>15</v>
      </c>
      <c r="S170" s="290"/>
      <c r="T170" s="290"/>
      <c r="U170" s="290"/>
      <c r="V170" s="290"/>
      <c r="W170" s="290"/>
      <c r="X170" s="290"/>
      <c r="Y170" s="288"/>
      <c r="Z170" s="290"/>
      <c r="AA170" s="387"/>
      <c r="AB170" s="387"/>
      <c r="AC170" s="387"/>
      <c r="AD170" s="387"/>
      <c r="AE170" s="288"/>
      <c r="AF170" s="288"/>
      <c r="AG170" s="288"/>
      <c r="AH170" s="376"/>
      <c r="AI170" s="376"/>
      <c r="AJ170" s="397"/>
      <c r="AK170" s="468"/>
      <c r="AL170" s="468"/>
      <c r="AM170" s="397"/>
      <c r="AN170" s="500"/>
      <c r="AO170" s="462"/>
      <c r="AP170" s="370"/>
      <c r="AQ170" s="370"/>
      <c r="AR170" s="370"/>
      <c r="AS170" s="370"/>
      <c r="AT170" s="370"/>
      <c r="AU170" s="370"/>
      <c r="AV170" s="370"/>
      <c r="AW170" s="370"/>
      <c r="AX170" s="370"/>
      <c r="AY170" s="370"/>
      <c r="AZ170" s="453"/>
      <c r="BA170" s="442"/>
      <c r="BB170" s="456"/>
      <c r="BC170" s="456"/>
      <c r="BD170" s="456"/>
      <c r="BE170" s="459"/>
    </row>
    <row r="171" spans="1:57" ht="47.25" customHeight="1" x14ac:dyDescent="0.25">
      <c r="A171" s="290"/>
      <c r="B171" s="409"/>
      <c r="C171" s="288"/>
      <c r="D171" s="288"/>
      <c r="E171" s="288"/>
      <c r="F171" s="288"/>
      <c r="G171" s="288"/>
      <c r="H171" s="372"/>
      <c r="I171" s="288"/>
      <c r="J171" s="483"/>
      <c r="K171" s="422"/>
      <c r="L171" s="376"/>
      <c r="M171" s="394"/>
      <c r="N171" s="308"/>
      <c r="O171" s="288"/>
      <c r="P171" s="164" t="s">
        <v>390</v>
      </c>
      <c r="Q171" s="164" t="s">
        <v>87</v>
      </c>
      <c r="R171" s="141">
        <f>+IFERROR(VLOOKUP(Q171,[8]DATOS!$E$2:$F$17,2,FALSE),"")</f>
        <v>10</v>
      </c>
      <c r="S171" s="290"/>
      <c r="T171" s="290"/>
      <c r="U171" s="290"/>
      <c r="V171" s="290"/>
      <c r="W171" s="290"/>
      <c r="X171" s="290"/>
      <c r="Y171" s="288"/>
      <c r="Z171" s="290"/>
      <c r="AA171" s="387"/>
      <c r="AB171" s="387"/>
      <c r="AC171" s="387"/>
      <c r="AD171" s="387"/>
      <c r="AE171" s="288"/>
      <c r="AF171" s="288"/>
      <c r="AG171" s="288"/>
      <c r="AH171" s="376"/>
      <c r="AI171" s="376"/>
      <c r="AJ171" s="397"/>
      <c r="AK171" s="468"/>
      <c r="AL171" s="468"/>
      <c r="AM171" s="397"/>
      <c r="AN171" s="500"/>
      <c r="AO171" s="462"/>
      <c r="AP171" s="370"/>
      <c r="AQ171" s="370"/>
      <c r="AR171" s="370"/>
      <c r="AS171" s="370"/>
      <c r="AT171" s="370"/>
      <c r="AU171" s="370"/>
      <c r="AV171" s="370"/>
      <c r="AW171" s="370"/>
      <c r="AX171" s="370"/>
      <c r="AY171" s="370"/>
      <c r="AZ171" s="453"/>
      <c r="BA171" s="442"/>
      <c r="BB171" s="456"/>
      <c r="BC171" s="456"/>
      <c r="BD171" s="456"/>
      <c r="BE171" s="459"/>
    </row>
    <row r="172" spans="1:57" ht="46.5" customHeight="1" x14ac:dyDescent="0.25">
      <c r="A172" s="290"/>
      <c r="B172" s="409"/>
      <c r="C172" s="288"/>
      <c r="D172" s="288"/>
      <c r="E172" s="288"/>
      <c r="F172" s="288"/>
      <c r="G172" s="288"/>
      <c r="H172" s="372" t="s">
        <v>405</v>
      </c>
      <c r="I172" s="288" t="s">
        <v>48</v>
      </c>
      <c r="J172" s="483"/>
      <c r="K172" s="422"/>
      <c r="L172" s="376"/>
      <c r="M172" s="394"/>
      <c r="N172" s="550" t="s">
        <v>585</v>
      </c>
      <c r="O172" s="522" t="s">
        <v>65</v>
      </c>
      <c r="P172" s="184" t="s">
        <v>401</v>
      </c>
      <c r="Q172" s="184" t="s">
        <v>76</v>
      </c>
      <c r="R172" s="183">
        <f>+IFERROR(VLOOKUP(Q172,[8]DATOS!$E$2:$F$17,2,FALSE),"")</f>
        <v>15</v>
      </c>
      <c r="S172" s="540">
        <f>SUM(R172:R178)</f>
        <v>100</v>
      </c>
      <c r="T172" s="540" t="str">
        <f>+IF(AND(S172&lt;=100,S172&gt;=96),"Fuerte",IF(AND(S172&lt;=95,S172&gt;=86),"Moderado",IF(AND(S172&lt;=85,J172&gt;=0),"Débil"," ")))</f>
        <v>Fuerte</v>
      </c>
      <c r="U172" s="540" t="s">
        <v>90</v>
      </c>
      <c r="V172" s="540"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540">
        <f>IF(V172="Fuerte",100,IF(V172="Moderado",50,IF(V172="Débil",0)))</f>
        <v>100</v>
      </c>
      <c r="X172" s="290"/>
      <c r="Y172" s="522" t="s">
        <v>584</v>
      </c>
      <c r="Z172" s="525" t="s">
        <v>428</v>
      </c>
      <c r="AA172" s="522" t="s">
        <v>583</v>
      </c>
      <c r="AB172" s="387"/>
      <c r="AC172" s="387"/>
      <c r="AD172" s="387"/>
      <c r="AE172" s="288"/>
      <c r="AF172" s="288"/>
      <c r="AG172" s="288"/>
      <c r="AH172" s="376"/>
      <c r="AI172" s="376"/>
      <c r="AJ172" s="523" t="s">
        <v>726</v>
      </c>
      <c r="AK172" s="525">
        <v>43466</v>
      </c>
      <c r="AL172" s="525">
        <v>43830</v>
      </c>
      <c r="AM172" s="522" t="s">
        <v>582</v>
      </c>
      <c r="AN172" s="500" t="s">
        <v>581</v>
      </c>
      <c r="AO172" s="548"/>
      <c r="AP172" s="547"/>
      <c r="AQ172" s="547"/>
      <c r="AR172" s="547"/>
      <c r="AS172" s="547"/>
      <c r="AT172" s="547"/>
      <c r="AU172" s="547"/>
      <c r="AV172" s="547"/>
      <c r="AW172" s="547"/>
      <c r="AX172" s="547"/>
      <c r="AY172" s="547"/>
      <c r="AZ172" s="564"/>
      <c r="BA172" s="574"/>
      <c r="BB172" s="575"/>
      <c r="BC172" s="575"/>
      <c r="BD172" s="575"/>
      <c r="BE172" s="576"/>
    </row>
    <row r="173" spans="1:57" ht="46.5" customHeight="1" x14ac:dyDescent="0.25">
      <c r="A173" s="290"/>
      <c r="B173" s="409"/>
      <c r="C173" s="288"/>
      <c r="D173" s="288"/>
      <c r="E173" s="288"/>
      <c r="F173" s="288"/>
      <c r="G173" s="288"/>
      <c r="H173" s="372"/>
      <c r="I173" s="288"/>
      <c r="J173" s="483"/>
      <c r="K173" s="422"/>
      <c r="L173" s="376"/>
      <c r="M173" s="394"/>
      <c r="N173" s="550"/>
      <c r="O173" s="522"/>
      <c r="P173" s="184" t="s">
        <v>399</v>
      </c>
      <c r="Q173" s="184" t="s">
        <v>78</v>
      </c>
      <c r="R173" s="183">
        <f>+IFERROR(VLOOKUP(Q173,[8]DATOS!$E$2:$F$17,2,FALSE),"")</f>
        <v>15</v>
      </c>
      <c r="S173" s="540"/>
      <c r="T173" s="540"/>
      <c r="U173" s="540"/>
      <c r="V173" s="540"/>
      <c r="W173" s="540"/>
      <c r="X173" s="290"/>
      <c r="Y173" s="522"/>
      <c r="Z173" s="540"/>
      <c r="AA173" s="522"/>
      <c r="AB173" s="387"/>
      <c r="AC173" s="387"/>
      <c r="AD173" s="387"/>
      <c r="AE173" s="288"/>
      <c r="AF173" s="288"/>
      <c r="AG173" s="288"/>
      <c r="AH173" s="376"/>
      <c r="AI173" s="376"/>
      <c r="AJ173" s="523"/>
      <c r="AK173" s="525"/>
      <c r="AL173" s="525"/>
      <c r="AM173" s="522"/>
      <c r="AN173" s="500"/>
      <c r="AO173" s="548"/>
      <c r="AP173" s="547"/>
      <c r="AQ173" s="547"/>
      <c r="AR173" s="547"/>
      <c r="AS173" s="547"/>
      <c r="AT173" s="547"/>
      <c r="AU173" s="547"/>
      <c r="AV173" s="547"/>
      <c r="AW173" s="547"/>
      <c r="AX173" s="547"/>
      <c r="AY173" s="547"/>
      <c r="AZ173" s="564"/>
      <c r="BA173" s="574"/>
      <c r="BB173" s="575"/>
      <c r="BC173" s="575"/>
      <c r="BD173" s="575"/>
      <c r="BE173" s="576"/>
    </row>
    <row r="174" spans="1:57" ht="46.5" customHeight="1" x14ac:dyDescent="0.25">
      <c r="A174" s="290"/>
      <c r="B174" s="409"/>
      <c r="C174" s="288"/>
      <c r="D174" s="288"/>
      <c r="E174" s="288"/>
      <c r="F174" s="288"/>
      <c r="G174" s="288"/>
      <c r="H174" s="372" t="s">
        <v>404</v>
      </c>
      <c r="I174" s="288" t="s">
        <v>48</v>
      </c>
      <c r="J174" s="483"/>
      <c r="K174" s="422"/>
      <c r="L174" s="376"/>
      <c r="M174" s="394"/>
      <c r="N174" s="550"/>
      <c r="O174" s="522"/>
      <c r="P174" s="184" t="s">
        <v>397</v>
      </c>
      <c r="Q174" s="184" t="s">
        <v>80</v>
      </c>
      <c r="R174" s="183">
        <f>+IFERROR(VLOOKUP(Q174,[8]DATOS!$E$2:$F$17,2,FALSE),"")</f>
        <v>15</v>
      </c>
      <c r="S174" s="540"/>
      <c r="T174" s="540"/>
      <c r="U174" s="540"/>
      <c r="V174" s="540"/>
      <c r="W174" s="540"/>
      <c r="X174" s="290"/>
      <c r="Y174" s="522"/>
      <c r="Z174" s="540"/>
      <c r="AA174" s="522"/>
      <c r="AB174" s="387"/>
      <c r="AC174" s="387"/>
      <c r="AD174" s="387"/>
      <c r="AE174" s="288"/>
      <c r="AF174" s="288"/>
      <c r="AG174" s="288"/>
      <c r="AH174" s="376"/>
      <c r="AI174" s="376"/>
      <c r="AJ174" s="523"/>
      <c r="AK174" s="525"/>
      <c r="AL174" s="525"/>
      <c r="AM174" s="522"/>
      <c r="AN174" s="500"/>
      <c r="AO174" s="548"/>
      <c r="AP174" s="547"/>
      <c r="AQ174" s="547"/>
      <c r="AR174" s="547"/>
      <c r="AS174" s="547"/>
      <c r="AT174" s="547"/>
      <c r="AU174" s="547"/>
      <c r="AV174" s="547"/>
      <c r="AW174" s="547"/>
      <c r="AX174" s="547"/>
      <c r="AY174" s="547"/>
      <c r="AZ174" s="564"/>
      <c r="BA174" s="574"/>
      <c r="BB174" s="575"/>
      <c r="BC174" s="575"/>
      <c r="BD174" s="575"/>
      <c r="BE174" s="576"/>
    </row>
    <row r="175" spans="1:57" ht="36.75" customHeight="1" x14ac:dyDescent="0.25">
      <c r="A175" s="290"/>
      <c r="B175" s="409"/>
      <c r="C175" s="288"/>
      <c r="D175" s="288"/>
      <c r="E175" s="288"/>
      <c r="F175" s="288"/>
      <c r="G175" s="288"/>
      <c r="H175" s="372"/>
      <c r="I175" s="288"/>
      <c r="J175" s="483"/>
      <c r="K175" s="422"/>
      <c r="L175" s="376"/>
      <c r="M175" s="394"/>
      <c r="N175" s="550"/>
      <c r="O175" s="522"/>
      <c r="P175" s="184" t="s">
        <v>395</v>
      </c>
      <c r="Q175" s="184" t="s">
        <v>82</v>
      </c>
      <c r="R175" s="183">
        <f>+IFERROR(VLOOKUP(Q175,[8]DATOS!$E$2:$F$17,2,FALSE),"")</f>
        <v>15</v>
      </c>
      <c r="S175" s="540"/>
      <c r="T175" s="540"/>
      <c r="U175" s="540"/>
      <c r="V175" s="540"/>
      <c r="W175" s="540"/>
      <c r="X175" s="290"/>
      <c r="Y175" s="522"/>
      <c r="Z175" s="540"/>
      <c r="AA175" s="522"/>
      <c r="AB175" s="387"/>
      <c r="AC175" s="387"/>
      <c r="AD175" s="387"/>
      <c r="AE175" s="288"/>
      <c r="AF175" s="288"/>
      <c r="AG175" s="288"/>
      <c r="AH175" s="376"/>
      <c r="AI175" s="376"/>
      <c r="AJ175" s="523"/>
      <c r="AK175" s="525"/>
      <c r="AL175" s="525"/>
      <c r="AM175" s="522"/>
      <c r="AN175" s="500"/>
      <c r="AO175" s="548"/>
      <c r="AP175" s="547"/>
      <c r="AQ175" s="547"/>
      <c r="AR175" s="547"/>
      <c r="AS175" s="547"/>
      <c r="AT175" s="547"/>
      <c r="AU175" s="547"/>
      <c r="AV175" s="547"/>
      <c r="AW175" s="547"/>
      <c r="AX175" s="547"/>
      <c r="AY175" s="547"/>
      <c r="AZ175" s="564"/>
      <c r="BA175" s="574"/>
      <c r="BB175" s="575"/>
      <c r="BC175" s="575"/>
      <c r="BD175" s="575"/>
      <c r="BE175" s="576"/>
    </row>
    <row r="176" spans="1:57" ht="36.75" customHeight="1" x14ac:dyDescent="0.25">
      <c r="A176" s="290"/>
      <c r="B176" s="409"/>
      <c r="C176" s="288"/>
      <c r="D176" s="288"/>
      <c r="E176" s="288"/>
      <c r="F176" s="288"/>
      <c r="G176" s="288"/>
      <c r="H176" s="372" t="s">
        <v>403</v>
      </c>
      <c r="I176" s="288" t="s">
        <v>49</v>
      </c>
      <c r="J176" s="483"/>
      <c r="K176" s="422"/>
      <c r="L176" s="376"/>
      <c r="M176" s="394"/>
      <c r="N176" s="550"/>
      <c r="O176" s="522"/>
      <c r="P176" s="184" t="s">
        <v>393</v>
      </c>
      <c r="Q176" s="184" t="s">
        <v>85</v>
      </c>
      <c r="R176" s="183">
        <f>+IFERROR(VLOOKUP(Q176,[8]DATOS!$E$2:$F$17,2,FALSE),"")</f>
        <v>15</v>
      </c>
      <c r="S176" s="540"/>
      <c r="T176" s="540"/>
      <c r="U176" s="540"/>
      <c r="V176" s="540"/>
      <c r="W176" s="540"/>
      <c r="X176" s="290"/>
      <c r="Y176" s="522"/>
      <c r="Z176" s="540"/>
      <c r="AA176" s="522"/>
      <c r="AB176" s="387"/>
      <c r="AC176" s="387"/>
      <c r="AD176" s="387"/>
      <c r="AE176" s="288"/>
      <c r="AF176" s="288"/>
      <c r="AG176" s="288"/>
      <c r="AH176" s="376"/>
      <c r="AI176" s="376"/>
      <c r="AJ176" s="523"/>
      <c r="AK176" s="525"/>
      <c r="AL176" s="525"/>
      <c r="AM176" s="522"/>
      <c r="AN176" s="500"/>
      <c r="AO176" s="548"/>
      <c r="AP176" s="547"/>
      <c r="AQ176" s="547"/>
      <c r="AR176" s="547"/>
      <c r="AS176" s="547"/>
      <c r="AT176" s="547"/>
      <c r="AU176" s="547"/>
      <c r="AV176" s="547"/>
      <c r="AW176" s="547"/>
      <c r="AX176" s="547"/>
      <c r="AY176" s="547"/>
      <c r="AZ176" s="564"/>
      <c r="BA176" s="574"/>
      <c r="BB176" s="575"/>
      <c r="BC176" s="575"/>
      <c r="BD176" s="575"/>
      <c r="BE176" s="576"/>
    </row>
    <row r="177" spans="1:57" ht="36.75" customHeight="1" x14ac:dyDescent="0.25">
      <c r="A177" s="290"/>
      <c r="B177" s="409"/>
      <c r="C177" s="288"/>
      <c r="D177" s="288"/>
      <c r="E177" s="288"/>
      <c r="F177" s="288"/>
      <c r="G177" s="288"/>
      <c r="H177" s="372"/>
      <c r="I177" s="288"/>
      <c r="J177" s="483"/>
      <c r="K177" s="422"/>
      <c r="L177" s="376"/>
      <c r="M177" s="394"/>
      <c r="N177" s="550"/>
      <c r="O177" s="522"/>
      <c r="P177" s="184" t="s">
        <v>392</v>
      </c>
      <c r="Q177" s="184" t="s">
        <v>98</v>
      </c>
      <c r="R177" s="183">
        <f>+IFERROR(VLOOKUP(Q177,[8]DATOS!$E$2:$F$17,2,FALSE),"")</f>
        <v>15</v>
      </c>
      <c r="S177" s="540"/>
      <c r="T177" s="540"/>
      <c r="U177" s="540"/>
      <c r="V177" s="540"/>
      <c r="W177" s="540"/>
      <c r="X177" s="290"/>
      <c r="Y177" s="522"/>
      <c r="Z177" s="540"/>
      <c r="AA177" s="522"/>
      <c r="AB177" s="387"/>
      <c r="AC177" s="387"/>
      <c r="AD177" s="387"/>
      <c r="AE177" s="288"/>
      <c r="AF177" s="288"/>
      <c r="AG177" s="288"/>
      <c r="AH177" s="376"/>
      <c r="AI177" s="376"/>
      <c r="AJ177" s="523"/>
      <c r="AK177" s="525"/>
      <c r="AL177" s="525"/>
      <c r="AM177" s="522"/>
      <c r="AN177" s="500"/>
      <c r="AO177" s="548"/>
      <c r="AP177" s="547"/>
      <c r="AQ177" s="547"/>
      <c r="AR177" s="547"/>
      <c r="AS177" s="547"/>
      <c r="AT177" s="547"/>
      <c r="AU177" s="547"/>
      <c r="AV177" s="547"/>
      <c r="AW177" s="547"/>
      <c r="AX177" s="547"/>
      <c r="AY177" s="547"/>
      <c r="AZ177" s="564"/>
      <c r="BA177" s="574"/>
      <c r="BB177" s="575"/>
      <c r="BC177" s="575"/>
      <c r="BD177" s="575"/>
      <c r="BE177" s="576"/>
    </row>
    <row r="178" spans="1:57" ht="36.75" customHeight="1" x14ac:dyDescent="0.25">
      <c r="A178" s="290"/>
      <c r="B178" s="409"/>
      <c r="C178" s="288"/>
      <c r="D178" s="288"/>
      <c r="E178" s="288"/>
      <c r="F178" s="288"/>
      <c r="G178" s="288"/>
      <c r="H178" s="577" t="s">
        <v>402</v>
      </c>
      <c r="I178" s="516" t="s">
        <v>49</v>
      </c>
      <c r="J178" s="483"/>
      <c r="K178" s="422"/>
      <c r="L178" s="376"/>
      <c r="M178" s="394"/>
      <c r="N178" s="550"/>
      <c r="O178" s="522"/>
      <c r="P178" s="184" t="s">
        <v>390</v>
      </c>
      <c r="Q178" s="184" t="s">
        <v>87</v>
      </c>
      <c r="R178" s="183">
        <f>+IFERROR(VLOOKUP(Q178,[8]DATOS!$E$2:$F$17,2,FALSE),"")</f>
        <v>10</v>
      </c>
      <c r="S178" s="540"/>
      <c r="T178" s="540"/>
      <c r="U178" s="540"/>
      <c r="V178" s="540"/>
      <c r="W178" s="540"/>
      <c r="X178" s="290"/>
      <c r="Y178" s="522"/>
      <c r="Z178" s="540"/>
      <c r="AA178" s="522"/>
      <c r="AB178" s="387"/>
      <c r="AC178" s="387"/>
      <c r="AD178" s="387"/>
      <c r="AE178" s="288"/>
      <c r="AF178" s="288"/>
      <c r="AG178" s="288"/>
      <c r="AH178" s="376"/>
      <c r="AI178" s="376"/>
      <c r="AJ178" s="523"/>
      <c r="AK178" s="525"/>
      <c r="AL178" s="525"/>
      <c r="AM178" s="522"/>
      <c r="AN178" s="500"/>
      <c r="AO178" s="548"/>
      <c r="AP178" s="547"/>
      <c r="AQ178" s="547"/>
      <c r="AR178" s="547"/>
      <c r="AS178" s="547"/>
      <c r="AT178" s="547"/>
      <c r="AU178" s="547"/>
      <c r="AV178" s="547"/>
      <c r="AW178" s="547"/>
      <c r="AX178" s="547"/>
      <c r="AY178" s="547"/>
      <c r="AZ178" s="564"/>
      <c r="BA178" s="574"/>
      <c r="BB178" s="575"/>
      <c r="BC178" s="575"/>
      <c r="BD178" s="575"/>
      <c r="BE178" s="576"/>
    </row>
    <row r="179" spans="1:57" ht="36.75" customHeight="1" x14ac:dyDescent="0.25">
      <c r="A179" s="290"/>
      <c r="B179" s="409"/>
      <c r="C179" s="288"/>
      <c r="D179" s="288"/>
      <c r="E179" s="288"/>
      <c r="F179" s="288"/>
      <c r="G179" s="288"/>
      <c r="H179" s="578"/>
      <c r="I179" s="517"/>
      <c r="J179" s="483"/>
      <c r="K179" s="422"/>
      <c r="L179" s="376"/>
      <c r="M179" s="394"/>
      <c r="N179" s="586" t="s">
        <v>580</v>
      </c>
      <c r="O179" s="522" t="s">
        <v>65</v>
      </c>
      <c r="P179" s="184" t="s">
        <v>401</v>
      </c>
      <c r="Q179" s="184" t="s">
        <v>76</v>
      </c>
      <c r="R179" s="183">
        <f>+IFERROR(VLOOKUP(Q179,[8]DATOS!$E$2:$F$17,2,FALSE),"")</f>
        <v>15</v>
      </c>
      <c r="S179" s="540">
        <f>SUM(R179:R185)</f>
        <v>100</v>
      </c>
      <c r="T179" s="540" t="str">
        <f>+IF(AND(S179&lt;=100,S179&gt;=96),"Fuerte",IF(AND(S179&lt;=95,S179&gt;=86),"Moderado",IF(AND(S179&lt;=85,J179&gt;=0),"Débil"," ")))</f>
        <v>Fuerte</v>
      </c>
      <c r="U179" s="540" t="s">
        <v>90</v>
      </c>
      <c r="V179" s="540"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540">
        <f>IF(V179="Fuerte",100,IF(V179="Moderado",50,IF(V179="Débil",0)))</f>
        <v>100</v>
      </c>
      <c r="X179" s="290"/>
      <c r="Y179" s="522" t="s">
        <v>479</v>
      </c>
      <c r="Z179" s="543" t="s">
        <v>428</v>
      </c>
      <c r="AA179" s="516" t="s">
        <v>481</v>
      </c>
      <c r="AB179" s="387"/>
      <c r="AC179" s="387"/>
      <c r="AD179" s="387"/>
      <c r="AE179" s="288"/>
      <c r="AF179" s="140"/>
      <c r="AG179" s="288"/>
      <c r="AH179" s="376"/>
      <c r="AI179" s="376"/>
      <c r="AJ179" s="583" t="s">
        <v>725</v>
      </c>
      <c r="AK179" s="525">
        <v>43466</v>
      </c>
      <c r="AL179" s="525">
        <v>43830</v>
      </c>
      <c r="AM179" s="516" t="s">
        <v>479</v>
      </c>
      <c r="AN179" s="565" t="s">
        <v>579</v>
      </c>
      <c r="AO179" s="181"/>
      <c r="AP179" s="180"/>
      <c r="AQ179" s="180"/>
      <c r="AR179" s="180"/>
      <c r="AS179" s="180"/>
      <c r="AT179" s="180"/>
      <c r="AU179" s="180"/>
      <c r="AV179" s="180"/>
      <c r="AW179" s="180"/>
      <c r="AX179" s="180"/>
      <c r="AY179" s="180"/>
      <c r="AZ179" s="179"/>
      <c r="BA179" s="178"/>
      <c r="BB179" s="177"/>
      <c r="BC179" s="177"/>
      <c r="BD179" s="177"/>
      <c r="BE179" s="176"/>
    </row>
    <row r="180" spans="1:57" ht="36.75" customHeight="1" x14ac:dyDescent="0.25">
      <c r="A180" s="290"/>
      <c r="B180" s="409"/>
      <c r="C180" s="288"/>
      <c r="D180" s="288"/>
      <c r="E180" s="288"/>
      <c r="F180" s="288"/>
      <c r="G180" s="288"/>
      <c r="H180" s="579"/>
      <c r="I180" s="546"/>
      <c r="J180" s="483"/>
      <c r="K180" s="422"/>
      <c r="L180" s="376"/>
      <c r="M180" s="394"/>
      <c r="N180" s="587"/>
      <c r="O180" s="522"/>
      <c r="P180" s="184" t="s">
        <v>399</v>
      </c>
      <c r="Q180" s="184" t="s">
        <v>78</v>
      </c>
      <c r="R180" s="183">
        <f>+IFERROR(VLOOKUP(Q180,[8]DATOS!$E$2:$F$17,2,FALSE),"")</f>
        <v>15</v>
      </c>
      <c r="S180" s="540"/>
      <c r="T180" s="540"/>
      <c r="U180" s="540"/>
      <c r="V180" s="540"/>
      <c r="W180" s="540"/>
      <c r="X180" s="290"/>
      <c r="Y180" s="522"/>
      <c r="Z180" s="544"/>
      <c r="AA180" s="517"/>
      <c r="AB180" s="387"/>
      <c r="AC180" s="387"/>
      <c r="AD180" s="387"/>
      <c r="AE180" s="288"/>
      <c r="AF180" s="140"/>
      <c r="AG180" s="288"/>
      <c r="AH180" s="376"/>
      <c r="AI180" s="376"/>
      <c r="AJ180" s="584"/>
      <c r="AK180" s="525"/>
      <c r="AL180" s="525"/>
      <c r="AM180" s="517"/>
      <c r="AN180" s="566"/>
      <c r="AO180" s="181"/>
      <c r="AP180" s="180"/>
      <c r="AQ180" s="180"/>
      <c r="AR180" s="180"/>
      <c r="AS180" s="180"/>
      <c r="AT180" s="180"/>
      <c r="AU180" s="180"/>
      <c r="AV180" s="180"/>
      <c r="AW180" s="180"/>
      <c r="AX180" s="180"/>
      <c r="AY180" s="180"/>
      <c r="AZ180" s="179"/>
      <c r="BA180" s="178"/>
      <c r="BB180" s="177"/>
      <c r="BC180" s="177"/>
      <c r="BD180" s="177"/>
      <c r="BE180" s="176"/>
    </row>
    <row r="181" spans="1:57" ht="36.75" customHeight="1" x14ac:dyDescent="0.25">
      <c r="A181" s="290"/>
      <c r="B181" s="409"/>
      <c r="C181" s="288"/>
      <c r="D181" s="288"/>
      <c r="E181" s="288"/>
      <c r="F181" s="288"/>
      <c r="G181" s="288"/>
      <c r="H181" s="577" t="s">
        <v>400</v>
      </c>
      <c r="I181" s="516" t="s">
        <v>48</v>
      </c>
      <c r="J181" s="483"/>
      <c r="K181" s="422"/>
      <c r="L181" s="376"/>
      <c r="M181" s="394"/>
      <c r="N181" s="587"/>
      <c r="O181" s="522"/>
      <c r="P181" s="184" t="s">
        <v>397</v>
      </c>
      <c r="Q181" s="184" t="s">
        <v>80</v>
      </c>
      <c r="R181" s="183">
        <f>+IFERROR(VLOOKUP(Q181,[8]DATOS!$E$2:$F$17,2,FALSE),"")</f>
        <v>15</v>
      </c>
      <c r="S181" s="540"/>
      <c r="T181" s="540"/>
      <c r="U181" s="540"/>
      <c r="V181" s="540"/>
      <c r="W181" s="540"/>
      <c r="X181" s="290"/>
      <c r="Y181" s="522"/>
      <c r="Z181" s="544"/>
      <c r="AA181" s="517"/>
      <c r="AB181" s="387"/>
      <c r="AC181" s="387"/>
      <c r="AD181" s="387"/>
      <c r="AE181" s="288"/>
      <c r="AF181" s="140"/>
      <c r="AG181" s="288"/>
      <c r="AH181" s="376"/>
      <c r="AI181" s="376"/>
      <c r="AJ181" s="584"/>
      <c r="AK181" s="525"/>
      <c r="AL181" s="525"/>
      <c r="AM181" s="517"/>
      <c r="AN181" s="566"/>
      <c r="AO181" s="181"/>
      <c r="AP181" s="180"/>
      <c r="AQ181" s="180"/>
      <c r="AR181" s="180"/>
      <c r="AS181" s="180"/>
      <c r="AT181" s="180"/>
      <c r="AU181" s="180"/>
      <c r="AV181" s="180"/>
      <c r="AW181" s="180"/>
      <c r="AX181" s="180"/>
      <c r="AY181" s="180"/>
      <c r="AZ181" s="179"/>
      <c r="BA181" s="178"/>
      <c r="BB181" s="177"/>
      <c r="BC181" s="177"/>
      <c r="BD181" s="177"/>
      <c r="BE181" s="176"/>
    </row>
    <row r="182" spans="1:57" ht="36.75" customHeight="1" x14ac:dyDescent="0.25">
      <c r="A182" s="290"/>
      <c r="B182" s="409"/>
      <c r="C182" s="288"/>
      <c r="D182" s="288"/>
      <c r="E182" s="288"/>
      <c r="F182" s="288"/>
      <c r="G182" s="288"/>
      <c r="H182" s="578"/>
      <c r="I182" s="517"/>
      <c r="J182" s="483"/>
      <c r="K182" s="422"/>
      <c r="L182" s="376"/>
      <c r="M182" s="394"/>
      <c r="N182" s="587"/>
      <c r="O182" s="522"/>
      <c r="P182" s="184" t="s">
        <v>395</v>
      </c>
      <c r="Q182" s="184" t="s">
        <v>82</v>
      </c>
      <c r="R182" s="183">
        <f>+IFERROR(VLOOKUP(Q182,[8]DATOS!$E$2:$F$17,2,FALSE),"")</f>
        <v>15</v>
      </c>
      <c r="S182" s="540"/>
      <c r="T182" s="540"/>
      <c r="U182" s="540"/>
      <c r="V182" s="540"/>
      <c r="W182" s="540"/>
      <c r="X182" s="290"/>
      <c r="Y182" s="522"/>
      <c r="Z182" s="544"/>
      <c r="AA182" s="517"/>
      <c r="AB182" s="387"/>
      <c r="AC182" s="387"/>
      <c r="AD182" s="387"/>
      <c r="AE182" s="288"/>
      <c r="AF182" s="140"/>
      <c r="AG182" s="288"/>
      <c r="AH182" s="376"/>
      <c r="AI182" s="376"/>
      <c r="AJ182" s="584"/>
      <c r="AK182" s="525"/>
      <c r="AL182" s="525"/>
      <c r="AM182" s="517"/>
      <c r="AN182" s="566"/>
      <c r="AO182" s="181"/>
      <c r="AP182" s="180"/>
      <c r="AQ182" s="180"/>
      <c r="AR182" s="180"/>
      <c r="AS182" s="180"/>
      <c r="AT182" s="180"/>
      <c r="AU182" s="180"/>
      <c r="AV182" s="180"/>
      <c r="AW182" s="180"/>
      <c r="AX182" s="180"/>
      <c r="AY182" s="180"/>
      <c r="AZ182" s="179"/>
      <c r="BA182" s="178"/>
      <c r="BB182" s="177"/>
      <c r="BC182" s="177"/>
      <c r="BD182" s="177"/>
      <c r="BE182" s="176"/>
    </row>
    <row r="183" spans="1:57" ht="36.75" customHeight="1" x14ac:dyDescent="0.25">
      <c r="A183" s="290"/>
      <c r="B183" s="409"/>
      <c r="C183" s="288"/>
      <c r="D183" s="288"/>
      <c r="E183" s="288"/>
      <c r="F183" s="288"/>
      <c r="G183" s="288"/>
      <c r="H183" s="579"/>
      <c r="I183" s="546"/>
      <c r="J183" s="483"/>
      <c r="K183" s="422"/>
      <c r="L183" s="376"/>
      <c r="M183" s="394"/>
      <c r="N183" s="587"/>
      <c r="O183" s="522"/>
      <c r="P183" s="184" t="s">
        <v>393</v>
      </c>
      <c r="Q183" s="184" t="s">
        <v>85</v>
      </c>
      <c r="R183" s="183">
        <f>+IFERROR(VLOOKUP(Q183,[8]DATOS!$E$2:$F$17,2,FALSE),"")</f>
        <v>15</v>
      </c>
      <c r="S183" s="540"/>
      <c r="T183" s="540"/>
      <c r="U183" s="540"/>
      <c r="V183" s="540"/>
      <c r="W183" s="540"/>
      <c r="X183" s="290"/>
      <c r="Y183" s="522"/>
      <c r="Z183" s="544"/>
      <c r="AA183" s="517"/>
      <c r="AB183" s="387"/>
      <c r="AC183" s="387"/>
      <c r="AD183" s="387"/>
      <c r="AE183" s="288"/>
      <c r="AF183" s="140"/>
      <c r="AG183" s="288"/>
      <c r="AH183" s="376"/>
      <c r="AI183" s="376"/>
      <c r="AJ183" s="584"/>
      <c r="AK183" s="525"/>
      <c r="AL183" s="525"/>
      <c r="AM183" s="517"/>
      <c r="AN183" s="566"/>
      <c r="AO183" s="181"/>
      <c r="AP183" s="180"/>
      <c r="AQ183" s="180"/>
      <c r="AR183" s="180"/>
      <c r="AS183" s="180"/>
      <c r="AT183" s="180"/>
      <c r="AU183" s="180"/>
      <c r="AV183" s="180"/>
      <c r="AW183" s="180"/>
      <c r="AX183" s="180"/>
      <c r="AY183" s="180"/>
      <c r="AZ183" s="179"/>
      <c r="BA183" s="178"/>
      <c r="BB183" s="177"/>
      <c r="BC183" s="177"/>
      <c r="BD183" s="177"/>
      <c r="BE183" s="176"/>
    </row>
    <row r="184" spans="1:57" ht="36.75" customHeight="1" x14ac:dyDescent="0.25">
      <c r="A184" s="290"/>
      <c r="B184" s="409"/>
      <c r="C184" s="288"/>
      <c r="D184" s="288"/>
      <c r="E184" s="288"/>
      <c r="F184" s="288"/>
      <c r="G184" s="288"/>
      <c r="H184" s="527" t="s">
        <v>398</v>
      </c>
      <c r="I184" s="522" t="s">
        <v>48</v>
      </c>
      <c r="J184" s="483"/>
      <c r="K184" s="422"/>
      <c r="L184" s="376"/>
      <c r="M184" s="394"/>
      <c r="N184" s="587"/>
      <c r="O184" s="522"/>
      <c r="P184" s="184" t="s">
        <v>392</v>
      </c>
      <c r="Q184" s="184" t="s">
        <v>98</v>
      </c>
      <c r="R184" s="183">
        <f>+IFERROR(VLOOKUP(Q184,[8]DATOS!$E$2:$F$17,2,FALSE),"")</f>
        <v>15</v>
      </c>
      <c r="S184" s="540"/>
      <c r="T184" s="540"/>
      <c r="U184" s="540"/>
      <c r="V184" s="540"/>
      <c r="W184" s="540"/>
      <c r="X184" s="290"/>
      <c r="Y184" s="522"/>
      <c r="Z184" s="544"/>
      <c r="AA184" s="517"/>
      <c r="AB184" s="387"/>
      <c r="AC184" s="387"/>
      <c r="AD184" s="387"/>
      <c r="AE184" s="288"/>
      <c r="AF184" s="140"/>
      <c r="AG184" s="288"/>
      <c r="AH184" s="376"/>
      <c r="AI184" s="376"/>
      <c r="AJ184" s="584"/>
      <c r="AK184" s="525"/>
      <c r="AL184" s="525"/>
      <c r="AM184" s="517"/>
      <c r="AN184" s="566"/>
      <c r="AO184" s="181"/>
      <c r="AP184" s="180"/>
      <c r="AQ184" s="180"/>
      <c r="AR184" s="180"/>
      <c r="AS184" s="180"/>
      <c r="AT184" s="180"/>
      <c r="AU184" s="180"/>
      <c r="AV184" s="180"/>
      <c r="AW184" s="180"/>
      <c r="AX184" s="180"/>
      <c r="AY184" s="180"/>
      <c r="AZ184" s="179"/>
      <c r="BA184" s="178"/>
      <c r="BB184" s="177"/>
      <c r="BC184" s="177"/>
      <c r="BD184" s="177"/>
      <c r="BE184" s="176"/>
    </row>
    <row r="185" spans="1:57" ht="36.75" customHeight="1" x14ac:dyDescent="0.25">
      <c r="A185" s="290"/>
      <c r="B185" s="409"/>
      <c r="C185" s="288"/>
      <c r="D185" s="288"/>
      <c r="E185" s="288"/>
      <c r="F185" s="288"/>
      <c r="G185" s="288"/>
      <c r="H185" s="527"/>
      <c r="I185" s="522"/>
      <c r="J185" s="483"/>
      <c r="K185" s="422"/>
      <c r="L185" s="376"/>
      <c r="M185" s="394"/>
      <c r="N185" s="588"/>
      <c r="O185" s="522"/>
      <c r="P185" s="184" t="s">
        <v>390</v>
      </c>
      <c r="Q185" s="184" t="s">
        <v>87</v>
      </c>
      <c r="R185" s="183">
        <f>+IFERROR(VLOOKUP(Q185,[8]DATOS!$E$2:$F$17,2,FALSE),"")</f>
        <v>10</v>
      </c>
      <c r="S185" s="540"/>
      <c r="T185" s="540"/>
      <c r="U185" s="540"/>
      <c r="V185" s="540"/>
      <c r="W185" s="540"/>
      <c r="X185" s="290"/>
      <c r="Y185" s="522"/>
      <c r="Z185" s="545"/>
      <c r="AA185" s="546"/>
      <c r="AB185" s="387"/>
      <c r="AC185" s="387"/>
      <c r="AD185" s="387"/>
      <c r="AE185" s="288"/>
      <c r="AF185" s="140"/>
      <c r="AG185" s="288"/>
      <c r="AH185" s="376"/>
      <c r="AI185" s="376"/>
      <c r="AJ185" s="585"/>
      <c r="AK185" s="525"/>
      <c r="AL185" s="525"/>
      <c r="AM185" s="546"/>
      <c r="AN185" s="567"/>
      <c r="AO185" s="181"/>
      <c r="AP185" s="180"/>
      <c r="AQ185" s="180"/>
      <c r="AR185" s="180"/>
      <c r="AS185" s="180"/>
      <c r="AT185" s="180"/>
      <c r="AU185" s="180"/>
      <c r="AV185" s="180"/>
      <c r="AW185" s="180"/>
      <c r="AX185" s="180"/>
      <c r="AY185" s="180"/>
      <c r="AZ185" s="179"/>
      <c r="BA185" s="178"/>
      <c r="BB185" s="177"/>
      <c r="BC185" s="177"/>
      <c r="BD185" s="177"/>
      <c r="BE185" s="176"/>
    </row>
    <row r="186" spans="1:57" ht="45" customHeight="1" x14ac:dyDescent="0.25">
      <c r="A186" s="290"/>
      <c r="B186" s="409"/>
      <c r="C186" s="288"/>
      <c r="D186" s="288"/>
      <c r="E186" s="288"/>
      <c r="F186" s="288"/>
      <c r="G186" s="288"/>
      <c r="H186" s="527"/>
      <c r="I186" s="522"/>
      <c r="J186" s="483"/>
      <c r="K186" s="422"/>
      <c r="L186" s="376"/>
      <c r="M186" s="394"/>
      <c r="N186" s="550" t="s">
        <v>578</v>
      </c>
      <c r="O186" s="522" t="s">
        <v>65</v>
      </c>
      <c r="P186" s="184" t="s">
        <v>401</v>
      </c>
      <c r="Q186" s="184" t="s">
        <v>76</v>
      </c>
      <c r="R186" s="183">
        <f>+IFERROR(VLOOKUP(Q186,[8]DATOS!$E$2:$F$17,2,FALSE),"")</f>
        <v>15</v>
      </c>
      <c r="S186" s="540">
        <f>SUM(R186:R192)</f>
        <v>100</v>
      </c>
      <c r="T186" s="540" t="str">
        <f>+IF(AND(S186&lt;=100,S186&gt;=96),"Fuerte",IF(AND(S186&lt;=95,S186&gt;=86),"Moderado",IF(AND(S186&lt;=85,J186&gt;=0),"Débil"," ")))</f>
        <v>Fuerte</v>
      </c>
      <c r="U186" s="540" t="s">
        <v>90</v>
      </c>
      <c r="V186" s="540"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540">
        <f>IF(V186="Fuerte",100,IF(V186="Moderado",50,IF(V186="Débil",0)))</f>
        <v>100</v>
      </c>
      <c r="X186" s="290"/>
      <c r="Y186" s="522" t="s">
        <v>577</v>
      </c>
      <c r="Z186" s="540" t="s">
        <v>562</v>
      </c>
      <c r="AA186" s="522" t="s">
        <v>576</v>
      </c>
      <c r="AB186" s="387"/>
      <c r="AC186" s="387"/>
      <c r="AD186" s="387"/>
      <c r="AE186" s="288"/>
      <c r="AF186" s="140"/>
      <c r="AG186" s="288"/>
      <c r="AH186" s="376"/>
      <c r="AI186" s="376"/>
      <c r="AJ186" s="580" t="s">
        <v>575</v>
      </c>
      <c r="AK186" s="560">
        <v>43497</v>
      </c>
      <c r="AL186" s="560">
        <v>43830</v>
      </c>
      <c r="AM186" s="516" t="s">
        <v>569</v>
      </c>
      <c r="AN186" s="500" t="s">
        <v>574</v>
      </c>
      <c r="AO186" s="181"/>
      <c r="AP186" s="180"/>
      <c r="AQ186" s="180"/>
      <c r="AR186" s="180"/>
      <c r="AS186" s="180"/>
      <c r="AT186" s="180"/>
      <c r="AU186" s="180"/>
      <c r="AV186" s="180"/>
      <c r="AW186" s="180"/>
      <c r="AX186" s="180"/>
      <c r="AY186" s="180"/>
      <c r="AZ186" s="179"/>
      <c r="BA186" s="178"/>
      <c r="BB186" s="177"/>
      <c r="BC186" s="177"/>
      <c r="BD186" s="177"/>
      <c r="BE186" s="176"/>
    </row>
    <row r="187" spans="1:57" ht="31.5" customHeight="1" x14ac:dyDescent="0.25">
      <c r="A187" s="290"/>
      <c r="B187" s="409"/>
      <c r="C187" s="288"/>
      <c r="D187" s="288"/>
      <c r="E187" s="288"/>
      <c r="F187" s="288"/>
      <c r="G187" s="288"/>
      <c r="H187" s="527" t="s">
        <v>396</v>
      </c>
      <c r="I187" s="522" t="s">
        <v>48</v>
      </c>
      <c r="J187" s="483"/>
      <c r="K187" s="422"/>
      <c r="L187" s="376"/>
      <c r="M187" s="394"/>
      <c r="N187" s="550"/>
      <c r="O187" s="522"/>
      <c r="P187" s="184" t="s">
        <v>399</v>
      </c>
      <c r="Q187" s="184" t="s">
        <v>78</v>
      </c>
      <c r="R187" s="183">
        <f>+IFERROR(VLOOKUP(Q187,[8]DATOS!$E$2:$F$17,2,FALSE),"")</f>
        <v>15</v>
      </c>
      <c r="S187" s="540"/>
      <c r="T187" s="540"/>
      <c r="U187" s="540"/>
      <c r="V187" s="540"/>
      <c r="W187" s="540"/>
      <c r="X187" s="290"/>
      <c r="Y187" s="522"/>
      <c r="Z187" s="540"/>
      <c r="AA187" s="522"/>
      <c r="AB187" s="387"/>
      <c r="AC187" s="387"/>
      <c r="AD187" s="387"/>
      <c r="AE187" s="288"/>
      <c r="AF187" s="140"/>
      <c r="AG187" s="288"/>
      <c r="AH187" s="376"/>
      <c r="AI187" s="376"/>
      <c r="AJ187" s="581"/>
      <c r="AK187" s="561"/>
      <c r="AL187" s="561"/>
      <c r="AM187" s="517"/>
      <c r="AN187" s="500"/>
      <c r="AO187" s="181"/>
      <c r="AP187" s="180"/>
      <c r="AQ187" s="180"/>
      <c r="AR187" s="180"/>
      <c r="AS187" s="180"/>
      <c r="AT187" s="180"/>
      <c r="AU187" s="180"/>
      <c r="AV187" s="180"/>
      <c r="AW187" s="180"/>
      <c r="AX187" s="180"/>
      <c r="AY187" s="180"/>
      <c r="AZ187" s="179"/>
      <c r="BA187" s="178"/>
      <c r="BB187" s="177"/>
      <c r="BC187" s="177"/>
      <c r="BD187" s="177"/>
      <c r="BE187" s="176"/>
    </row>
    <row r="188" spans="1:57" ht="31.5" customHeight="1" x14ac:dyDescent="0.25">
      <c r="A188" s="290"/>
      <c r="B188" s="409"/>
      <c r="C188" s="288"/>
      <c r="D188" s="288"/>
      <c r="E188" s="288"/>
      <c r="F188" s="288"/>
      <c r="G188" s="288"/>
      <c r="H188" s="527"/>
      <c r="I188" s="522"/>
      <c r="J188" s="483"/>
      <c r="K188" s="422"/>
      <c r="L188" s="376"/>
      <c r="M188" s="394"/>
      <c r="N188" s="550"/>
      <c r="O188" s="522"/>
      <c r="P188" s="184" t="s">
        <v>397</v>
      </c>
      <c r="Q188" s="184" t="s">
        <v>80</v>
      </c>
      <c r="R188" s="183">
        <f>+IFERROR(VLOOKUP(Q188,[8]DATOS!$E$2:$F$17,2,FALSE),"")</f>
        <v>15</v>
      </c>
      <c r="S188" s="540"/>
      <c r="T188" s="540"/>
      <c r="U188" s="540"/>
      <c r="V188" s="540"/>
      <c r="W188" s="540"/>
      <c r="X188" s="290"/>
      <c r="Y188" s="522"/>
      <c r="Z188" s="540"/>
      <c r="AA188" s="522"/>
      <c r="AB188" s="387"/>
      <c r="AC188" s="387"/>
      <c r="AD188" s="387"/>
      <c r="AE188" s="288"/>
      <c r="AF188" s="140"/>
      <c r="AG188" s="288"/>
      <c r="AH188" s="376"/>
      <c r="AI188" s="376"/>
      <c r="AJ188" s="581"/>
      <c r="AK188" s="561"/>
      <c r="AL188" s="561"/>
      <c r="AM188" s="517"/>
      <c r="AN188" s="500"/>
      <c r="AO188" s="181"/>
      <c r="AP188" s="180"/>
      <c r="AQ188" s="180"/>
      <c r="AR188" s="180"/>
      <c r="AS188" s="180"/>
      <c r="AT188" s="180"/>
      <c r="AU188" s="180"/>
      <c r="AV188" s="180"/>
      <c r="AW188" s="180"/>
      <c r="AX188" s="180"/>
      <c r="AY188" s="180"/>
      <c r="AZ188" s="179"/>
      <c r="BA188" s="178"/>
      <c r="BB188" s="177"/>
      <c r="BC188" s="177"/>
      <c r="BD188" s="177"/>
      <c r="BE188" s="176"/>
    </row>
    <row r="189" spans="1:57" ht="31.5" customHeight="1" x14ac:dyDescent="0.25">
      <c r="A189" s="290"/>
      <c r="B189" s="409"/>
      <c r="C189" s="288"/>
      <c r="D189" s="288"/>
      <c r="E189" s="288"/>
      <c r="F189" s="288"/>
      <c r="G189" s="288"/>
      <c r="H189" s="527"/>
      <c r="I189" s="522"/>
      <c r="J189" s="483"/>
      <c r="K189" s="422"/>
      <c r="L189" s="376"/>
      <c r="M189" s="394"/>
      <c r="N189" s="550"/>
      <c r="O189" s="522"/>
      <c r="P189" s="184" t="s">
        <v>395</v>
      </c>
      <c r="Q189" s="184" t="s">
        <v>82</v>
      </c>
      <c r="R189" s="183">
        <f>+IFERROR(VLOOKUP(Q189,[8]DATOS!$E$2:$F$17,2,FALSE),"")</f>
        <v>15</v>
      </c>
      <c r="S189" s="540"/>
      <c r="T189" s="540"/>
      <c r="U189" s="540"/>
      <c r="V189" s="540"/>
      <c r="W189" s="540"/>
      <c r="X189" s="290"/>
      <c r="Y189" s="522"/>
      <c r="Z189" s="540"/>
      <c r="AA189" s="522"/>
      <c r="AB189" s="387"/>
      <c r="AC189" s="387"/>
      <c r="AD189" s="387"/>
      <c r="AE189" s="288"/>
      <c r="AF189" s="140"/>
      <c r="AG189" s="288"/>
      <c r="AH189" s="376"/>
      <c r="AI189" s="376"/>
      <c r="AJ189" s="581"/>
      <c r="AK189" s="561"/>
      <c r="AL189" s="561"/>
      <c r="AM189" s="517"/>
      <c r="AN189" s="500"/>
      <c r="AO189" s="181"/>
      <c r="AP189" s="180"/>
      <c r="AQ189" s="180"/>
      <c r="AR189" s="180"/>
      <c r="AS189" s="180"/>
      <c r="AT189" s="180"/>
      <c r="AU189" s="180"/>
      <c r="AV189" s="180"/>
      <c r="AW189" s="180"/>
      <c r="AX189" s="180"/>
      <c r="AY189" s="180"/>
      <c r="AZ189" s="179"/>
      <c r="BA189" s="178"/>
      <c r="BB189" s="177"/>
      <c r="BC189" s="177"/>
      <c r="BD189" s="177"/>
      <c r="BE189" s="176"/>
    </row>
    <row r="190" spans="1:57" ht="31.5" customHeight="1" x14ac:dyDescent="0.25">
      <c r="A190" s="290"/>
      <c r="B190" s="409"/>
      <c r="C190" s="288"/>
      <c r="D190" s="288"/>
      <c r="E190" s="288"/>
      <c r="F190" s="288"/>
      <c r="G190" s="288"/>
      <c r="H190" s="527" t="s">
        <v>394</v>
      </c>
      <c r="I190" s="522" t="s">
        <v>48</v>
      </c>
      <c r="J190" s="483"/>
      <c r="K190" s="422"/>
      <c r="L190" s="376"/>
      <c r="M190" s="394"/>
      <c r="N190" s="550"/>
      <c r="O190" s="522"/>
      <c r="P190" s="184" t="s">
        <v>393</v>
      </c>
      <c r="Q190" s="184" t="s">
        <v>85</v>
      </c>
      <c r="R190" s="183">
        <f>+IFERROR(VLOOKUP(Q190,[8]DATOS!$E$2:$F$17,2,FALSE),"")</f>
        <v>15</v>
      </c>
      <c r="S190" s="540"/>
      <c r="T190" s="540"/>
      <c r="U190" s="540"/>
      <c r="V190" s="540"/>
      <c r="W190" s="540"/>
      <c r="X190" s="290"/>
      <c r="Y190" s="522"/>
      <c r="Z190" s="540"/>
      <c r="AA190" s="522"/>
      <c r="AB190" s="387"/>
      <c r="AC190" s="387"/>
      <c r="AD190" s="387"/>
      <c r="AE190" s="288"/>
      <c r="AF190" s="140"/>
      <c r="AG190" s="288"/>
      <c r="AH190" s="376"/>
      <c r="AI190" s="376"/>
      <c r="AJ190" s="581"/>
      <c r="AK190" s="561"/>
      <c r="AL190" s="561"/>
      <c r="AM190" s="517"/>
      <c r="AN190" s="500"/>
      <c r="AO190" s="181"/>
      <c r="AP190" s="180"/>
      <c r="AQ190" s="180"/>
      <c r="AR190" s="180"/>
      <c r="AS190" s="180"/>
      <c r="AT190" s="180"/>
      <c r="AU190" s="180"/>
      <c r="AV190" s="180"/>
      <c r="AW190" s="180"/>
      <c r="AX190" s="180"/>
      <c r="AY190" s="180"/>
      <c r="AZ190" s="179"/>
      <c r="BA190" s="178"/>
      <c r="BB190" s="177"/>
      <c r="BC190" s="177"/>
      <c r="BD190" s="177"/>
      <c r="BE190" s="176"/>
    </row>
    <row r="191" spans="1:57" ht="31.5" customHeight="1" x14ac:dyDescent="0.25">
      <c r="A191" s="290"/>
      <c r="B191" s="409"/>
      <c r="C191" s="288"/>
      <c r="D191" s="288"/>
      <c r="E191" s="288"/>
      <c r="F191" s="288"/>
      <c r="G191" s="288"/>
      <c r="H191" s="527"/>
      <c r="I191" s="522"/>
      <c r="J191" s="483"/>
      <c r="K191" s="422"/>
      <c r="L191" s="376"/>
      <c r="M191" s="394"/>
      <c r="N191" s="550"/>
      <c r="O191" s="522"/>
      <c r="P191" s="184" t="s">
        <v>392</v>
      </c>
      <c r="Q191" s="184" t="s">
        <v>98</v>
      </c>
      <c r="R191" s="183">
        <f>+IFERROR(VLOOKUP(Q191,[8]DATOS!$E$2:$F$17,2,FALSE),"")</f>
        <v>15</v>
      </c>
      <c r="S191" s="540"/>
      <c r="T191" s="540"/>
      <c r="U191" s="540"/>
      <c r="V191" s="540"/>
      <c r="W191" s="540"/>
      <c r="X191" s="290"/>
      <c r="Y191" s="522"/>
      <c r="Z191" s="540"/>
      <c r="AA191" s="522"/>
      <c r="AB191" s="387"/>
      <c r="AC191" s="387"/>
      <c r="AD191" s="387"/>
      <c r="AE191" s="288"/>
      <c r="AF191" s="140"/>
      <c r="AG191" s="288"/>
      <c r="AH191" s="376"/>
      <c r="AI191" s="376"/>
      <c r="AJ191" s="581"/>
      <c r="AK191" s="561"/>
      <c r="AL191" s="561"/>
      <c r="AM191" s="517"/>
      <c r="AN191" s="500"/>
      <c r="AO191" s="181"/>
      <c r="AP191" s="180"/>
      <c r="AQ191" s="180"/>
      <c r="AR191" s="180"/>
      <c r="AS191" s="180"/>
      <c r="AT191" s="180"/>
      <c r="AU191" s="180"/>
      <c r="AV191" s="180"/>
      <c r="AW191" s="180"/>
      <c r="AX191" s="180"/>
      <c r="AY191" s="180"/>
      <c r="AZ191" s="179"/>
      <c r="BA191" s="178"/>
      <c r="BB191" s="177"/>
      <c r="BC191" s="177"/>
      <c r="BD191" s="177"/>
      <c r="BE191" s="176"/>
    </row>
    <row r="192" spans="1:57" ht="35.25" customHeight="1" x14ac:dyDescent="0.25">
      <c r="A192" s="290"/>
      <c r="B192" s="409"/>
      <c r="C192" s="288"/>
      <c r="D192" s="288"/>
      <c r="E192" s="288"/>
      <c r="F192" s="288"/>
      <c r="G192" s="288"/>
      <c r="H192" s="527"/>
      <c r="I192" s="522"/>
      <c r="J192" s="483"/>
      <c r="K192" s="422"/>
      <c r="L192" s="376"/>
      <c r="M192" s="394"/>
      <c r="N192" s="550"/>
      <c r="O192" s="522"/>
      <c r="P192" s="184" t="s">
        <v>390</v>
      </c>
      <c r="Q192" s="184" t="s">
        <v>87</v>
      </c>
      <c r="R192" s="183">
        <f>+IFERROR(VLOOKUP(Q192,[8]DATOS!$E$2:$F$17,2,FALSE),"")</f>
        <v>10</v>
      </c>
      <c r="S192" s="540"/>
      <c r="T192" s="540"/>
      <c r="U192" s="540"/>
      <c r="V192" s="540"/>
      <c r="W192" s="540"/>
      <c r="X192" s="290"/>
      <c r="Y192" s="522"/>
      <c r="Z192" s="540"/>
      <c r="AA192" s="522"/>
      <c r="AB192" s="387"/>
      <c r="AC192" s="387"/>
      <c r="AD192" s="387"/>
      <c r="AE192" s="288"/>
      <c r="AF192" s="140"/>
      <c r="AG192" s="288"/>
      <c r="AH192" s="376"/>
      <c r="AI192" s="376"/>
      <c r="AJ192" s="582"/>
      <c r="AK192" s="562"/>
      <c r="AL192" s="562"/>
      <c r="AM192" s="546"/>
      <c r="AN192" s="500"/>
      <c r="AO192" s="181"/>
      <c r="AP192" s="180"/>
      <c r="AQ192" s="180"/>
      <c r="AR192" s="180"/>
      <c r="AS192" s="180"/>
      <c r="AT192" s="180"/>
      <c r="AU192" s="180"/>
      <c r="AV192" s="180"/>
      <c r="AW192" s="180"/>
      <c r="AX192" s="180"/>
      <c r="AY192" s="180"/>
      <c r="AZ192" s="179"/>
      <c r="BA192" s="178"/>
      <c r="BB192" s="177"/>
      <c r="BC192" s="177"/>
      <c r="BD192" s="177"/>
      <c r="BE192" s="176"/>
    </row>
    <row r="193" spans="1:57" ht="50.25" customHeight="1" x14ac:dyDescent="0.25">
      <c r="A193" s="290"/>
      <c r="B193" s="409"/>
      <c r="C193" s="288"/>
      <c r="D193" s="288"/>
      <c r="E193" s="288"/>
      <c r="F193" s="288"/>
      <c r="G193" s="288"/>
      <c r="H193" s="527" t="s">
        <v>391</v>
      </c>
      <c r="I193" s="522" t="s">
        <v>48</v>
      </c>
      <c r="J193" s="483"/>
      <c r="K193" s="422"/>
      <c r="L193" s="376"/>
      <c r="M193" s="394"/>
      <c r="N193" s="550" t="s">
        <v>573</v>
      </c>
      <c r="O193" s="522" t="s">
        <v>65</v>
      </c>
      <c r="P193" s="184" t="s">
        <v>401</v>
      </c>
      <c r="Q193" s="184" t="s">
        <v>76</v>
      </c>
      <c r="R193" s="183">
        <f>+IFERROR(VLOOKUP(Q193,[8]DATOS!$E$2:$F$17,2,FALSE),"")</f>
        <v>15</v>
      </c>
      <c r="S193" s="540">
        <f>SUM(R193:R199)</f>
        <v>100</v>
      </c>
      <c r="T193" s="540" t="str">
        <f>+IF(AND(S193&lt;=100,S193&gt;=96),"Fuerte",IF(AND(S193&lt;=95,S193&gt;=86),"Moderado",IF(AND(S193&lt;=85,J193&gt;=0),"Débil"," ")))</f>
        <v>Fuerte</v>
      </c>
      <c r="U193" s="540" t="s">
        <v>90</v>
      </c>
      <c r="V193" s="540"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540">
        <f>IF(V193="Fuerte",100,IF(V193="Moderado",50,IF(V193="Débil",0)))</f>
        <v>100</v>
      </c>
      <c r="X193" s="290"/>
      <c r="Y193" s="522" t="s">
        <v>572</v>
      </c>
      <c r="Z193" s="540" t="s">
        <v>562</v>
      </c>
      <c r="AA193" s="522" t="s">
        <v>571</v>
      </c>
      <c r="AB193" s="387"/>
      <c r="AC193" s="387"/>
      <c r="AD193" s="387"/>
      <c r="AE193" s="288"/>
      <c r="AF193" s="140"/>
      <c r="AG193" s="288"/>
      <c r="AH193" s="376"/>
      <c r="AI193" s="376"/>
      <c r="AJ193" s="563" t="s">
        <v>570</v>
      </c>
      <c r="AK193" s="525">
        <v>43497</v>
      </c>
      <c r="AL193" s="525">
        <v>43830</v>
      </c>
      <c r="AM193" s="522" t="s">
        <v>569</v>
      </c>
      <c r="AN193" s="500" t="s">
        <v>568</v>
      </c>
      <c r="AO193" s="181"/>
      <c r="AP193" s="180"/>
      <c r="AQ193" s="180"/>
      <c r="AR193" s="180"/>
      <c r="AS193" s="180"/>
      <c r="AT193" s="180"/>
      <c r="AU193" s="180"/>
      <c r="AV193" s="180"/>
      <c r="AW193" s="180"/>
      <c r="AX193" s="180"/>
      <c r="AY193" s="180"/>
      <c r="AZ193" s="179"/>
      <c r="BA193" s="178"/>
      <c r="BB193" s="177"/>
      <c r="BC193" s="177"/>
      <c r="BD193" s="177"/>
      <c r="BE193" s="176"/>
    </row>
    <row r="194" spans="1:57" ht="52.5" customHeight="1" x14ac:dyDescent="0.25">
      <c r="A194" s="290"/>
      <c r="B194" s="409"/>
      <c r="C194" s="288"/>
      <c r="D194" s="288"/>
      <c r="E194" s="288"/>
      <c r="F194" s="288"/>
      <c r="G194" s="288"/>
      <c r="H194" s="527"/>
      <c r="I194" s="522"/>
      <c r="J194" s="483"/>
      <c r="K194" s="422"/>
      <c r="L194" s="376"/>
      <c r="M194" s="394"/>
      <c r="N194" s="550"/>
      <c r="O194" s="522"/>
      <c r="P194" s="184" t="s">
        <v>399</v>
      </c>
      <c r="Q194" s="184" t="s">
        <v>78</v>
      </c>
      <c r="R194" s="183">
        <f>+IFERROR(VLOOKUP(Q194,[8]DATOS!$E$2:$F$17,2,FALSE),"")</f>
        <v>15</v>
      </c>
      <c r="S194" s="540"/>
      <c r="T194" s="540"/>
      <c r="U194" s="540"/>
      <c r="V194" s="540"/>
      <c r="W194" s="540"/>
      <c r="X194" s="290"/>
      <c r="Y194" s="522"/>
      <c r="Z194" s="540"/>
      <c r="AA194" s="522"/>
      <c r="AB194" s="387"/>
      <c r="AC194" s="387"/>
      <c r="AD194" s="387"/>
      <c r="AE194" s="288"/>
      <c r="AF194" s="140"/>
      <c r="AG194" s="288"/>
      <c r="AH194" s="376"/>
      <c r="AI194" s="376"/>
      <c r="AJ194" s="523"/>
      <c r="AK194" s="525"/>
      <c r="AL194" s="525"/>
      <c r="AM194" s="522"/>
      <c r="AN194" s="500"/>
      <c r="AO194" s="181"/>
      <c r="AP194" s="180"/>
      <c r="AQ194" s="180"/>
      <c r="AR194" s="180"/>
      <c r="AS194" s="180"/>
      <c r="AT194" s="180"/>
      <c r="AU194" s="180"/>
      <c r="AV194" s="180"/>
      <c r="AW194" s="180"/>
      <c r="AX194" s="180"/>
      <c r="AY194" s="180"/>
      <c r="AZ194" s="179"/>
      <c r="BA194" s="178"/>
      <c r="BB194" s="177"/>
      <c r="BC194" s="177"/>
      <c r="BD194" s="177"/>
      <c r="BE194" s="176"/>
    </row>
    <row r="195" spans="1:57" ht="35.25" customHeight="1" x14ac:dyDescent="0.25">
      <c r="A195" s="290"/>
      <c r="B195" s="409"/>
      <c r="C195" s="288"/>
      <c r="D195" s="288"/>
      <c r="E195" s="288"/>
      <c r="F195" s="288"/>
      <c r="G195" s="288"/>
      <c r="H195" s="527"/>
      <c r="I195" s="522"/>
      <c r="J195" s="483"/>
      <c r="K195" s="422"/>
      <c r="L195" s="376"/>
      <c r="M195" s="394"/>
      <c r="N195" s="550"/>
      <c r="O195" s="522"/>
      <c r="P195" s="184" t="s">
        <v>397</v>
      </c>
      <c r="Q195" s="184" t="s">
        <v>80</v>
      </c>
      <c r="R195" s="183">
        <f>+IFERROR(VLOOKUP(Q195,[8]DATOS!$E$2:$F$17,2,FALSE),"")</f>
        <v>15</v>
      </c>
      <c r="S195" s="540"/>
      <c r="T195" s="540"/>
      <c r="U195" s="540"/>
      <c r="V195" s="540"/>
      <c r="W195" s="540"/>
      <c r="X195" s="290"/>
      <c r="Y195" s="522"/>
      <c r="Z195" s="540"/>
      <c r="AA195" s="522"/>
      <c r="AB195" s="387"/>
      <c r="AC195" s="387"/>
      <c r="AD195" s="387"/>
      <c r="AE195" s="288"/>
      <c r="AF195" s="140"/>
      <c r="AG195" s="288"/>
      <c r="AH195" s="376"/>
      <c r="AI195" s="376"/>
      <c r="AJ195" s="523"/>
      <c r="AK195" s="525"/>
      <c r="AL195" s="525"/>
      <c r="AM195" s="522"/>
      <c r="AN195" s="500"/>
      <c r="AO195" s="181"/>
      <c r="AP195" s="180"/>
      <c r="AQ195" s="180"/>
      <c r="AR195" s="180"/>
      <c r="AS195" s="180"/>
      <c r="AT195" s="180"/>
      <c r="AU195" s="180"/>
      <c r="AV195" s="180"/>
      <c r="AW195" s="180"/>
      <c r="AX195" s="180"/>
      <c r="AY195" s="180"/>
      <c r="AZ195" s="179"/>
      <c r="BA195" s="178"/>
      <c r="BB195" s="177"/>
      <c r="BC195" s="177"/>
      <c r="BD195" s="177"/>
      <c r="BE195" s="176"/>
    </row>
    <row r="196" spans="1:57" ht="35.25" customHeight="1" x14ac:dyDescent="0.25">
      <c r="A196" s="290"/>
      <c r="B196" s="409"/>
      <c r="C196" s="288"/>
      <c r="D196" s="288"/>
      <c r="E196" s="288"/>
      <c r="F196" s="288"/>
      <c r="G196" s="288"/>
      <c r="H196" s="527" t="s">
        <v>389</v>
      </c>
      <c r="I196" s="522" t="s">
        <v>48</v>
      </c>
      <c r="J196" s="483"/>
      <c r="K196" s="422"/>
      <c r="L196" s="376"/>
      <c r="M196" s="394"/>
      <c r="N196" s="550"/>
      <c r="O196" s="522"/>
      <c r="P196" s="184" t="s">
        <v>395</v>
      </c>
      <c r="Q196" s="184" t="s">
        <v>82</v>
      </c>
      <c r="R196" s="183">
        <f>+IFERROR(VLOOKUP(Q196,[8]DATOS!$E$2:$F$17,2,FALSE),"")</f>
        <v>15</v>
      </c>
      <c r="S196" s="540"/>
      <c r="T196" s="540"/>
      <c r="U196" s="540"/>
      <c r="V196" s="540"/>
      <c r="W196" s="540"/>
      <c r="X196" s="290"/>
      <c r="Y196" s="522"/>
      <c r="Z196" s="540"/>
      <c r="AA196" s="522"/>
      <c r="AB196" s="387"/>
      <c r="AC196" s="387"/>
      <c r="AD196" s="387"/>
      <c r="AE196" s="288"/>
      <c r="AF196" s="140"/>
      <c r="AG196" s="288"/>
      <c r="AH196" s="376"/>
      <c r="AI196" s="376"/>
      <c r="AJ196" s="523"/>
      <c r="AK196" s="525"/>
      <c r="AL196" s="525"/>
      <c r="AM196" s="522"/>
      <c r="AN196" s="500"/>
      <c r="AO196" s="181"/>
      <c r="AP196" s="180"/>
      <c r="AQ196" s="180"/>
      <c r="AR196" s="180"/>
      <c r="AS196" s="180"/>
      <c r="AT196" s="180"/>
      <c r="AU196" s="180"/>
      <c r="AV196" s="180"/>
      <c r="AW196" s="180"/>
      <c r="AX196" s="180"/>
      <c r="AY196" s="180"/>
      <c r="AZ196" s="179"/>
      <c r="BA196" s="178"/>
      <c r="BB196" s="177"/>
      <c r="BC196" s="177"/>
      <c r="BD196" s="177"/>
      <c r="BE196" s="176"/>
    </row>
    <row r="197" spans="1:57" ht="35.25" customHeight="1" x14ac:dyDescent="0.25">
      <c r="A197" s="290"/>
      <c r="B197" s="409"/>
      <c r="C197" s="288"/>
      <c r="D197" s="288"/>
      <c r="E197" s="288"/>
      <c r="F197" s="288"/>
      <c r="G197" s="288"/>
      <c r="H197" s="527"/>
      <c r="I197" s="522"/>
      <c r="J197" s="483"/>
      <c r="K197" s="422"/>
      <c r="L197" s="376"/>
      <c r="M197" s="394"/>
      <c r="N197" s="550"/>
      <c r="O197" s="522"/>
      <c r="P197" s="184" t="s">
        <v>393</v>
      </c>
      <c r="Q197" s="184" t="s">
        <v>85</v>
      </c>
      <c r="R197" s="183">
        <f>+IFERROR(VLOOKUP(Q197,[8]DATOS!$E$2:$F$17,2,FALSE),"")</f>
        <v>15</v>
      </c>
      <c r="S197" s="540"/>
      <c r="T197" s="540"/>
      <c r="U197" s="540"/>
      <c r="V197" s="540"/>
      <c r="W197" s="540"/>
      <c r="X197" s="290"/>
      <c r="Y197" s="522"/>
      <c r="Z197" s="540"/>
      <c r="AA197" s="522"/>
      <c r="AB197" s="387"/>
      <c r="AC197" s="387"/>
      <c r="AD197" s="387"/>
      <c r="AE197" s="288"/>
      <c r="AF197" s="140"/>
      <c r="AG197" s="288"/>
      <c r="AH197" s="376"/>
      <c r="AI197" s="376"/>
      <c r="AJ197" s="523"/>
      <c r="AK197" s="525"/>
      <c r="AL197" s="525"/>
      <c r="AM197" s="522"/>
      <c r="AN197" s="500"/>
      <c r="AO197" s="181"/>
      <c r="AP197" s="180"/>
      <c r="AQ197" s="180"/>
      <c r="AR197" s="180"/>
      <c r="AS197" s="180"/>
      <c r="AT197" s="180"/>
      <c r="AU197" s="180"/>
      <c r="AV197" s="180"/>
      <c r="AW197" s="180"/>
      <c r="AX197" s="180"/>
      <c r="AY197" s="180"/>
      <c r="AZ197" s="179"/>
      <c r="BA197" s="178"/>
      <c r="BB197" s="177"/>
      <c r="BC197" s="177"/>
      <c r="BD197" s="177"/>
      <c r="BE197" s="176"/>
    </row>
    <row r="198" spans="1:57" ht="35.25" customHeight="1" x14ac:dyDescent="0.25">
      <c r="A198" s="290"/>
      <c r="B198" s="409"/>
      <c r="C198" s="288"/>
      <c r="D198" s="288"/>
      <c r="E198" s="288"/>
      <c r="F198" s="288"/>
      <c r="G198" s="288"/>
      <c r="H198" s="527"/>
      <c r="I198" s="522"/>
      <c r="J198" s="483"/>
      <c r="K198" s="422"/>
      <c r="L198" s="376"/>
      <c r="M198" s="394"/>
      <c r="N198" s="550"/>
      <c r="O198" s="522"/>
      <c r="P198" s="184" t="s">
        <v>392</v>
      </c>
      <c r="Q198" s="184" t="s">
        <v>98</v>
      </c>
      <c r="R198" s="183">
        <f>+IFERROR(VLOOKUP(Q198,[8]DATOS!$E$2:$F$17,2,FALSE),"")</f>
        <v>15</v>
      </c>
      <c r="S198" s="540"/>
      <c r="T198" s="540"/>
      <c r="U198" s="540"/>
      <c r="V198" s="540"/>
      <c r="W198" s="540"/>
      <c r="X198" s="290"/>
      <c r="Y198" s="522"/>
      <c r="Z198" s="540"/>
      <c r="AA198" s="522"/>
      <c r="AB198" s="387"/>
      <c r="AC198" s="387"/>
      <c r="AD198" s="387"/>
      <c r="AE198" s="288"/>
      <c r="AF198" s="140"/>
      <c r="AG198" s="288"/>
      <c r="AH198" s="376"/>
      <c r="AI198" s="376"/>
      <c r="AJ198" s="523"/>
      <c r="AK198" s="525"/>
      <c r="AL198" s="525"/>
      <c r="AM198" s="522"/>
      <c r="AN198" s="500"/>
      <c r="AO198" s="181"/>
      <c r="AP198" s="180"/>
      <c r="AQ198" s="180"/>
      <c r="AR198" s="180"/>
      <c r="AS198" s="180"/>
      <c r="AT198" s="180"/>
      <c r="AU198" s="180"/>
      <c r="AV198" s="180"/>
      <c r="AW198" s="180"/>
      <c r="AX198" s="180"/>
      <c r="AY198" s="180"/>
      <c r="AZ198" s="179"/>
      <c r="BA198" s="178"/>
      <c r="BB198" s="177"/>
      <c r="BC198" s="177"/>
      <c r="BD198" s="177"/>
      <c r="BE198" s="176"/>
    </row>
    <row r="199" spans="1:57" ht="54.75" customHeight="1" x14ac:dyDescent="0.25">
      <c r="A199" s="290"/>
      <c r="B199" s="409"/>
      <c r="C199" s="288"/>
      <c r="D199" s="288"/>
      <c r="E199" s="288"/>
      <c r="F199" s="288"/>
      <c r="G199" s="288"/>
      <c r="H199" s="527" t="s">
        <v>388</v>
      </c>
      <c r="I199" s="522" t="s">
        <v>49</v>
      </c>
      <c r="J199" s="483"/>
      <c r="K199" s="422"/>
      <c r="L199" s="376"/>
      <c r="M199" s="394"/>
      <c r="N199" s="550"/>
      <c r="O199" s="522"/>
      <c r="P199" s="184" t="s">
        <v>390</v>
      </c>
      <c r="Q199" s="184" t="s">
        <v>87</v>
      </c>
      <c r="R199" s="183">
        <f>+IFERROR(VLOOKUP(Q199,[8]DATOS!$E$2:$F$17,2,FALSE),"")</f>
        <v>10</v>
      </c>
      <c r="S199" s="540"/>
      <c r="T199" s="540"/>
      <c r="U199" s="540"/>
      <c r="V199" s="540"/>
      <c r="W199" s="540"/>
      <c r="X199" s="290"/>
      <c r="Y199" s="522"/>
      <c r="Z199" s="540"/>
      <c r="AA199" s="522"/>
      <c r="AB199" s="387"/>
      <c r="AC199" s="387"/>
      <c r="AD199" s="387"/>
      <c r="AE199" s="288"/>
      <c r="AF199" s="140"/>
      <c r="AG199" s="288"/>
      <c r="AH199" s="376"/>
      <c r="AI199" s="376"/>
      <c r="AJ199" s="523"/>
      <c r="AK199" s="525"/>
      <c r="AL199" s="525"/>
      <c r="AM199" s="522"/>
      <c r="AN199" s="500"/>
      <c r="AO199" s="181"/>
      <c r="AP199" s="180"/>
      <c r="AQ199" s="180"/>
      <c r="AR199" s="180"/>
      <c r="AS199" s="180"/>
      <c r="AT199" s="180"/>
      <c r="AU199" s="180"/>
      <c r="AV199" s="180"/>
      <c r="AW199" s="180"/>
      <c r="AX199" s="180"/>
      <c r="AY199" s="180"/>
      <c r="AZ199" s="179"/>
      <c r="BA199" s="178"/>
      <c r="BB199" s="177"/>
      <c r="BC199" s="177"/>
      <c r="BD199" s="177"/>
      <c r="BE199" s="176"/>
    </row>
    <row r="200" spans="1:57" ht="54.75" customHeight="1" x14ac:dyDescent="0.25">
      <c r="A200" s="290"/>
      <c r="B200" s="409"/>
      <c r="C200" s="288"/>
      <c r="D200" s="288"/>
      <c r="E200" s="288"/>
      <c r="F200" s="288"/>
      <c r="G200" s="288"/>
      <c r="H200" s="527"/>
      <c r="I200" s="522"/>
      <c r="J200" s="483"/>
      <c r="K200" s="422"/>
      <c r="L200" s="376"/>
      <c r="M200" s="394"/>
      <c r="N200" s="308" t="s">
        <v>567</v>
      </c>
      <c r="O200" s="288" t="s">
        <v>65</v>
      </c>
      <c r="P200" s="164" t="s">
        <v>401</v>
      </c>
      <c r="Q200" s="164" t="s">
        <v>76</v>
      </c>
      <c r="R200" s="141">
        <f>+IFERROR(VLOOKUP(Q200,[9]DATOS!$E$2:$F$17,2,FALSE),"")</f>
        <v>15</v>
      </c>
      <c r="S200" s="290">
        <f>SUM(R200:R206)</f>
        <v>100</v>
      </c>
      <c r="T200" s="290" t="str">
        <f>+IF(AND(S200&lt;=100,S200&gt;=96),"Fuerte",IF(AND(S200&lt;=95,S200&gt;=86),"Moderado",IF(AND(S200&lt;=85,J200&gt;=0),"Débil"," ")))</f>
        <v>Fuerte</v>
      </c>
      <c r="U200" s="290" t="s">
        <v>90</v>
      </c>
      <c r="V200" s="29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90">
        <f>IF(V200="Fuerte",100,IF(V200="Moderado",50,IF(V200="Débil",0)))</f>
        <v>100</v>
      </c>
      <c r="X200" s="290"/>
      <c r="Y200" s="288" t="s">
        <v>500</v>
      </c>
      <c r="Z200" s="290" t="s">
        <v>413</v>
      </c>
      <c r="AA200" s="387" t="s">
        <v>566</v>
      </c>
      <c r="AB200" s="387"/>
      <c r="AC200" s="387"/>
      <c r="AD200" s="387"/>
      <c r="AE200" s="288"/>
      <c r="AF200" s="140"/>
      <c r="AG200" s="288"/>
      <c r="AH200" s="376"/>
      <c r="AI200" s="376"/>
      <c r="AJ200" s="397" t="s">
        <v>724</v>
      </c>
      <c r="AK200" s="468">
        <v>43466</v>
      </c>
      <c r="AL200" s="468">
        <v>43830</v>
      </c>
      <c r="AM200" s="397" t="s">
        <v>500</v>
      </c>
      <c r="AN200" s="542" t="s">
        <v>565</v>
      </c>
      <c r="AO200" s="181"/>
      <c r="AP200" s="180"/>
      <c r="AQ200" s="180"/>
      <c r="AR200" s="180"/>
      <c r="AS200" s="180"/>
      <c r="AT200" s="180"/>
      <c r="AU200" s="180"/>
      <c r="AV200" s="180"/>
      <c r="AW200" s="180"/>
      <c r="AX200" s="180"/>
      <c r="AY200" s="180"/>
      <c r="AZ200" s="179"/>
      <c r="BA200" s="178"/>
      <c r="BB200" s="177"/>
      <c r="BC200" s="177"/>
      <c r="BD200" s="177"/>
      <c r="BE200" s="176"/>
    </row>
    <row r="201" spans="1:57" ht="54.75" customHeight="1" x14ac:dyDescent="0.25">
      <c r="A201" s="290"/>
      <c r="B201" s="409"/>
      <c r="C201" s="288"/>
      <c r="D201" s="288"/>
      <c r="E201" s="288"/>
      <c r="F201" s="288"/>
      <c r="G201" s="288"/>
      <c r="H201" s="527"/>
      <c r="I201" s="522"/>
      <c r="J201" s="483"/>
      <c r="K201" s="422"/>
      <c r="L201" s="376"/>
      <c r="M201" s="394"/>
      <c r="N201" s="308"/>
      <c r="O201" s="288"/>
      <c r="P201" s="164" t="s">
        <v>399</v>
      </c>
      <c r="Q201" s="164" t="s">
        <v>78</v>
      </c>
      <c r="R201" s="141">
        <f>+IFERROR(VLOOKUP(Q201,[9]DATOS!$E$2:$F$17,2,FALSE),"")</f>
        <v>15</v>
      </c>
      <c r="S201" s="290"/>
      <c r="T201" s="290"/>
      <c r="U201" s="290"/>
      <c r="V201" s="290"/>
      <c r="W201" s="290"/>
      <c r="X201" s="290"/>
      <c r="Y201" s="288"/>
      <c r="Z201" s="290"/>
      <c r="AA201" s="387"/>
      <c r="AB201" s="387"/>
      <c r="AC201" s="387"/>
      <c r="AD201" s="387"/>
      <c r="AE201" s="288"/>
      <c r="AF201" s="140"/>
      <c r="AG201" s="288"/>
      <c r="AH201" s="376"/>
      <c r="AI201" s="376"/>
      <c r="AJ201" s="397"/>
      <c r="AK201" s="468"/>
      <c r="AL201" s="468"/>
      <c r="AM201" s="397"/>
      <c r="AN201" s="542"/>
      <c r="AO201" s="181"/>
      <c r="AP201" s="180"/>
      <c r="AQ201" s="180"/>
      <c r="AR201" s="180"/>
      <c r="AS201" s="180"/>
      <c r="AT201" s="180"/>
      <c r="AU201" s="180"/>
      <c r="AV201" s="180"/>
      <c r="AW201" s="180"/>
      <c r="AX201" s="180"/>
      <c r="AY201" s="180"/>
      <c r="AZ201" s="179"/>
      <c r="BA201" s="178"/>
      <c r="BB201" s="177"/>
      <c r="BC201" s="177"/>
      <c r="BD201" s="177"/>
      <c r="BE201" s="176"/>
    </row>
    <row r="202" spans="1:57" ht="54.75" customHeight="1" x14ac:dyDescent="0.25">
      <c r="A202" s="290"/>
      <c r="B202" s="409"/>
      <c r="C202" s="288"/>
      <c r="D202" s="288"/>
      <c r="E202" s="288"/>
      <c r="F202" s="288"/>
      <c r="G202" s="288"/>
      <c r="H202" s="527"/>
      <c r="I202" s="522"/>
      <c r="J202" s="483"/>
      <c r="K202" s="422"/>
      <c r="L202" s="376"/>
      <c r="M202" s="394"/>
      <c r="N202" s="308"/>
      <c r="O202" s="288"/>
      <c r="P202" s="164" t="s">
        <v>397</v>
      </c>
      <c r="Q202" s="164" t="s">
        <v>80</v>
      </c>
      <c r="R202" s="141">
        <f>+IFERROR(VLOOKUP(Q202,[9]DATOS!$E$2:$F$17,2,FALSE),"")</f>
        <v>15</v>
      </c>
      <c r="S202" s="290"/>
      <c r="T202" s="290"/>
      <c r="U202" s="290"/>
      <c r="V202" s="290"/>
      <c r="W202" s="290"/>
      <c r="X202" s="290"/>
      <c r="Y202" s="288"/>
      <c r="Z202" s="290"/>
      <c r="AA202" s="387"/>
      <c r="AB202" s="387"/>
      <c r="AC202" s="387"/>
      <c r="AD202" s="387"/>
      <c r="AE202" s="288"/>
      <c r="AF202" s="140"/>
      <c r="AG202" s="288"/>
      <c r="AH202" s="376"/>
      <c r="AI202" s="376"/>
      <c r="AJ202" s="397"/>
      <c r="AK202" s="468"/>
      <c r="AL202" s="468"/>
      <c r="AM202" s="397"/>
      <c r="AN202" s="542"/>
      <c r="AO202" s="181"/>
      <c r="AP202" s="180"/>
      <c r="AQ202" s="180"/>
      <c r="AR202" s="180"/>
      <c r="AS202" s="180"/>
      <c r="AT202" s="180"/>
      <c r="AU202" s="180"/>
      <c r="AV202" s="180"/>
      <c r="AW202" s="180"/>
      <c r="AX202" s="180"/>
      <c r="AY202" s="180"/>
      <c r="AZ202" s="179"/>
      <c r="BA202" s="178"/>
      <c r="BB202" s="177"/>
      <c r="BC202" s="177"/>
      <c r="BD202" s="177"/>
      <c r="BE202" s="176"/>
    </row>
    <row r="203" spans="1:57" ht="54.75" customHeight="1" x14ac:dyDescent="0.25">
      <c r="A203" s="290"/>
      <c r="B203" s="409"/>
      <c r="C203" s="288"/>
      <c r="D203" s="288"/>
      <c r="E203" s="288"/>
      <c r="F203" s="288"/>
      <c r="G203" s="288"/>
      <c r="H203" s="527"/>
      <c r="I203" s="522"/>
      <c r="J203" s="483"/>
      <c r="K203" s="422"/>
      <c r="L203" s="376"/>
      <c r="M203" s="394"/>
      <c r="N203" s="308"/>
      <c r="O203" s="288"/>
      <c r="P203" s="164" t="s">
        <v>395</v>
      </c>
      <c r="Q203" s="164" t="s">
        <v>82</v>
      </c>
      <c r="R203" s="141">
        <f>+IFERROR(VLOOKUP(Q203,[9]DATOS!$E$2:$F$17,2,FALSE),"")</f>
        <v>15</v>
      </c>
      <c r="S203" s="290"/>
      <c r="T203" s="290"/>
      <c r="U203" s="290"/>
      <c r="V203" s="290"/>
      <c r="W203" s="290"/>
      <c r="X203" s="290"/>
      <c r="Y203" s="288"/>
      <c r="Z203" s="290"/>
      <c r="AA203" s="387"/>
      <c r="AB203" s="387"/>
      <c r="AC203" s="387"/>
      <c r="AD203" s="387"/>
      <c r="AE203" s="288"/>
      <c r="AF203" s="140"/>
      <c r="AG203" s="288"/>
      <c r="AH203" s="376"/>
      <c r="AI203" s="376"/>
      <c r="AJ203" s="397"/>
      <c r="AK203" s="468"/>
      <c r="AL203" s="468"/>
      <c r="AM203" s="397"/>
      <c r="AN203" s="542"/>
      <c r="AO203" s="181"/>
      <c r="AP203" s="180"/>
      <c r="AQ203" s="180"/>
      <c r="AR203" s="180"/>
      <c r="AS203" s="180"/>
      <c r="AT203" s="180"/>
      <c r="AU203" s="180"/>
      <c r="AV203" s="180"/>
      <c r="AW203" s="180"/>
      <c r="AX203" s="180"/>
      <c r="AY203" s="180"/>
      <c r="AZ203" s="179"/>
      <c r="BA203" s="178"/>
      <c r="BB203" s="177"/>
      <c r="BC203" s="177"/>
      <c r="BD203" s="177"/>
      <c r="BE203" s="176"/>
    </row>
    <row r="204" spans="1:57" ht="54.75" customHeight="1" x14ac:dyDescent="0.25">
      <c r="A204" s="290"/>
      <c r="B204" s="409"/>
      <c r="C204" s="288"/>
      <c r="D204" s="288"/>
      <c r="E204" s="288"/>
      <c r="F204" s="288"/>
      <c r="G204" s="288"/>
      <c r="H204" s="527"/>
      <c r="I204" s="522"/>
      <c r="J204" s="483"/>
      <c r="K204" s="422"/>
      <c r="L204" s="376"/>
      <c r="M204" s="394"/>
      <c r="N204" s="308"/>
      <c r="O204" s="288"/>
      <c r="P204" s="164" t="s">
        <v>393</v>
      </c>
      <c r="Q204" s="164" t="s">
        <v>85</v>
      </c>
      <c r="R204" s="141">
        <f>+IFERROR(VLOOKUP(Q204,[9]DATOS!$E$2:$F$17,2,FALSE),"")</f>
        <v>15</v>
      </c>
      <c r="S204" s="290"/>
      <c r="T204" s="290"/>
      <c r="U204" s="290"/>
      <c r="V204" s="290"/>
      <c r="W204" s="290"/>
      <c r="X204" s="290"/>
      <c r="Y204" s="288"/>
      <c r="Z204" s="290"/>
      <c r="AA204" s="387"/>
      <c r="AB204" s="387"/>
      <c r="AC204" s="387"/>
      <c r="AD204" s="387"/>
      <c r="AE204" s="288"/>
      <c r="AF204" s="140"/>
      <c r="AG204" s="288"/>
      <c r="AH204" s="376"/>
      <c r="AI204" s="376"/>
      <c r="AJ204" s="397"/>
      <c r="AK204" s="468"/>
      <c r="AL204" s="468"/>
      <c r="AM204" s="397"/>
      <c r="AN204" s="542"/>
      <c r="AO204" s="181"/>
      <c r="AP204" s="180"/>
      <c r="AQ204" s="180"/>
      <c r="AR204" s="180"/>
      <c r="AS204" s="180"/>
      <c r="AT204" s="180"/>
      <c r="AU204" s="180"/>
      <c r="AV204" s="180"/>
      <c r="AW204" s="180"/>
      <c r="AX204" s="180"/>
      <c r="AY204" s="180"/>
      <c r="AZ204" s="179"/>
      <c r="BA204" s="178"/>
      <c r="BB204" s="177"/>
      <c r="BC204" s="177"/>
      <c r="BD204" s="177"/>
      <c r="BE204" s="176"/>
    </row>
    <row r="205" spans="1:57" ht="54.75" customHeight="1" x14ac:dyDescent="0.25">
      <c r="A205" s="290"/>
      <c r="B205" s="409"/>
      <c r="C205" s="288"/>
      <c r="D205" s="288"/>
      <c r="E205" s="288"/>
      <c r="F205" s="288"/>
      <c r="G205" s="288"/>
      <c r="H205" s="527"/>
      <c r="I205" s="522"/>
      <c r="J205" s="483"/>
      <c r="K205" s="422"/>
      <c r="L205" s="376"/>
      <c r="M205" s="394"/>
      <c r="N205" s="308"/>
      <c r="O205" s="288"/>
      <c r="P205" s="164" t="s">
        <v>392</v>
      </c>
      <c r="Q205" s="164" t="s">
        <v>98</v>
      </c>
      <c r="R205" s="141">
        <f>+IFERROR(VLOOKUP(Q205,[9]DATOS!$E$2:$F$17,2,FALSE),"")</f>
        <v>15</v>
      </c>
      <c r="S205" s="290"/>
      <c r="T205" s="290"/>
      <c r="U205" s="290"/>
      <c r="V205" s="290"/>
      <c r="W205" s="290"/>
      <c r="X205" s="290"/>
      <c r="Y205" s="288"/>
      <c r="Z205" s="290"/>
      <c r="AA205" s="387"/>
      <c r="AB205" s="387"/>
      <c r="AC205" s="387"/>
      <c r="AD205" s="387"/>
      <c r="AE205" s="288"/>
      <c r="AF205" s="140"/>
      <c r="AG205" s="288"/>
      <c r="AH205" s="376"/>
      <c r="AI205" s="376"/>
      <c r="AJ205" s="397"/>
      <c r="AK205" s="468"/>
      <c r="AL205" s="468"/>
      <c r="AM205" s="397"/>
      <c r="AN205" s="542"/>
      <c r="AO205" s="181"/>
      <c r="AP205" s="180"/>
      <c r="AQ205" s="180"/>
      <c r="AR205" s="180"/>
      <c r="AS205" s="180"/>
      <c r="AT205" s="180"/>
      <c r="AU205" s="180"/>
      <c r="AV205" s="180"/>
      <c r="AW205" s="180"/>
      <c r="AX205" s="180"/>
      <c r="AY205" s="180"/>
      <c r="AZ205" s="179"/>
      <c r="BA205" s="178"/>
      <c r="BB205" s="177"/>
      <c r="BC205" s="177"/>
      <c r="BD205" s="177"/>
      <c r="BE205" s="176"/>
    </row>
    <row r="206" spans="1:57" ht="54.75" customHeight="1" x14ac:dyDescent="0.25">
      <c r="A206" s="290"/>
      <c r="B206" s="409"/>
      <c r="C206" s="288"/>
      <c r="D206" s="288"/>
      <c r="E206" s="288"/>
      <c r="F206" s="288"/>
      <c r="G206" s="288"/>
      <c r="H206" s="527"/>
      <c r="I206" s="522"/>
      <c r="J206" s="483"/>
      <c r="K206" s="422"/>
      <c r="L206" s="376"/>
      <c r="M206" s="394"/>
      <c r="N206" s="308"/>
      <c r="O206" s="288"/>
      <c r="P206" s="164" t="s">
        <v>390</v>
      </c>
      <c r="Q206" s="164" t="s">
        <v>87</v>
      </c>
      <c r="R206" s="141">
        <f>+IFERROR(VLOOKUP(Q206,[9]DATOS!$E$2:$F$17,2,FALSE),"")</f>
        <v>10</v>
      </c>
      <c r="S206" s="290"/>
      <c r="T206" s="290"/>
      <c r="U206" s="290"/>
      <c r="V206" s="290"/>
      <c r="W206" s="290"/>
      <c r="X206" s="290"/>
      <c r="Y206" s="288"/>
      <c r="Z206" s="290"/>
      <c r="AA206" s="387"/>
      <c r="AB206" s="387"/>
      <c r="AC206" s="387"/>
      <c r="AD206" s="387"/>
      <c r="AE206" s="288"/>
      <c r="AF206" s="140"/>
      <c r="AG206" s="288"/>
      <c r="AH206" s="376"/>
      <c r="AI206" s="376"/>
      <c r="AJ206" s="397"/>
      <c r="AK206" s="468"/>
      <c r="AL206" s="468"/>
      <c r="AM206" s="397"/>
      <c r="AN206" s="542"/>
      <c r="AO206" s="181"/>
      <c r="AP206" s="180"/>
      <c r="AQ206" s="180"/>
      <c r="AR206" s="180"/>
      <c r="AS206" s="180"/>
      <c r="AT206" s="180"/>
      <c r="AU206" s="180"/>
      <c r="AV206" s="180"/>
      <c r="AW206" s="180"/>
      <c r="AX206" s="180"/>
      <c r="AY206" s="180"/>
      <c r="AZ206" s="179"/>
      <c r="BA206" s="178"/>
      <c r="BB206" s="177"/>
      <c r="BC206" s="177"/>
      <c r="BD206" s="177"/>
      <c r="BE206" s="176"/>
    </row>
    <row r="207" spans="1:57" ht="48" customHeight="1" x14ac:dyDescent="0.25">
      <c r="A207" s="290"/>
      <c r="B207" s="409"/>
      <c r="C207" s="288"/>
      <c r="D207" s="288"/>
      <c r="E207" s="288"/>
      <c r="F207" s="288"/>
      <c r="G207" s="288"/>
      <c r="H207" s="527"/>
      <c r="I207" s="522"/>
      <c r="J207" s="483"/>
      <c r="K207" s="422"/>
      <c r="L207" s="376"/>
      <c r="M207" s="394"/>
      <c r="N207" s="550" t="s">
        <v>564</v>
      </c>
      <c r="O207" s="522" t="s">
        <v>65</v>
      </c>
      <c r="P207" s="184" t="s">
        <v>401</v>
      </c>
      <c r="Q207" s="184" t="s">
        <v>76</v>
      </c>
      <c r="R207" s="183">
        <f>+IFERROR(VLOOKUP(Q207,[8]DATOS!$E$2:$F$17,2,FALSE),"")</f>
        <v>15</v>
      </c>
      <c r="S207" s="540">
        <f>SUM(R207:R213)</f>
        <v>100</v>
      </c>
      <c r="T207" s="540" t="str">
        <f>+IF(AND(S207&lt;=100,S207&gt;=96),"Fuerte",IF(AND(S207&lt;=95,S207&gt;=86),"Moderado",IF(AND(S207&lt;=85,J207&gt;=0),"Débil"," ")))</f>
        <v>Fuerte</v>
      </c>
      <c r="U207" s="540" t="s">
        <v>90</v>
      </c>
      <c r="V207" s="540"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540">
        <f>IF(V207="Fuerte",100,IF(V207="Moderado",50,IF(V207="Débil",0)))</f>
        <v>100</v>
      </c>
      <c r="X207" s="290"/>
      <c r="Y207" s="522" t="s">
        <v>563</v>
      </c>
      <c r="Z207" s="540" t="s">
        <v>562</v>
      </c>
      <c r="AA207" s="522" t="s">
        <v>561</v>
      </c>
      <c r="AB207" s="387"/>
      <c r="AC207" s="387"/>
      <c r="AD207" s="387"/>
      <c r="AE207" s="288"/>
      <c r="AF207" s="140"/>
      <c r="AG207" s="288"/>
      <c r="AH207" s="376"/>
      <c r="AI207" s="376"/>
      <c r="AJ207" s="563" t="s">
        <v>560</v>
      </c>
      <c r="AK207" s="525">
        <v>43497</v>
      </c>
      <c r="AL207" s="525">
        <v>43830</v>
      </c>
      <c r="AM207" s="522" t="s">
        <v>559</v>
      </c>
      <c r="AN207" s="500" t="s">
        <v>558</v>
      </c>
      <c r="AO207" s="181"/>
      <c r="AP207" s="180"/>
      <c r="AQ207" s="180"/>
      <c r="AR207" s="180"/>
      <c r="AS207" s="180"/>
      <c r="AT207" s="180"/>
      <c r="AU207" s="180"/>
      <c r="AV207" s="180"/>
      <c r="AW207" s="180"/>
      <c r="AX207" s="180"/>
      <c r="AY207" s="180"/>
      <c r="AZ207" s="179"/>
      <c r="BA207" s="178"/>
      <c r="BB207" s="177"/>
      <c r="BC207" s="177"/>
      <c r="BD207" s="177"/>
      <c r="BE207" s="176"/>
    </row>
    <row r="208" spans="1:57" ht="48" customHeight="1" x14ac:dyDescent="0.25">
      <c r="A208" s="290"/>
      <c r="B208" s="409"/>
      <c r="C208" s="288"/>
      <c r="D208" s="288"/>
      <c r="E208" s="288"/>
      <c r="F208" s="288"/>
      <c r="G208" s="288"/>
      <c r="H208" s="527" t="s">
        <v>387</v>
      </c>
      <c r="I208" s="522" t="s">
        <v>48</v>
      </c>
      <c r="J208" s="483"/>
      <c r="K208" s="422"/>
      <c r="L208" s="376"/>
      <c r="M208" s="394"/>
      <c r="N208" s="550"/>
      <c r="O208" s="522"/>
      <c r="P208" s="184" t="s">
        <v>399</v>
      </c>
      <c r="Q208" s="184" t="s">
        <v>78</v>
      </c>
      <c r="R208" s="183">
        <f>+IFERROR(VLOOKUP(Q208,[8]DATOS!$E$2:$F$17,2,FALSE),"")</f>
        <v>15</v>
      </c>
      <c r="S208" s="540"/>
      <c r="T208" s="540"/>
      <c r="U208" s="540"/>
      <c r="V208" s="540"/>
      <c r="W208" s="540"/>
      <c r="X208" s="290"/>
      <c r="Y208" s="522"/>
      <c r="Z208" s="540"/>
      <c r="AA208" s="522"/>
      <c r="AB208" s="387"/>
      <c r="AC208" s="387"/>
      <c r="AD208" s="387"/>
      <c r="AE208" s="288"/>
      <c r="AF208" s="140"/>
      <c r="AG208" s="288"/>
      <c r="AH208" s="376"/>
      <c r="AI208" s="376"/>
      <c r="AJ208" s="523"/>
      <c r="AK208" s="525"/>
      <c r="AL208" s="525"/>
      <c r="AM208" s="522"/>
      <c r="AN208" s="500"/>
      <c r="AO208" s="181"/>
      <c r="AP208" s="180"/>
      <c r="AQ208" s="180"/>
      <c r="AR208" s="180"/>
      <c r="AS208" s="180"/>
      <c r="AT208" s="180"/>
      <c r="AU208" s="180"/>
      <c r="AV208" s="180"/>
      <c r="AW208" s="180"/>
      <c r="AX208" s="180"/>
      <c r="AY208" s="180"/>
      <c r="AZ208" s="179"/>
      <c r="BA208" s="178"/>
      <c r="BB208" s="177"/>
      <c r="BC208" s="177"/>
      <c r="BD208" s="177"/>
      <c r="BE208" s="176"/>
    </row>
    <row r="209" spans="1:57" ht="48" customHeight="1" x14ac:dyDescent="0.25">
      <c r="A209" s="290"/>
      <c r="B209" s="409"/>
      <c r="C209" s="288"/>
      <c r="D209" s="288"/>
      <c r="E209" s="288"/>
      <c r="F209" s="288"/>
      <c r="G209" s="288"/>
      <c r="H209" s="527"/>
      <c r="I209" s="522"/>
      <c r="J209" s="483"/>
      <c r="K209" s="422"/>
      <c r="L209" s="376"/>
      <c r="M209" s="394"/>
      <c r="N209" s="550"/>
      <c r="O209" s="522"/>
      <c r="P209" s="184" t="s">
        <v>397</v>
      </c>
      <c r="Q209" s="184" t="s">
        <v>80</v>
      </c>
      <c r="R209" s="183">
        <f>+IFERROR(VLOOKUP(Q209,[8]DATOS!$E$2:$F$17,2,FALSE),"")</f>
        <v>15</v>
      </c>
      <c r="S209" s="540"/>
      <c r="T209" s="540"/>
      <c r="U209" s="540"/>
      <c r="V209" s="540"/>
      <c r="W209" s="540"/>
      <c r="X209" s="290"/>
      <c r="Y209" s="522"/>
      <c r="Z209" s="540"/>
      <c r="AA209" s="522"/>
      <c r="AB209" s="387"/>
      <c r="AC209" s="387"/>
      <c r="AD209" s="387"/>
      <c r="AE209" s="288"/>
      <c r="AF209" s="140"/>
      <c r="AG209" s="288"/>
      <c r="AH209" s="376"/>
      <c r="AI209" s="376"/>
      <c r="AJ209" s="523"/>
      <c r="AK209" s="525"/>
      <c r="AL209" s="525"/>
      <c r="AM209" s="522"/>
      <c r="AN209" s="500"/>
      <c r="AO209" s="181"/>
      <c r="AP209" s="180"/>
      <c r="AQ209" s="180"/>
      <c r="AR209" s="180"/>
      <c r="AS209" s="180"/>
      <c r="AT209" s="180"/>
      <c r="AU209" s="180"/>
      <c r="AV209" s="180"/>
      <c r="AW209" s="180"/>
      <c r="AX209" s="180"/>
      <c r="AY209" s="180"/>
      <c r="AZ209" s="179"/>
      <c r="BA209" s="178"/>
      <c r="BB209" s="177"/>
      <c r="BC209" s="177"/>
      <c r="BD209" s="177"/>
      <c r="BE209" s="176"/>
    </row>
    <row r="210" spans="1:57" ht="48" customHeight="1" x14ac:dyDescent="0.25">
      <c r="A210" s="290"/>
      <c r="B210" s="409"/>
      <c r="C210" s="288"/>
      <c r="D210" s="288"/>
      <c r="E210" s="288"/>
      <c r="F210" s="288"/>
      <c r="G210" s="288"/>
      <c r="H210" s="527" t="s">
        <v>386</v>
      </c>
      <c r="I210" s="522" t="s">
        <v>49</v>
      </c>
      <c r="J210" s="483"/>
      <c r="K210" s="422"/>
      <c r="L210" s="376"/>
      <c r="M210" s="394"/>
      <c r="N210" s="550"/>
      <c r="O210" s="522"/>
      <c r="P210" s="184" t="s">
        <v>395</v>
      </c>
      <c r="Q210" s="184" t="s">
        <v>82</v>
      </c>
      <c r="R210" s="183">
        <f>+IFERROR(VLOOKUP(Q210,[8]DATOS!$E$2:$F$17,2,FALSE),"")</f>
        <v>15</v>
      </c>
      <c r="S210" s="540"/>
      <c r="T210" s="540"/>
      <c r="U210" s="540"/>
      <c r="V210" s="540"/>
      <c r="W210" s="540"/>
      <c r="X210" s="290"/>
      <c r="Y210" s="522"/>
      <c r="Z210" s="540"/>
      <c r="AA210" s="522"/>
      <c r="AB210" s="387"/>
      <c r="AC210" s="387"/>
      <c r="AD210" s="387"/>
      <c r="AE210" s="288"/>
      <c r="AF210" s="140"/>
      <c r="AG210" s="288"/>
      <c r="AH210" s="376"/>
      <c r="AI210" s="376"/>
      <c r="AJ210" s="523"/>
      <c r="AK210" s="525"/>
      <c r="AL210" s="525"/>
      <c r="AM210" s="522"/>
      <c r="AN210" s="500"/>
      <c r="AO210" s="181"/>
      <c r="AP210" s="180"/>
      <c r="AQ210" s="180"/>
      <c r="AR210" s="180"/>
      <c r="AS210" s="180"/>
      <c r="AT210" s="180"/>
      <c r="AU210" s="180"/>
      <c r="AV210" s="180"/>
      <c r="AW210" s="180"/>
      <c r="AX210" s="180"/>
      <c r="AY210" s="180"/>
      <c r="AZ210" s="179"/>
      <c r="BA210" s="178"/>
      <c r="BB210" s="177"/>
      <c r="BC210" s="177"/>
      <c r="BD210" s="177"/>
      <c r="BE210" s="176"/>
    </row>
    <row r="211" spans="1:57" ht="48" customHeight="1" x14ac:dyDescent="0.25">
      <c r="A211" s="290"/>
      <c r="B211" s="409"/>
      <c r="C211" s="288"/>
      <c r="D211" s="288"/>
      <c r="E211" s="288"/>
      <c r="F211" s="288"/>
      <c r="G211" s="288"/>
      <c r="H211" s="527"/>
      <c r="I211" s="522"/>
      <c r="J211" s="483"/>
      <c r="K211" s="422"/>
      <c r="L211" s="376"/>
      <c r="M211" s="394"/>
      <c r="N211" s="550"/>
      <c r="O211" s="522"/>
      <c r="P211" s="184" t="s">
        <v>393</v>
      </c>
      <c r="Q211" s="184" t="s">
        <v>85</v>
      </c>
      <c r="R211" s="183">
        <f>+IFERROR(VLOOKUP(Q211,[8]DATOS!$E$2:$F$17,2,FALSE),"")</f>
        <v>15</v>
      </c>
      <c r="S211" s="540"/>
      <c r="T211" s="540"/>
      <c r="U211" s="540"/>
      <c r="V211" s="540"/>
      <c r="W211" s="540"/>
      <c r="X211" s="290"/>
      <c r="Y211" s="522"/>
      <c r="Z211" s="540"/>
      <c r="AA211" s="522"/>
      <c r="AB211" s="387"/>
      <c r="AC211" s="387"/>
      <c r="AD211" s="387"/>
      <c r="AE211" s="288"/>
      <c r="AF211" s="140"/>
      <c r="AG211" s="288"/>
      <c r="AH211" s="376"/>
      <c r="AI211" s="376"/>
      <c r="AJ211" s="523"/>
      <c r="AK211" s="525"/>
      <c r="AL211" s="525"/>
      <c r="AM211" s="522"/>
      <c r="AN211" s="500"/>
      <c r="AO211" s="181"/>
      <c r="AP211" s="180"/>
      <c r="AQ211" s="180"/>
      <c r="AR211" s="180"/>
      <c r="AS211" s="180"/>
      <c r="AT211" s="180"/>
      <c r="AU211" s="180"/>
      <c r="AV211" s="180"/>
      <c r="AW211" s="180"/>
      <c r="AX211" s="180"/>
      <c r="AY211" s="180"/>
      <c r="AZ211" s="179"/>
      <c r="BA211" s="178"/>
      <c r="BB211" s="177"/>
      <c r="BC211" s="177"/>
      <c r="BD211" s="177"/>
      <c r="BE211" s="176"/>
    </row>
    <row r="212" spans="1:57" ht="48" customHeight="1" x14ac:dyDescent="0.25">
      <c r="A212" s="290"/>
      <c r="B212" s="409"/>
      <c r="C212" s="288"/>
      <c r="D212" s="288"/>
      <c r="E212" s="288"/>
      <c r="F212" s="288"/>
      <c r="G212" s="288"/>
      <c r="H212" s="527" t="s">
        <v>385</v>
      </c>
      <c r="I212" s="522" t="s">
        <v>49</v>
      </c>
      <c r="J212" s="483"/>
      <c r="K212" s="422"/>
      <c r="L212" s="376"/>
      <c r="M212" s="394"/>
      <c r="N212" s="550"/>
      <c r="O212" s="522"/>
      <c r="P212" s="184" t="s">
        <v>392</v>
      </c>
      <c r="Q212" s="184" t="s">
        <v>98</v>
      </c>
      <c r="R212" s="183">
        <f>+IFERROR(VLOOKUP(Q212,[8]DATOS!$E$2:$F$17,2,FALSE),"")</f>
        <v>15</v>
      </c>
      <c r="S212" s="540"/>
      <c r="T212" s="540"/>
      <c r="U212" s="540"/>
      <c r="V212" s="540"/>
      <c r="W212" s="540"/>
      <c r="X212" s="290"/>
      <c r="Y212" s="522"/>
      <c r="Z212" s="540"/>
      <c r="AA212" s="522"/>
      <c r="AB212" s="387"/>
      <c r="AC212" s="387"/>
      <c r="AD212" s="387"/>
      <c r="AE212" s="288"/>
      <c r="AF212" s="140"/>
      <c r="AG212" s="288"/>
      <c r="AH212" s="376"/>
      <c r="AI212" s="376"/>
      <c r="AJ212" s="523"/>
      <c r="AK212" s="525"/>
      <c r="AL212" s="525"/>
      <c r="AM212" s="522"/>
      <c r="AN212" s="500"/>
      <c r="AO212" s="181"/>
      <c r="AP212" s="180"/>
      <c r="AQ212" s="180"/>
      <c r="AR212" s="180"/>
      <c r="AS212" s="180"/>
      <c r="AT212" s="180"/>
      <c r="AU212" s="180"/>
      <c r="AV212" s="180"/>
      <c r="AW212" s="180"/>
      <c r="AX212" s="180"/>
      <c r="AY212" s="180"/>
      <c r="AZ212" s="179"/>
      <c r="BA212" s="178"/>
      <c r="BB212" s="177"/>
      <c r="BC212" s="177"/>
      <c r="BD212" s="177"/>
      <c r="BE212" s="176"/>
    </row>
    <row r="213" spans="1:57" ht="48" customHeight="1" x14ac:dyDescent="0.25">
      <c r="A213" s="290"/>
      <c r="B213" s="409"/>
      <c r="C213" s="288"/>
      <c r="D213" s="288"/>
      <c r="E213" s="288"/>
      <c r="F213" s="288"/>
      <c r="G213" s="288"/>
      <c r="H213" s="527"/>
      <c r="I213" s="522"/>
      <c r="J213" s="483"/>
      <c r="K213" s="422"/>
      <c r="L213" s="376"/>
      <c r="M213" s="394"/>
      <c r="N213" s="550"/>
      <c r="O213" s="522"/>
      <c r="P213" s="184" t="s">
        <v>390</v>
      </c>
      <c r="Q213" s="184" t="s">
        <v>87</v>
      </c>
      <c r="R213" s="183">
        <f>+IFERROR(VLOOKUP(Q213,[8]DATOS!$E$2:$F$17,2,FALSE),"")</f>
        <v>10</v>
      </c>
      <c r="S213" s="540"/>
      <c r="T213" s="540"/>
      <c r="U213" s="540"/>
      <c r="V213" s="540"/>
      <c r="W213" s="540"/>
      <c r="X213" s="290"/>
      <c r="Y213" s="522"/>
      <c r="Z213" s="540"/>
      <c r="AA213" s="522"/>
      <c r="AB213" s="387"/>
      <c r="AC213" s="387"/>
      <c r="AD213" s="387"/>
      <c r="AE213" s="288"/>
      <c r="AF213" s="140"/>
      <c r="AG213" s="288"/>
      <c r="AH213" s="376"/>
      <c r="AI213" s="376"/>
      <c r="AJ213" s="523"/>
      <c r="AK213" s="525"/>
      <c r="AL213" s="525"/>
      <c r="AM213" s="522"/>
      <c r="AN213" s="500"/>
      <c r="AO213" s="181"/>
      <c r="AP213" s="180"/>
      <c r="AQ213" s="180"/>
      <c r="AR213" s="180"/>
      <c r="AS213" s="180"/>
      <c r="AT213" s="180"/>
      <c r="AU213" s="180"/>
      <c r="AV213" s="180"/>
      <c r="AW213" s="180"/>
      <c r="AX213" s="180"/>
      <c r="AY213" s="180"/>
      <c r="AZ213" s="179"/>
      <c r="BA213" s="178"/>
      <c r="BB213" s="177"/>
      <c r="BC213" s="177"/>
      <c r="BD213" s="177"/>
      <c r="BE213" s="176"/>
    </row>
    <row r="214" spans="1:57" ht="117.75" customHeight="1" thickBot="1" x14ac:dyDescent="0.3">
      <c r="A214" s="290"/>
      <c r="B214" s="681"/>
      <c r="C214" s="288"/>
      <c r="D214" s="288"/>
      <c r="E214" s="288"/>
      <c r="F214" s="288"/>
      <c r="G214" s="288"/>
      <c r="H214" s="208"/>
      <c r="I214" s="174"/>
      <c r="J214" s="573"/>
      <c r="K214" s="571"/>
      <c r="L214" s="376"/>
      <c r="M214" s="569"/>
      <c r="N214" s="211"/>
      <c r="O214" s="174"/>
      <c r="P214" s="184"/>
      <c r="Q214" s="184"/>
      <c r="R214" s="183"/>
      <c r="S214" s="183"/>
      <c r="T214" s="183"/>
      <c r="U214" s="183"/>
      <c r="V214" s="183"/>
      <c r="W214" s="183"/>
      <c r="X214" s="141"/>
      <c r="Y214" s="174"/>
      <c r="Z214" s="183"/>
      <c r="AA214" s="174"/>
      <c r="AB214" s="207"/>
      <c r="AC214" s="207"/>
      <c r="AD214" s="207"/>
      <c r="AE214" s="182"/>
      <c r="AF214" s="140"/>
      <c r="AG214" s="182"/>
      <c r="AH214" s="376"/>
      <c r="AI214" s="377"/>
      <c r="AJ214" s="204" t="s">
        <v>723</v>
      </c>
      <c r="AK214" s="203" t="s">
        <v>547</v>
      </c>
      <c r="AL214" s="203" t="s">
        <v>546</v>
      </c>
      <c r="AM214" s="174" t="s">
        <v>557</v>
      </c>
      <c r="AN214" s="212"/>
      <c r="AO214" s="181"/>
      <c r="AP214" s="180"/>
      <c r="AQ214" s="180"/>
      <c r="AR214" s="180"/>
      <c r="AS214" s="180"/>
      <c r="AT214" s="180"/>
      <c r="AU214" s="180"/>
      <c r="AV214" s="180"/>
      <c r="AW214" s="180"/>
      <c r="AX214" s="180"/>
      <c r="AY214" s="180"/>
      <c r="AZ214" s="179"/>
      <c r="BA214" s="178"/>
      <c r="BB214" s="177"/>
      <c r="BC214" s="177"/>
      <c r="BD214" s="177"/>
      <c r="BE214" s="176"/>
    </row>
    <row r="215" spans="1:57" ht="33.75" customHeight="1" x14ac:dyDescent="0.25">
      <c r="A215" s="540">
        <v>7</v>
      </c>
      <c r="B215" s="740" t="s">
        <v>767</v>
      </c>
      <c r="C215" s="522" t="s">
        <v>556</v>
      </c>
      <c r="D215" s="522" t="s">
        <v>32</v>
      </c>
      <c r="E215" s="522" t="s">
        <v>555</v>
      </c>
      <c r="F215" s="522" t="s">
        <v>554</v>
      </c>
      <c r="G215" s="522" t="s">
        <v>100</v>
      </c>
      <c r="H215" s="175" t="s">
        <v>416</v>
      </c>
      <c r="I215" s="174" t="s">
        <v>48</v>
      </c>
      <c r="J215" s="557">
        <f>COUNTIF(I215:I241,[3]DATOS!$D$24)</f>
        <v>12</v>
      </c>
      <c r="K215" s="551" t="str">
        <f>+IF(AND(J215&lt;6,J215&gt;0),"Moderado",IF(AND(J215&lt;12,J215&gt;5),"Mayor",IF(AND(J215&lt;20,J215&gt;11),"Catastrófico","Responda las Preguntas de Impacto")))</f>
        <v>Catastrófico</v>
      </c>
      <c r="L215" s="375"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Extremo</v>
      </c>
      <c r="M215" s="554"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Evitar el Riesgo, Reducir el Riesgo, Compartir el Riesgo</v>
      </c>
      <c r="N215" s="550" t="s">
        <v>553</v>
      </c>
      <c r="O215" s="522" t="s">
        <v>65</v>
      </c>
      <c r="P215" s="526" t="s">
        <v>401</v>
      </c>
      <c r="Q215" s="526" t="s">
        <v>76</v>
      </c>
      <c r="R215" s="540">
        <f>+IFERROR(VLOOKUP(Q215,[8]DATOS!$E$2:$F$17,2,FALSE),"")</f>
        <v>15</v>
      </c>
      <c r="S215" s="540">
        <f>SUM(R215:R240)</f>
        <v>100</v>
      </c>
      <c r="T215" s="540" t="str">
        <f>+IF(AND(S215&lt;=100,S215&gt;=96),"Fuerte",IF(AND(S215&lt;=95,S215&gt;=86),"Moderado",IF(AND(S215&lt;=85,J215&gt;=0),"Débil"," ")))</f>
        <v>Fuerte</v>
      </c>
      <c r="U215" s="540" t="s">
        <v>90</v>
      </c>
      <c r="V215" s="540"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540">
        <f>IF(V215="Fuerte",100,IF(V215="Moderado",50,IF(V215="Débil",0)))</f>
        <v>100</v>
      </c>
      <c r="X215" s="540">
        <f>AVERAGE(W215:W240)</f>
        <v>100</v>
      </c>
      <c r="Y215" s="522" t="s">
        <v>549</v>
      </c>
      <c r="Z215" s="540" t="s">
        <v>552</v>
      </c>
      <c r="AA215" s="549" t="s">
        <v>551</v>
      </c>
      <c r="AB215" s="549" t="str">
        <f>+IF(X215=100,"Fuerte",IF(AND(X215&lt;=99,X215&gt;=50),"Moderado",IF(X215&lt;50,"Débil"," ")))</f>
        <v>Fuerte</v>
      </c>
      <c r="AC215" s="549" t="s">
        <v>95</v>
      </c>
      <c r="AD215" s="549" t="s">
        <v>97</v>
      </c>
      <c r="AE215" s="522"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522"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522" t="str">
        <f>K215</f>
        <v>Catastrófico</v>
      </c>
      <c r="AH215" s="375"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Extremo</v>
      </c>
      <c r="AI215" s="516"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Evitar el Riesgo, Reducir el Riesgo, Compartir el Riesgo</v>
      </c>
      <c r="AJ215" s="523" t="s">
        <v>550</v>
      </c>
      <c r="AK215" s="525">
        <v>43497</v>
      </c>
      <c r="AL215" s="525">
        <v>43830</v>
      </c>
      <c r="AM215" s="524" t="s">
        <v>549</v>
      </c>
      <c r="AN215" s="500" t="s">
        <v>548</v>
      </c>
      <c r="AO215" s="501"/>
      <c r="AP215" s="504"/>
      <c r="AQ215" s="504"/>
      <c r="AR215" s="504"/>
      <c r="AS215" s="504"/>
      <c r="AT215" s="504"/>
      <c r="AU215" s="504"/>
      <c r="AV215" s="504"/>
      <c r="AW215" s="504"/>
      <c r="AX215" s="504"/>
      <c r="AY215" s="504"/>
      <c r="AZ215" s="534"/>
      <c r="BA215" s="537"/>
      <c r="BB215" s="513"/>
      <c r="BC215" s="513"/>
      <c r="BD215" s="513"/>
      <c r="BE215" s="529"/>
    </row>
    <row r="216" spans="1:57" ht="33.75" customHeight="1" x14ac:dyDescent="0.25">
      <c r="A216" s="540"/>
      <c r="B216" s="741"/>
      <c r="C216" s="522"/>
      <c r="D216" s="522"/>
      <c r="E216" s="522"/>
      <c r="F216" s="522"/>
      <c r="G216" s="522"/>
      <c r="H216" s="175" t="s">
        <v>409</v>
      </c>
      <c r="I216" s="174" t="s">
        <v>48</v>
      </c>
      <c r="J216" s="558"/>
      <c r="K216" s="552"/>
      <c r="L216" s="376"/>
      <c r="M216" s="555"/>
      <c r="N216" s="550"/>
      <c r="O216" s="522"/>
      <c r="P216" s="526"/>
      <c r="Q216" s="526"/>
      <c r="R216" s="540"/>
      <c r="S216" s="540"/>
      <c r="T216" s="540"/>
      <c r="U216" s="540"/>
      <c r="V216" s="540"/>
      <c r="W216" s="540"/>
      <c r="X216" s="540"/>
      <c r="Y216" s="522"/>
      <c r="Z216" s="540"/>
      <c r="AA216" s="549"/>
      <c r="AB216" s="549"/>
      <c r="AC216" s="549"/>
      <c r="AD216" s="549"/>
      <c r="AE216" s="522"/>
      <c r="AF216" s="522"/>
      <c r="AG216" s="522"/>
      <c r="AH216" s="376"/>
      <c r="AI216" s="517"/>
      <c r="AJ216" s="524"/>
      <c r="AK216" s="525"/>
      <c r="AL216" s="525"/>
      <c r="AM216" s="524"/>
      <c r="AN216" s="500"/>
      <c r="AO216" s="502"/>
      <c r="AP216" s="505"/>
      <c r="AQ216" s="505"/>
      <c r="AR216" s="505"/>
      <c r="AS216" s="505"/>
      <c r="AT216" s="505"/>
      <c r="AU216" s="505"/>
      <c r="AV216" s="505"/>
      <c r="AW216" s="505"/>
      <c r="AX216" s="505"/>
      <c r="AY216" s="505"/>
      <c r="AZ216" s="535"/>
      <c r="BA216" s="538"/>
      <c r="BB216" s="514"/>
      <c r="BC216" s="514"/>
      <c r="BD216" s="514"/>
      <c r="BE216" s="530"/>
    </row>
    <row r="217" spans="1:57" ht="33.75" customHeight="1" x14ac:dyDescent="0.25">
      <c r="A217" s="540"/>
      <c r="B217" s="741"/>
      <c r="C217" s="522"/>
      <c r="D217" s="522"/>
      <c r="E217" s="522"/>
      <c r="F217" s="522"/>
      <c r="G217" s="522"/>
      <c r="H217" s="175" t="s">
        <v>408</v>
      </c>
      <c r="I217" s="174" t="s">
        <v>49</v>
      </c>
      <c r="J217" s="558"/>
      <c r="K217" s="552"/>
      <c r="L217" s="376"/>
      <c r="M217" s="555"/>
      <c r="N217" s="550"/>
      <c r="O217" s="522"/>
      <c r="P217" s="526"/>
      <c r="Q217" s="526"/>
      <c r="R217" s="540"/>
      <c r="S217" s="540"/>
      <c r="T217" s="540"/>
      <c r="U217" s="540"/>
      <c r="V217" s="540"/>
      <c r="W217" s="540"/>
      <c r="X217" s="540"/>
      <c r="Y217" s="522"/>
      <c r="Z217" s="540"/>
      <c r="AA217" s="549"/>
      <c r="AB217" s="549"/>
      <c r="AC217" s="549"/>
      <c r="AD217" s="549"/>
      <c r="AE217" s="522"/>
      <c r="AF217" s="522"/>
      <c r="AG217" s="522"/>
      <c r="AH217" s="376"/>
      <c r="AI217" s="517"/>
      <c r="AJ217" s="524"/>
      <c r="AK217" s="525"/>
      <c r="AL217" s="525"/>
      <c r="AM217" s="524"/>
      <c r="AN217" s="500"/>
      <c r="AO217" s="502"/>
      <c r="AP217" s="505"/>
      <c r="AQ217" s="505"/>
      <c r="AR217" s="505"/>
      <c r="AS217" s="505"/>
      <c r="AT217" s="505"/>
      <c r="AU217" s="505"/>
      <c r="AV217" s="505"/>
      <c r="AW217" s="505"/>
      <c r="AX217" s="505"/>
      <c r="AY217" s="505"/>
      <c r="AZ217" s="535"/>
      <c r="BA217" s="538"/>
      <c r="BB217" s="514"/>
      <c r="BC217" s="514"/>
      <c r="BD217" s="514"/>
      <c r="BE217" s="530"/>
    </row>
    <row r="218" spans="1:57" ht="33.75" customHeight="1" x14ac:dyDescent="0.25">
      <c r="A218" s="540"/>
      <c r="B218" s="741"/>
      <c r="C218" s="522"/>
      <c r="D218" s="522"/>
      <c r="E218" s="522"/>
      <c r="F218" s="522"/>
      <c r="G218" s="522"/>
      <c r="H218" s="175" t="s">
        <v>407</v>
      </c>
      <c r="I218" s="174" t="s">
        <v>48</v>
      </c>
      <c r="J218" s="558"/>
      <c r="K218" s="552"/>
      <c r="L218" s="376"/>
      <c r="M218" s="555"/>
      <c r="N218" s="550"/>
      <c r="O218" s="522"/>
      <c r="P218" s="526" t="s">
        <v>399</v>
      </c>
      <c r="Q218" s="526" t="s">
        <v>78</v>
      </c>
      <c r="R218" s="540">
        <f>+IFERROR(VLOOKUP(Q218,[8]DATOS!$E$2:$F$17,2,FALSE),"")</f>
        <v>15</v>
      </c>
      <c r="S218" s="540"/>
      <c r="T218" s="540"/>
      <c r="U218" s="540"/>
      <c r="V218" s="540"/>
      <c r="W218" s="540"/>
      <c r="X218" s="540"/>
      <c r="Y218" s="522"/>
      <c r="Z218" s="540"/>
      <c r="AA218" s="549"/>
      <c r="AB218" s="549"/>
      <c r="AC218" s="549"/>
      <c r="AD218" s="549"/>
      <c r="AE218" s="522"/>
      <c r="AF218" s="522"/>
      <c r="AG218" s="522"/>
      <c r="AH218" s="376"/>
      <c r="AI218" s="517"/>
      <c r="AJ218" s="524"/>
      <c r="AK218" s="525"/>
      <c r="AL218" s="525"/>
      <c r="AM218" s="524"/>
      <c r="AN218" s="500"/>
      <c r="AO218" s="502"/>
      <c r="AP218" s="505"/>
      <c r="AQ218" s="505"/>
      <c r="AR218" s="505"/>
      <c r="AS218" s="505"/>
      <c r="AT218" s="505"/>
      <c r="AU218" s="505"/>
      <c r="AV218" s="505"/>
      <c r="AW218" s="505"/>
      <c r="AX218" s="505"/>
      <c r="AY218" s="505"/>
      <c r="AZ218" s="535"/>
      <c r="BA218" s="538"/>
      <c r="BB218" s="514"/>
      <c r="BC218" s="514"/>
      <c r="BD218" s="514"/>
      <c r="BE218" s="530"/>
    </row>
    <row r="219" spans="1:57" ht="33.75" customHeight="1" x14ac:dyDescent="0.25">
      <c r="A219" s="540"/>
      <c r="B219" s="741"/>
      <c r="C219" s="522"/>
      <c r="D219" s="522"/>
      <c r="E219" s="522"/>
      <c r="F219" s="522"/>
      <c r="G219" s="522"/>
      <c r="H219" s="175" t="s">
        <v>406</v>
      </c>
      <c r="I219" s="174" t="s">
        <v>48</v>
      </c>
      <c r="J219" s="558"/>
      <c r="K219" s="552"/>
      <c r="L219" s="376"/>
      <c r="M219" s="555"/>
      <c r="N219" s="550"/>
      <c r="O219" s="522"/>
      <c r="P219" s="526"/>
      <c r="Q219" s="526"/>
      <c r="R219" s="540"/>
      <c r="S219" s="540"/>
      <c r="T219" s="540"/>
      <c r="U219" s="540"/>
      <c r="V219" s="540"/>
      <c r="W219" s="540"/>
      <c r="X219" s="540"/>
      <c r="Y219" s="522"/>
      <c r="Z219" s="540"/>
      <c r="AA219" s="549"/>
      <c r="AB219" s="549"/>
      <c r="AC219" s="549"/>
      <c r="AD219" s="549"/>
      <c r="AE219" s="522"/>
      <c r="AF219" s="522"/>
      <c r="AG219" s="522"/>
      <c r="AH219" s="376"/>
      <c r="AI219" s="517"/>
      <c r="AJ219" s="524"/>
      <c r="AK219" s="525"/>
      <c r="AL219" s="525"/>
      <c r="AM219" s="524"/>
      <c r="AN219" s="500"/>
      <c r="AO219" s="502"/>
      <c r="AP219" s="505"/>
      <c r="AQ219" s="505"/>
      <c r="AR219" s="505"/>
      <c r="AS219" s="505"/>
      <c r="AT219" s="505"/>
      <c r="AU219" s="505"/>
      <c r="AV219" s="505"/>
      <c r="AW219" s="505"/>
      <c r="AX219" s="505"/>
      <c r="AY219" s="505"/>
      <c r="AZ219" s="535"/>
      <c r="BA219" s="538"/>
      <c r="BB219" s="514"/>
      <c r="BC219" s="514"/>
      <c r="BD219" s="514"/>
      <c r="BE219" s="530"/>
    </row>
    <row r="220" spans="1:57" ht="33.75" customHeight="1" x14ac:dyDescent="0.25">
      <c r="A220" s="540"/>
      <c r="B220" s="741"/>
      <c r="C220" s="522"/>
      <c r="D220" s="522"/>
      <c r="E220" s="522"/>
      <c r="F220" s="522"/>
      <c r="G220" s="522"/>
      <c r="H220" s="175" t="s">
        <v>405</v>
      </c>
      <c r="I220" s="174" t="s">
        <v>48</v>
      </c>
      <c r="J220" s="558"/>
      <c r="K220" s="552"/>
      <c r="L220" s="376"/>
      <c r="M220" s="555"/>
      <c r="N220" s="550"/>
      <c r="O220" s="522"/>
      <c r="P220" s="526"/>
      <c r="Q220" s="526"/>
      <c r="R220" s="540"/>
      <c r="S220" s="540"/>
      <c r="T220" s="540"/>
      <c r="U220" s="540"/>
      <c r="V220" s="540"/>
      <c r="W220" s="540"/>
      <c r="X220" s="540"/>
      <c r="Y220" s="522"/>
      <c r="Z220" s="540"/>
      <c r="AA220" s="549"/>
      <c r="AB220" s="549"/>
      <c r="AC220" s="549"/>
      <c r="AD220" s="549"/>
      <c r="AE220" s="522"/>
      <c r="AF220" s="522"/>
      <c r="AG220" s="522"/>
      <c r="AH220" s="376"/>
      <c r="AI220" s="517"/>
      <c r="AJ220" s="524"/>
      <c r="AK220" s="525"/>
      <c r="AL220" s="525"/>
      <c r="AM220" s="524"/>
      <c r="AN220" s="500"/>
      <c r="AO220" s="502"/>
      <c r="AP220" s="505"/>
      <c r="AQ220" s="505"/>
      <c r="AR220" s="505"/>
      <c r="AS220" s="505"/>
      <c r="AT220" s="505"/>
      <c r="AU220" s="505"/>
      <c r="AV220" s="505"/>
      <c r="AW220" s="505"/>
      <c r="AX220" s="505"/>
      <c r="AY220" s="505"/>
      <c r="AZ220" s="535"/>
      <c r="BA220" s="538"/>
      <c r="BB220" s="514"/>
      <c r="BC220" s="514"/>
      <c r="BD220" s="514"/>
      <c r="BE220" s="530"/>
    </row>
    <row r="221" spans="1:57" ht="33.75" customHeight="1" x14ac:dyDescent="0.25">
      <c r="A221" s="540"/>
      <c r="B221" s="741"/>
      <c r="C221" s="522"/>
      <c r="D221" s="522"/>
      <c r="E221" s="522"/>
      <c r="F221" s="522"/>
      <c r="G221" s="522"/>
      <c r="H221" s="175" t="s">
        <v>404</v>
      </c>
      <c r="I221" s="174" t="s">
        <v>48</v>
      </c>
      <c r="J221" s="558"/>
      <c r="K221" s="552"/>
      <c r="L221" s="376"/>
      <c r="M221" s="555"/>
      <c r="N221" s="550"/>
      <c r="O221" s="522"/>
      <c r="P221" s="526"/>
      <c r="Q221" s="526"/>
      <c r="R221" s="540"/>
      <c r="S221" s="540"/>
      <c r="T221" s="540"/>
      <c r="U221" s="540"/>
      <c r="V221" s="540"/>
      <c r="W221" s="540"/>
      <c r="X221" s="540"/>
      <c r="Y221" s="522"/>
      <c r="Z221" s="540"/>
      <c r="AA221" s="549"/>
      <c r="AB221" s="549"/>
      <c r="AC221" s="549"/>
      <c r="AD221" s="549"/>
      <c r="AE221" s="522"/>
      <c r="AF221" s="522"/>
      <c r="AG221" s="522"/>
      <c r="AH221" s="376"/>
      <c r="AI221" s="517"/>
      <c r="AJ221" s="524"/>
      <c r="AK221" s="525"/>
      <c r="AL221" s="525"/>
      <c r="AM221" s="524"/>
      <c r="AN221" s="500"/>
      <c r="AO221" s="502"/>
      <c r="AP221" s="505"/>
      <c r="AQ221" s="505"/>
      <c r="AR221" s="505"/>
      <c r="AS221" s="505"/>
      <c r="AT221" s="505"/>
      <c r="AU221" s="505"/>
      <c r="AV221" s="505"/>
      <c r="AW221" s="505"/>
      <c r="AX221" s="505"/>
      <c r="AY221" s="505"/>
      <c r="AZ221" s="535"/>
      <c r="BA221" s="538"/>
      <c r="BB221" s="514"/>
      <c r="BC221" s="514"/>
      <c r="BD221" s="514"/>
      <c r="BE221" s="530"/>
    </row>
    <row r="222" spans="1:57" ht="33.75" customHeight="1" x14ac:dyDescent="0.25">
      <c r="A222" s="540"/>
      <c r="B222" s="741"/>
      <c r="C222" s="522"/>
      <c r="D222" s="522"/>
      <c r="E222" s="522"/>
      <c r="F222" s="522"/>
      <c r="G222" s="522"/>
      <c r="H222" s="175" t="s">
        <v>403</v>
      </c>
      <c r="I222" s="174" t="s">
        <v>49</v>
      </c>
      <c r="J222" s="558"/>
      <c r="K222" s="552"/>
      <c r="L222" s="376"/>
      <c r="M222" s="555"/>
      <c r="N222" s="550"/>
      <c r="O222" s="522"/>
      <c r="P222" s="526" t="s">
        <v>397</v>
      </c>
      <c r="Q222" s="526" t="s">
        <v>80</v>
      </c>
      <c r="R222" s="540">
        <f>+IFERROR(VLOOKUP(Q222,[8]DATOS!$E$2:$F$17,2,FALSE),"")</f>
        <v>15</v>
      </c>
      <c r="S222" s="540"/>
      <c r="T222" s="540"/>
      <c r="U222" s="540"/>
      <c r="V222" s="540"/>
      <c r="W222" s="540"/>
      <c r="X222" s="540"/>
      <c r="Y222" s="522"/>
      <c r="Z222" s="540"/>
      <c r="AA222" s="549"/>
      <c r="AB222" s="549"/>
      <c r="AC222" s="549"/>
      <c r="AD222" s="549"/>
      <c r="AE222" s="522"/>
      <c r="AF222" s="522"/>
      <c r="AG222" s="522"/>
      <c r="AH222" s="376"/>
      <c r="AI222" s="517"/>
      <c r="AJ222" s="524"/>
      <c r="AK222" s="525"/>
      <c r="AL222" s="525"/>
      <c r="AM222" s="524"/>
      <c r="AN222" s="500"/>
      <c r="AO222" s="503"/>
      <c r="AP222" s="506"/>
      <c r="AQ222" s="506"/>
      <c r="AR222" s="506"/>
      <c r="AS222" s="506"/>
      <c r="AT222" s="506"/>
      <c r="AU222" s="506"/>
      <c r="AV222" s="506"/>
      <c r="AW222" s="506"/>
      <c r="AX222" s="506"/>
      <c r="AY222" s="506"/>
      <c r="AZ222" s="536"/>
      <c r="BA222" s="539"/>
      <c r="BB222" s="515"/>
      <c r="BC222" s="515"/>
      <c r="BD222" s="515"/>
      <c r="BE222" s="531"/>
    </row>
    <row r="223" spans="1:57" ht="33.75" customHeight="1" x14ac:dyDescent="0.25">
      <c r="A223" s="540"/>
      <c r="B223" s="741"/>
      <c r="C223" s="522"/>
      <c r="D223" s="522"/>
      <c r="E223" s="522"/>
      <c r="F223" s="522"/>
      <c r="G223" s="522"/>
      <c r="H223" s="175" t="s">
        <v>402</v>
      </c>
      <c r="I223" s="174" t="s">
        <v>49</v>
      </c>
      <c r="J223" s="558"/>
      <c r="K223" s="552"/>
      <c r="L223" s="376"/>
      <c r="M223" s="555"/>
      <c r="N223" s="550"/>
      <c r="O223" s="522"/>
      <c r="P223" s="526"/>
      <c r="Q223" s="526"/>
      <c r="R223" s="540"/>
      <c r="S223" s="540"/>
      <c r="T223" s="540"/>
      <c r="U223" s="540"/>
      <c r="V223" s="540"/>
      <c r="W223" s="540"/>
      <c r="X223" s="540"/>
      <c r="Y223" s="522"/>
      <c r="Z223" s="540"/>
      <c r="AA223" s="549"/>
      <c r="AB223" s="549"/>
      <c r="AC223" s="549"/>
      <c r="AD223" s="549"/>
      <c r="AE223" s="522"/>
      <c r="AF223" s="522"/>
      <c r="AG223" s="522"/>
      <c r="AH223" s="376"/>
      <c r="AI223" s="517"/>
      <c r="AJ223" s="524"/>
      <c r="AK223" s="525"/>
      <c r="AL223" s="525"/>
      <c r="AM223" s="524"/>
      <c r="AN223" s="500"/>
      <c r="AO223" s="528"/>
      <c r="AP223" s="507"/>
      <c r="AQ223" s="507"/>
      <c r="AR223" s="507"/>
      <c r="AS223" s="507"/>
      <c r="AT223" s="507"/>
      <c r="AU223" s="507"/>
      <c r="AV223" s="507"/>
      <c r="AW223" s="507"/>
      <c r="AX223" s="507"/>
      <c r="AY223" s="507"/>
      <c r="AZ223" s="509"/>
      <c r="BA223" s="511"/>
      <c r="BB223" s="498"/>
      <c r="BC223" s="498"/>
      <c r="BD223" s="498"/>
      <c r="BE223" s="533"/>
    </row>
    <row r="224" spans="1:57" ht="33.75" customHeight="1" x14ac:dyDescent="0.25">
      <c r="A224" s="540"/>
      <c r="B224" s="741"/>
      <c r="C224" s="522"/>
      <c r="D224" s="522"/>
      <c r="E224" s="522"/>
      <c r="F224" s="522"/>
      <c r="G224" s="522"/>
      <c r="H224" s="175" t="s">
        <v>400</v>
      </c>
      <c r="I224" s="174" t="s">
        <v>48</v>
      </c>
      <c r="J224" s="558"/>
      <c r="K224" s="552"/>
      <c r="L224" s="376"/>
      <c r="M224" s="555"/>
      <c r="N224" s="550"/>
      <c r="O224" s="522"/>
      <c r="P224" s="526"/>
      <c r="Q224" s="526"/>
      <c r="R224" s="540"/>
      <c r="S224" s="540"/>
      <c r="T224" s="540"/>
      <c r="U224" s="540"/>
      <c r="V224" s="540"/>
      <c r="W224" s="540"/>
      <c r="X224" s="540"/>
      <c r="Y224" s="522"/>
      <c r="Z224" s="540"/>
      <c r="AA224" s="549"/>
      <c r="AB224" s="549"/>
      <c r="AC224" s="549"/>
      <c r="AD224" s="549"/>
      <c r="AE224" s="522"/>
      <c r="AF224" s="522"/>
      <c r="AG224" s="522"/>
      <c r="AH224" s="376"/>
      <c r="AI224" s="517"/>
      <c r="AJ224" s="524"/>
      <c r="AK224" s="525"/>
      <c r="AL224" s="525"/>
      <c r="AM224" s="524"/>
      <c r="AN224" s="500"/>
      <c r="AO224" s="528"/>
      <c r="AP224" s="507"/>
      <c r="AQ224" s="507"/>
      <c r="AR224" s="507"/>
      <c r="AS224" s="507"/>
      <c r="AT224" s="507"/>
      <c r="AU224" s="507"/>
      <c r="AV224" s="507"/>
      <c r="AW224" s="507"/>
      <c r="AX224" s="507"/>
      <c r="AY224" s="507"/>
      <c r="AZ224" s="509"/>
      <c r="BA224" s="511"/>
      <c r="BB224" s="498"/>
      <c r="BC224" s="498"/>
      <c r="BD224" s="498"/>
      <c r="BE224" s="533"/>
    </row>
    <row r="225" spans="1:57" ht="33.75" customHeight="1" x14ac:dyDescent="0.25">
      <c r="A225" s="540"/>
      <c r="B225" s="741"/>
      <c r="C225" s="522"/>
      <c r="D225" s="522"/>
      <c r="E225" s="522"/>
      <c r="F225" s="522"/>
      <c r="G225" s="522"/>
      <c r="H225" s="175" t="s">
        <v>398</v>
      </c>
      <c r="I225" s="174" t="s">
        <v>48</v>
      </c>
      <c r="J225" s="558"/>
      <c r="K225" s="552"/>
      <c r="L225" s="376"/>
      <c r="M225" s="555"/>
      <c r="N225" s="550"/>
      <c r="O225" s="522"/>
      <c r="P225" s="526" t="s">
        <v>395</v>
      </c>
      <c r="Q225" s="526" t="s">
        <v>82</v>
      </c>
      <c r="R225" s="540">
        <f>+IFERROR(VLOOKUP(Q225,[8]DATOS!$E$2:$F$17,2,FALSE),"")</f>
        <v>15</v>
      </c>
      <c r="S225" s="540"/>
      <c r="T225" s="540"/>
      <c r="U225" s="540"/>
      <c r="V225" s="540"/>
      <c r="W225" s="540"/>
      <c r="X225" s="540"/>
      <c r="Y225" s="522"/>
      <c r="Z225" s="540"/>
      <c r="AA225" s="549"/>
      <c r="AB225" s="549"/>
      <c r="AC225" s="549"/>
      <c r="AD225" s="549"/>
      <c r="AE225" s="522"/>
      <c r="AF225" s="522"/>
      <c r="AG225" s="522"/>
      <c r="AH225" s="376"/>
      <c r="AI225" s="517"/>
      <c r="AJ225" s="524"/>
      <c r="AK225" s="525"/>
      <c r="AL225" s="525"/>
      <c r="AM225" s="524"/>
      <c r="AN225" s="500"/>
      <c r="AO225" s="528"/>
      <c r="AP225" s="507"/>
      <c r="AQ225" s="507"/>
      <c r="AR225" s="507"/>
      <c r="AS225" s="507"/>
      <c r="AT225" s="507"/>
      <c r="AU225" s="507"/>
      <c r="AV225" s="507"/>
      <c r="AW225" s="507"/>
      <c r="AX225" s="507"/>
      <c r="AY225" s="507"/>
      <c r="AZ225" s="509"/>
      <c r="BA225" s="511"/>
      <c r="BB225" s="498"/>
      <c r="BC225" s="498"/>
      <c r="BD225" s="498"/>
      <c r="BE225" s="533"/>
    </row>
    <row r="226" spans="1:57" ht="33.75" customHeight="1" x14ac:dyDescent="0.25">
      <c r="A226" s="540"/>
      <c r="B226" s="741"/>
      <c r="C226" s="522"/>
      <c r="D226" s="522"/>
      <c r="E226" s="522"/>
      <c r="F226" s="522"/>
      <c r="G226" s="522"/>
      <c r="H226" s="175" t="s">
        <v>396</v>
      </c>
      <c r="I226" s="174" t="s">
        <v>49</v>
      </c>
      <c r="J226" s="558"/>
      <c r="K226" s="552"/>
      <c r="L226" s="376"/>
      <c r="M226" s="555"/>
      <c r="N226" s="550"/>
      <c r="O226" s="522"/>
      <c r="P226" s="526"/>
      <c r="Q226" s="526"/>
      <c r="R226" s="540"/>
      <c r="S226" s="540"/>
      <c r="T226" s="540"/>
      <c r="U226" s="540"/>
      <c r="V226" s="540"/>
      <c r="W226" s="540"/>
      <c r="X226" s="540"/>
      <c r="Y226" s="522"/>
      <c r="Z226" s="540"/>
      <c r="AA226" s="549"/>
      <c r="AB226" s="549"/>
      <c r="AC226" s="549"/>
      <c r="AD226" s="549"/>
      <c r="AE226" s="522"/>
      <c r="AF226" s="522"/>
      <c r="AG226" s="522"/>
      <c r="AH226" s="376"/>
      <c r="AI226" s="517"/>
      <c r="AJ226" s="524"/>
      <c r="AK226" s="525"/>
      <c r="AL226" s="525"/>
      <c r="AM226" s="524"/>
      <c r="AN226" s="500"/>
      <c r="AO226" s="528"/>
      <c r="AP226" s="507"/>
      <c r="AQ226" s="507"/>
      <c r="AR226" s="507"/>
      <c r="AS226" s="507"/>
      <c r="AT226" s="507"/>
      <c r="AU226" s="507"/>
      <c r="AV226" s="507"/>
      <c r="AW226" s="507"/>
      <c r="AX226" s="507"/>
      <c r="AY226" s="507"/>
      <c r="AZ226" s="509"/>
      <c r="BA226" s="511"/>
      <c r="BB226" s="498"/>
      <c r="BC226" s="498"/>
      <c r="BD226" s="498"/>
      <c r="BE226" s="533"/>
    </row>
    <row r="227" spans="1:57" ht="33.75" customHeight="1" x14ac:dyDescent="0.25">
      <c r="A227" s="540"/>
      <c r="B227" s="741"/>
      <c r="C227" s="522"/>
      <c r="D227" s="522"/>
      <c r="E227" s="522"/>
      <c r="F227" s="522"/>
      <c r="G227" s="522"/>
      <c r="H227" s="527" t="s">
        <v>394</v>
      </c>
      <c r="I227" s="522" t="s">
        <v>48</v>
      </c>
      <c r="J227" s="558"/>
      <c r="K227" s="552"/>
      <c r="L227" s="376"/>
      <c r="M227" s="555"/>
      <c r="N227" s="550"/>
      <c r="O227" s="522"/>
      <c r="P227" s="526"/>
      <c r="Q227" s="526"/>
      <c r="R227" s="540"/>
      <c r="S227" s="540"/>
      <c r="T227" s="540"/>
      <c r="U227" s="540"/>
      <c r="V227" s="540"/>
      <c r="W227" s="540"/>
      <c r="X227" s="540"/>
      <c r="Y227" s="522"/>
      <c r="Z227" s="540"/>
      <c r="AA227" s="549"/>
      <c r="AB227" s="549"/>
      <c r="AC227" s="549"/>
      <c r="AD227" s="549"/>
      <c r="AE227" s="522"/>
      <c r="AF227" s="522"/>
      <c r="AG227" s="522"/>
      <c r="AH227" s="376"/>
      <c r="AI227" s="517"/>
      <c r="AJ227" s="524"/>
      <c r="AK227" s="525"/>
      <c r="AL227" s="525"/>
      <c r="AM227" s="524"/>
      <c r="AN227" s="500"/>
      <c r="AO227" s="528"/>
      <c r="AP227" s="507"/>
      <c r="AQ227" s="507"/>
      <c r="AR227" s="507"/>
      <c r="AS227" s="507"/>
      <c r="AT227" s="507"/>
      <c r="AU227" s="507"/>
      <c r="AV227" s="507"/>
      <c r="AW227" s="507"/>
      <c r="AX227" s="507"/>
      <c r="AY227" s="507"/>
      <c r="AZ227" s="509"/>
      <c r="BA227" s="511"/>
      <c r="BB227" s="498"/>
      <c r="BC227" s="498"/>
      <c r="BD227" s="498"/>
      <c r="BE227" s="533"/>
    </row>
    <row r="228" spans="1:57" ht="33.75" customHeight="1" x14ac:dyDescent="0.25">
      <c r="A228" s="540"/>
      <c r="B228" s="741"/>
      <c r="C228" s="522"/>
      <c r="D228" s="522"/>
      <c r="E228" s="522"/>
      <c r="F228" s="522"/>
      <c r="G228" s="522"/>
      <c r="H228" s="527"/>
      <c r="I228" s="522"/>
      <c r="J228" s="558"/>
      <c r="K228" s="552"/>
      <c r="L228" s="376"/>
      <c r="M228" s="555"/>
      <c r="N228" s="550"/>
      <c r="O228" s="522"/>
      <c r="P228" s="526" t="s">
        <v>393</v>
      </c>
      <c r="Q228" s="526" t="s">
        <v>85</v>
      </c>
      <c r="R228" s="540">
        <f>+IFERROR(VLOOKUP(Q228,[8]DATOS!$E$2:$F$17,2,FALSE),"")</f>
        <v>15</v>
      </c>
      <c r="S228" s="540"/>
      <c r="T228" s="540"/>
      <c r="U228" s="540"/>
      <c r="V228" s="540"/>
      <c r="W228" s="540"/>
      <c r="X228" s="540"/>
      <c r="Y228" s="522"/>
      <c r="Z228" s="540"/>
      <c r="AA228" s="549"/>
      <c r="AB228" s="549"/>
      <c r="AC228" s="549"/>
      <c r="AD228" s="549"/>
      <c r="AE228" s="522"/>
      <c r="AF228" s="522"/>
      <c r="AG228" s="522"/>
      <c r="AH228" s="376"/>
      <c r="AI228" s="517"/>
      <c r="AJ228" s="524"/>
      <c r="AK228" s="525"/>
      <c r="AL228" s="525"/>
      <c r="AM228" s="524"/>
      <c r="AN228" s="500"/>
      <c r="AO228" s="528"/>
      <c r="AP228" s="507"/>
      <c r="AQ228" s="507"/>
      <c r="AR228" s="507"/>
      <c r="AS228" s="507"/>
      <c r="AT228" s="507"/>
      <c r="AU228" s="507"/>
      <c r="AV228" s="507"/>
      <c r="AW228" s="507"/>
      <c r="AX228" s="507"/>
      <c r="AY228" s="507"/>
      <c r="AZ228" s="509"/>
      <c r="BA228" s="511"/>
      <c r="BB228" s="498"/>
      <c r="BC228" s="498"/>
      <c r="BD228" s="498"/>
      <c r="BE228" s="533"/>
    </row>
    <row r="229" spans="1:57" ht="33.75" customHeight="1" x14ac:dyDescent="0.25">
      <c r="A229" s="540"/>
      <c r="B229" s="741"/>
      <c r="C229" s="522"/>
      <c r="D229" s="522"/>
      <c r="E229" s="522"/>
      <c r="F229" s="522"/>
      <c r="G229" s="522"/>
      <c r="H229" s="527" t="s">
        <v>391</v>
      </c>
      <c r="I229" s="522" t="s">
        <v>48</v>
      </c>
      <c r="J229" s="558"/>
      <c r="K229" s="552"/>
      <c r="L229" s="376"/>
      <c r="M229" s="555"/>
      <c r="N229" s="550"/>
      <c r="O229" s="522"/>
      <c r="P229" s="526"/>
      <c r="Q229" s="526"/>
      <c r="R229" s="540"/>
      <c r="S229" s="540"/>
      <c r="T229" s="540"/>
      <c r="U229" s="540"/>
      <c r="V229" s="540"/>
      <c r="W229" s="540"/>
      <c r="X229" s="540"/>
      <c r="Y229" s="522"/>
      <c r="Z229" s="540"/>
      <c r="AA229" s="549"/>
      <c r="AB229" s="549"/>
      <c r="AC229" s="549"/>
      <c r="AD229" s="549"/>
      <c r="AE229" s="522"/>
      <c r="AF229" s="522"/>
      <c r="AG229" s="522"/>
      <c r="AH229" s="376"/>
      <c r="AI229" s="517"/>
      <c r="AJ229" s="524"/>
      <c r="AK229" s="525"/>
      <c r="AL229" s="525"/>
      <c r="AM229" s="524"/>
      <c r="AN229" s="500"/>
      <c r="AO229" s="528"/>
      <c r="AP229" s="507"/>
      <c r="AQ229" s="507"/>
      <c r="AR229" s="507"/>
      <c r="AS229" s="507"/>
      <c r="AT229" s="507"/>
      <c r="AU229" s="507"/>
      <c r="AV229" s="507"/>
      <c r="AW229" s="507"/>
      <c r="AX229" s="507"/>
      <c r="AY229" s="507"/>
      <c r="AZ229" s="509"/>
      <c r="BA229" s="511"/>
      <c r="BB229" s="498"/>
      <c r="BC229" s="498"/>
      <c r="BD229" s="498"/>
      <c r="BE229" s="533"/>
    </row>
    <row r="230" spans="1:57" ht="33.75" customHeight="1" x14ac:dyDescent="0.25">
      <c r="A230" s="540"/>
      <c r="B230" s="741"/>
      <c r="C230" s="522"/>
      <c r="D230" s="522"/>
      <c r="E230" s="522"/>
      <c r="F230" s="522"/>
      <c r="G230" s="522"/>
      <c r="H230" s="527"/>
      <c r="I230" s="522"/>
      <c r="J230" s="558"/>
      <c r="K230" s="552"/>
      <c r="L230" s="376"/>
      <c r="M230" s="555"/>
      <c r="N230" s="550"/>
      <c r="O230" s="522"/>
      <c r="P230" s="526"/>
      <c r="Q230" s="526"/>
      <c r="R230" s="540"/>
      <c r="S230" s="540"/>
      <c r="T230" s="540"/>
      <c r="U230" s="540"/>
      <c r="V230" s="540"/>
      <c r="W230" s="540"/>
      <c r="X230" s="540"/>
      <c r="Y230" s="522"/>
      <c r="Z230" s="540"/>
      <c r="AA230" s="549"/>
      <c r="AB230" s="549"/>
      <c r="AC230" s="549"/>
      <c r="AD230" s="549"/>
      <c r="AE230" s="522"/>
      <c r="AF230" s="522"/>
      <c r="AG230" s="522"/>
      <c r="AH230" s="376"/>
      <c r="AI230" s="517"/>
      <c r="AJ230" s="524"/>
      <c r="AK230" s="525"/>
      <c r="AL230" s="525"/>
      <c r="AM230" s="524"/>
      <c r="AN230" s="500"/>
      <c r="AO230" s="528"/>
      <c r="AP230" s="507"/>
      <c r="AQ230" s="507"/>
      <c r="AR230" s="507"/>
      <c r="AS230" s="507"/>
      <c r="AT230" s="507"/>
      <c r="AU230" s="507"/>
      <c r="AV230" s="507"/>
      <c r="AW230" s="507"/>
      <c r="AX230" s="507"/>
      <c r="AY230" s="507"/>
      <c r="AZ230" s="509"/>
      <c r="BA230" s="511"/>
      <c r="BB230" s="498"/>
      <c r="BC230" s="498"/>
      <c r="BD230" s="498"/>
      <c r="BE230" s="533"/>
    </row>
    <row r="231" spans="1:57" ht="33.75" customHeight="1" x14ac:dyDescent="0.25">
      <c r="A231" s="540"/>
      <c r="B231" s="741"/>
      <c r="C231" s="522"/>
      <c r="D231" s="522"/>
      <c r="E231" s="522"/>
      <c r="F231" s="522"/>
      <c r="G231" s="522"/>
      <c r="H231" s="527" t="s">
        <v>389</v>
      </c>
      <c r="I231" s="522" t="s">
        <v>48</v>
      </c>
      <c r="J231" s="558"/>
      <c r="K231" s="552"/>
      <c r="L231" s="376"/>
      <c r="M231" s="555"/>
      <c r="N231" s="550"/>
      <c r="O231" s="522"/>
      <c r="P231" s="526" t="s">
        <v>392</v>
      </c>
      <c r="Q231" s="526" t="s">
        <v>98</v>
      </c>
      <c r="R231" s="540">
        <f>+IFERROR(VLOOKUP(Q231,[8]DATOS!$E$2:$F$17,2,FALSE),"")</f>
        <v>15</v>
      </c>
      <c r="S231" s="540"/>
      <c r="T231" s="540"/>
      <c r="U231" s="540"/>
      <c r="V231" s="540"/>
      <c r="W231" s="540"/>
      <c r="X231" s="540"/>
      <c r="Y231" s="522"/>
      <c r="Z231" s="540"/>
      <c r="AA231" s="549"/>
      <c r="AB231" s="549"/>
      <c r="AC231" s="549"/>
      <c r="AD231" s="549"/>
      <c r="AE231" s="522"/>
      <c r="AF231" s="522"/>
      <c r="AG231" s="522"/>
      <c r="AH231" s="376"/>
      <c r="AI231" s="517"/>
      <c r="AJ231" s="524"/>
      <c r="AK231" s="525"/>
      <c r="AL231" s="525"/>
      <c r="AM231" s="524"/>
      <c r="AN231" s="500"/>
      <c r="AO231" s="528"/>
      <c r="AP231" s="507"/>
      <c r="AQ231" s="507"/>
      <c r="AR231" s="507"/>
      <c r="AS231" s="507"/>
      <c r="AT231" s="507"/>
      <c r="AU231" s="507"/>
      <c r="AV231" s="507"/>
      <c r="AW231" s="507"/>
      <c r="AX231" s="507"/>
      <c r="AY231" s="507"/>
      <c r="AZ231" s="509"/>
      <c r="BA231" s="511"/>
      <c r="BB231" s="498"/>
      <c r="BC231" s="498"/>
      <c r="BD231" s="498"/>
      <c r="BE231" s="533"/>
    </row>
    <row r="232" spans="1:57" ht="33.75" customHeight="1" x14ac:dyDescent="0.25">
      <c r="A232" s="540"/>
      <c r="B232" s="741"/>
      <c r="C232" s="522"/>
      <c r="D232" s="522"/>
      <c r="E232" s="522"/>
      <c r="F232" s="522"/>
      <c r="G232" s="522"/>
      <c r="H232" s="527"/>
      <c r="I232" s="522"/>
      <c r="J232" s="558"/>
      <c r="K232" s="552"/>
      <c r="L232" s="376"/>
      <c r="M232" s="555"/>
      <c r="N232" s="550"/>
      <c r="O232" s="522"/>
      <c r="P232" s="526"/>
      <c r="Q232" s="526"/>
      <c r="R232" s="540"/>
      <c r="S232" s="540"/>
      <c r="T232" s="540"/>
      <c r="U232" s="540"/>
      <c r="V232" s="540"/>
      <c r="W232" s="540"/>
      <c r="X232" s="540"/>
      <c r="Y232" s="522"/>
      <c r="Z232" s="540"/>
      <c r="AA232" s="549"/>
      <c r="AB232" s="549"/>
      <c r="AC232" s="549"/>
      <c r="AD232" s="549"/>
      <c r="AE232" s="522"/>
      <c r="AF232" s="522"/>
      <c r="AG232" s="522"/>
      <c r="AH232" s="376"/>
      <c r="AI232" s="517"/>
      <c r="AJ232" s="524"/>
      <c r="AK232" s="525"/>
      <c r="AL232" s="525"/>
      <c r="AM232" s="524"/>
      <c r="AN232" s="500"/>
      <c r="AO232" s="528"/>
      <c r="AP232" s="507"/>
      <c r="AQ232" s="507"/>
      <c r="AR232" s="507"/>
      <c r="AS232" s="507"/>
      <c r="AT232" s="507"/>
      <c r="AU232" s="507"/>
      <c r="AV232" s="507"/>
      <c r="AW232" s="507"/>
      <c r="AX232" s="507"/>
      <c r="AY232" s="507"/>
      <c r="AZ232" s="509"/>
      <c r="BA232" s="511"/>
      <c r="BB232" s="498"/>
      <c r="BC232" s="498"/>
      <c r="BD232" s="498"/>
      <c r="BE232" s="533"/>
    </row>
    <row r="233" spans="1:57" ht="33.75" customHeight="1" x14ac:dyDescent="0.25">
      <c r="A233" s="540"/>
      <c r="B233" s="741"/>
      <c r="C233" s="522"/>
      <c r="D233" s="522"/>
      <c r="E233" s="522"/>
      <c r="F233" s="522"/>
      <c r="G233" s="522"/>
      <c r="H233" s="527" t="s">
        <v>388</v>
      </c>
      <c r="I233" s="522" t="s">
        <v>49</v>
      </c>
      <c r="J233" s="558"/>
      <c r="K233" s="552"/>
      <c r="L233" s="376"/>
      <c r="M233" s="555"/>
      <c r="N233" s="550"/>
      <c r="O233" s="522"/>
      <c r="P233" s="526"/>
      <c r="Q233" s="526"/>
      <c r="R233" s="540"/>
      <c r="S233" s="540"/>
      <c r="T233" s="540"/>
      <c r="U233" s="540"/>
      <c r="V233" s="540"/>
      <c r="W233" s="540"/>
      <c r="X233" s="540"/>
      <c r="Y233" s="522"/>
      <c r="Z233" s="540"/>
      <c r="AA233" s="549"/>
      <c r="AB233" s="549"/>
      <c r="AC233" s="549"/>
      <c r="AD233" s="549"/>
      <c r="AE233" s="522"/>
      <c r="AF233" s="522"/>
      <c r="AG233" s="522"/>
      <c r="AH233" s="376"/>
      <c r="AI233" s="517"/>
      <c r="AJ233" s="524"/>
      <c r="AK233" s="525"/>
      <c r="AL233" s="525"/>
      <c r="AM233" s="524"/>
      <c r="AN233" s="500"/>
      <c r="AO233" s="528"/>
      <c r="AP233" s="507"/>
      <c r="AQ233" s="507"/>
      <c r="AR233" s="507"/>
      <c r="AS233" s="507"/>
      <c r="AT233" s="507"/>
      <c r="AU233" s="507"/>
      <c r="AV233" s="507"/>
      <c r="AW233" s="507"/>
      <c r="AX233" s="507"/>
      <c r="AY233" s="507"/>
      <c r="AZ233" s="509"/>
      <c r="BA233" s="511"/>
      <c r="BB233" s="498"/>
      <c r="BC233" s="498"/>
      <c r="BD233" s="498"/>
      <c r="BE233" s="533"/>
    </row>
    <row r="234" spans="1:57" ht="33.75" customHeight="1" x14ac:dyDescent="0.25">
      <c r="A234" s="540"/>
      <c r="B234" s="741"/>
      <c r="C234" s="522"/>
      <c r="D234" s="522"/>
      <c r="E234" s="522"/>
      <c r="F234" s="522"/>
      <c r="G234" s="522"/>
      <c r="H234" s="527"/>
      <c r="I234" s="522"/>
      <c r="J234" s="558"/>
      <c r="K234" s="552"/>
      <c r="L234" s="376"/>
      <c r="M234" s="555"/>
      <c r="N234" s="550"/>
      <c r="O234" s="522"/>
      <c r="P234" s="526"/>
      <c r="Q234" s="526"/>
      <c r="R234" s="540"/>
      <c r="S234" s="540"/>
      <c r="T234" s="540"/>
      <c r="U234" s="540"/>
      <c r="V234" s="540"/>
      <c r="W234" s="540"/>
      <c r="X234" s="540"/>
      <c r="Y234" s="522"/>
      <c r="Z234" s="540"/>
      <c r="AA234" s="549"/>
      <c r="AB234" s="549"/>
      <c r="AC234" s="549"/>
      <c r="AD234" s="549"/>
      <c r="AE234" s="522"/>
      <c r="AF234" s="522"/>
      <c r="AG234" s="522"/>
      <c r="AH234" s="376"/>
      <c r="AI234" s="517"/>
      <c r="AJ234" s="524"/>
      <c r="AK234" s="525"/>
      <c r="AL234" s="525"/>
      <c r="AM234" s="524"/>
      <c r="AN234" s="500"/>
      <c r="AO234" s="528"/>
      <c r="AP234" s="507"/>
      <c r="AQ234" s="507"/>
      <c r="AR234" s="507"/>
      <c r="AS234" s="507"/>
      <c r="AT234" s="507"/>
      <c r="AU234" s="507"/>
      <c r="AV234" s="507"/>
      <c r="AW234" s="507"/>
      <c r="AX234" s="507"/>
      <c r="AY234" s="507"/>
      <c r="AZ234" s="509"/>
      <c r="BA234" s="511"/>
      <c r="BB234" s="498"/>
      <c r="BC234" s="498"/>
      <c r="BD234" s="498"/>
      <c r="BE234" s="533"/>
    </row>
    <row r="235" spans="1:57" ht="33.75" customHeight="1" x14ac:dyDescent="0.25">
      <c r="A235" s="540"/>
      <c r="B235" s="741"/>
      <c r="C235" s="522"/>
      <c r="D235" s="522"/>
      <c r="E235" s="522"/>
      <c r="F235" s="522"/>
      <c r="G235" s="522"/>
      <c r="H235" s="527" t="s">
        <v>387</v>
      </c>
      <c r="I235" s="522" t="s">
        <v>48</v>
      </c>
      <c r="J235" s="558"/>
      <c r="K235" s="552"/>
      <c r="L235" s="376"/>
      <c r="M235" s="555"/>
      <c r="N235" s="550"/>
      <c r="O235" s="522"/>
      <c r="P235" s="526"/>
      <c r="Q235" s="526"/>
      <c r="R235" s="540"/>
      <c r="S235" s="540"/>
      <c r="T235" s="540"/>
      <c r="U235" s="540"/>
      <c r="V235" s="540"/>
      <c r="W235" s="540"/>
      <c r="X235" s="540"/>
      <c r="Y235" s="522"/>
      <c r="Z235" s="540"/>
      <c r="AA235" s="549"/>
      <c r="AB235" s="549"/>
      <c r="AC235" s="549"/>
      <c r="AD235" s="549"/>
      <c r="AE235" s="522"/>
      <c r="AF235" s="522"/>
      <c r="AG235" s="522"/>
      <c r="AH235" s="376"/>
      <c r="AI235" s="517"/>
      <c r="AJ235" s="524"/>
      <c r="AK235" s="525"/>
      <c r="AL235" s="525"/>
      <c r="AM235" s="524"/>
      <c r="AN235" s="500"/>
      <c r="AO235" s="528"/>
      <c r="AP235" s="507"/>
      <c r="AQ235" s="507"/>
      <c r="AR235" s="507"/>
      <c r="AS235" s="507"/>
      <c r="AT235" s="507"/>
      <c r="AU235" s="507"/>
      <c r="AV235" s="507"/>
      <c r="AW235" s="507"/>
      <c r="AX235" s="507"/>
      <c r="AY235" s="507"/>
      <c r="AZ235" s="509"/>
      <c r="BA235" s="511"/>
      <c r="BB235" s="498"/>
      <c r="BC235" s="498"/>
      <c r="BD235" s="498"/>
      <c r="BE235" s="533"/>
    </row>
    <row r="236" spans="1:57" ht="33.75" customHeight="1" x14ac:dyDescent="0.25">
      <c r="A236" s="540"/>
      <c r="B236" s="741"/>
      <c r="C236" s="522"/>
      <c r="D236" s="522"/>
      <c r="E236" s="522"/>
      <c r="F236" s="522"/>
      <c r="G236" s="522"/>
      <c r="H236" s="527"/>
      <c r="I236" s="522"/>
      <c r="J236" s="558"/>
      <c r="K236" s="552"/>
      <c r="L236" s="376"/>
      <c r="M236" s="555"/>
      <c r="N236" s="550"/>
      <c r="O236" s="522"/>
      <c r="P236" s="526" t="s">
        <v>390</v>
      </c>
      <c r="Q236" s="526" t="s">
        <v>87</v>
      </c>
      <c r="R236" s="540">
        <f>+IFERROR(VLOOKUP(Q236,[8]DATOS!$E$2:$F$17,2,FALSE),"")</f>
        <v>10</v>
      </c>
      <c r="S236" s="540"/>
      <c r="T236" s="540"/>
      <c r="U236" s="540"/>
      <c r="V236" s="540"/>
      <c r="W236" s="540"/>
      <c r="X236" s="540"/>
      <c r="Y236" s="522"/>
      <c r="Z236" s="540"/>
      <c r="AA236" s="549"/>
      <c r="AB236" s="549"/>
      <c r="AC236" s="549"/>
      <c r="AD236" s="549"/>
      <c r="AE236" s="522"/>
      <c r="AF236" s="522"/>
      <c r="AG236" s="522"/>
      <c r="AH236" s="376"/>
      <c r="AI236" s="517"/>
      <c r="AJ236" s="524"/>
      <c r="AK236" s="525"/>
      <c r="AL236" s="525"/>
      <c r="AM236" s="524"/>
      <c r="AN236" s="500"/>
      <c r="AO236" s="528"/>
      <c r="AP236" s="507"/>
      <c r="AQ236" s="507"/>
      <c r="AR236" s="507"/>
      <c r="AS236" s="507"/>
      <c r="AT236" s="507"/>
      <c r="AU236" s="507"/>
      <c r="AV236" s="507"/>
      <c r="AW236" s="507"/>
      <c r="AX236" s="507"/>
      <c r="AY236" s="507"/>
      <c r="AZ236" s="509"/>
      <c r="BA236" s="511"/>
      <c r="BB236" s="498"/>
      <c r="BC236" s="498"/>
      <c r="BD236" s="498"/>
      <c r="BE236" s="533"/>
    </row>
    <row r="237" spans="1:57" ht="33.75" customHeight="1" x14ac:dyDescent="0.25">
      <c r="A237" s="540"/>
      <c r="B237" s="741"/>
      <c r="C237" s="522"/>
      <c r="D237" s="522"/>
      <c r="E237" s="522"/>
      <c r="F237" s="522"/>
      <c r="G237" s="522"/>
      <c r="H237" s="527" t="s">
        <v>386</v>
      </c>
      <c r="I237" s="522" t="s">
        <v>49</v>
      </c>
      <c r="J237" s="558"/>
      <c r="K237" s="552"/>
      <c r="L237" s="376"/>
      <c r="M237" s="555"/>
      <c r="N237" s="550"/>
      <c r="O237" s="522"/>
      <c r="P237" s="526"/>
      <c r="Q237" s="526"/>
      <c r="R237" s="540"/>
      <c r="S237" s="540"/>
      <c r="T237" s="540"/>
      <c r="U237" s="540"/>
      <c r="V237" s="540"/>
      <c r="W237" s="540"/>
      <c r="X237" s="540"/>
      <c r="Y237" s="522"/>
      <c r="Z237" s="540"/>
      <c r="AA237" s="549"/>
      <c r="AB237" s="549"/>
      <c r="AC237" s="549"/>
      <c r="AD237" s="549"/>
      <c r="AE237" s="522"/>
      <c r="AF237" s="522"/>
      <c r="AG237" s="522"/>
      <c r="AH237" s="376"/>
      <c r="AI237" s="517"/>
      <c r="AJ237" s="524"/>
      <c r="AK237" s="525"/>
      <c r="AL237" s="525"/>
      <c r="AM237" s="524"/>
      <c r="AN237" s="500"/>
      <c r="AO237" s="528"/>
      <c r="AP237" s="507"/>
      <c r="AQ237" s="507"/>
      <c r="AR237" s="507"/>
      <c r="AS237" s="507"/>
      <c r="AT237" s="507"/>
      <c r="AU237" s="507"/>
      <c r="AV237" s="507"/>
      <c r="AW237" s="507"/>
      <c r="AX237" s="507"/>
      <c r="AY237" s="507"/>
      <c r="AZ237" s="509"/>
      <c r="BA237" s="511"/>
      <c r="BB237" s="498"/>
      <c r="BC237" s="498"/>
      <c r="BD237" s="498"/>
      <c r="BE237" s="533"/>
    </row>
    <row r="238" spans="1:57" ht="33.75" customHeight="1" x14ac:dyDescent="0.25">
      <c r="A238" s="540"/>
      <c r="B238" s="741"/>
      <c r="C238" s="522"/>
      <c r="D238" s="522"/>
      <c r="E238" s="522"/>
      <c r="F238" s="522"/>
      <c r="G238" s="522"/>
      <c r="H238" s="527"/>
      <c r="I238" s="522"/>
      <c r="J238" s="558"/>
      <c r="K238" s="552"/>
      <c r="L238" s="376"/>
      <c r="M238" s="555"/>
      <c r="N238" s="550"/>
      <c r="O238" s="522"/>
      <c r="P238" s="526"/>
      <c r="Q238" s="526"/>
      <c r="R238" s="540"/>
      <c r="S238" s="540"/>
      <c r="T238" s="540"/>
      <c r="U238" s="540"/>
      <c r="V238" s="540"/>
      <c r="W238" s="540"/>
      <c r="X238" s="540"/>
      <c r="Y238" s="522"/>
      <c r="Z238" s="540"/>
      <c r="AA238" s="549"/>
      <c r="AB238" s="549"/>
      <c r="AC238" s="549"/>
      <c r="AD238" s="549"/>
      <c r="AE238" s="522"/>
      <c r="AF238" s="522"/>
      <c r="AG238" s="522"/>
      <c r="AH238" s="376"/>
      <c r="AI238" s="517"/>
      <c r="AJ238" s="524"/>
      <c r="AK238" s="525"/>
      <c r="AL238" s="525"/>
      <c r="AM238" s="524"/>
      <c r="AN238" s="500"/>
      <c r="AO238" s="528"/>
      <c r="AP238" s="507"/>
      <c r="AQ238" s="507"/>
      <c r="AR238" s="507"/>
      <c r="AS238" s="507"/>
      <c r="AT238" s="507"/>
      <c r="AU238" s="507"/>
      <c r="AV238" s="507"/>
      <c r="AW238" s="507"/>
      <c r="AX238" s="507"/>
      <c r="AY238" s="507"/>
      <c r="AZ238" s="509"/>
      <c r="BA238" s="511"/>
      <c r="BB238" s="498"/>
      <c r="BC238" s="498"/>
      <c r="BD238" s="498"/>
      <c r="BE238" s="533"/>
    </row>
    <row r="239" spans="1:57" ht="33.75" customHeight="1" x14ac:dyDescent="0.25">
      <c r="A239" s="540"/>
      <c r="B239" s="741"/>
      <c r="C239" s="522"/>
      <c r="D239" s="522"/>
      <c r="E239" s="522"/>
      <c r="F239" s="522"/>
      <c r="G239" s="522"/>
      <c r="H239" s="527" t="s">
        <v>385</v>
      </c>
      <c r="I239" s="522" t="s">
        <v>49</v>
      </c>
      <c r="J239" s="558"/>
      <c r="K239" s="552"/>
      <c r="L239" s="376"/>
      <c r="M239" s="555"/>
      <c r="N239" s="550"/>
      <c r="O239" s="522"/>
      <c r="P239" s="526"/>
      <c r="Q239" s="526"/>
      <c r="R239" s="540"/>
      <c r="S239" s="540"/>
      <c r="T239" s="540"/>
      <c r="U239" s="540"/>
      <c r="V239" s="540"/>
      <c r="W239" s="540"/>
      <c r="X239" s="540"/>
      <c r="Y239" s="522"/>
      <c r="Z239" s="540"/>
      <c r="AA239" s="549"/>
      <c r="AB239" s="549"/>
      <c r="AC239" s="549"/>
      <c r="AD239" s="549"/>
      <c r="AE239" s="522"/>
      <c r="AF239" s="522"/>
      <c r="AG239" s="522"/>
      <c r="AH239" s="376"/>
      <c r="AI239" s="517"/>
      <c r="AJ239" s="524"/>
      <c r="AK239" s="525"/>
      <c r="AL239" s="525"/>
      <c r="AM239" s="524"/>
      <c r="AN239" s="500"/>
      <c r="AO239" s="528"/>
      <c r="AP239" s="507"/>
      <c r="AQ239" s="507"/>
      <c r="AR239" s="507"/>
      <c r="AS239" s="507"/>
      <c r="AT239" s="507"/>
      <c r="AU239" s="507"/>
      <c r="AV239" s="507"/>
      <c r="AW239" s="507"/>
      <c r="AX239" s="507"/>
      <c r="AY239" s="507"/>
      <c r="AZ239" s="509"/>
      <c r="BA239" s="511"/>
      <c r="BB239" s="498"/>
      <c r="BC239" s="498"/>
      <c r="BD239" s="498"/>
      <c r="BE239" s="533"/>
    </row>
    <row r="240" spans="1:57" ht="33.75" customHeight="1" thickBot="1" x14ac:dyDescent="0.3">
      <c r="A240" s="540"/>
      <c r="B240" s="741"/>
      <c r="C240" s="522"/>
      <c r="D240" s="522"/>
      <c r="E240" s="522"/>
      <c r="F240" s="522"/>
      <c r="G240" s="522"/>
      <c r="H240" s="527"/>
      <c r="I240" s="522"/>
      <c r="J240" s="558"/>
      <c r="K240" s="552"/>
      <c r="L240" s="376"/>
      <c r="M240" s="555"/>
      <c r="N240" s="550"/>
      <c r="O240" s="522"/>
      <c r="P240" s="526"/>
      <c r="Q240" s="526"/>
      <c r="R240" s="540"/>
      <c r="S240" s="540"/>
      <c r="T240" s="540"/>
      <c r="U240" s="540"/>
      <c r="V240" s="540"/>
      <c r="W240" s="540"/>
      <c r="X240" s="540"/>
      <c r="Y240" s="522"/>
      <c r="Z240" s="540"/>
      <c r="AA240" s="549"/>
      <c r="AB240" s="549"/>
      <c r="AC240" s="549"/>
      <c r="AD240" s="549"/>
      <c r="AE240" s="522"/>
      <c r="AF240" s="522"/>
      <c r="AG240" s="522"/>
      <c r="AH240" s="376"/>
      <c r="AI240" s="517"/>
      <c r="AJ240" s="524"/>
      <c r="AK240" s="525"/>
      <c r="AL240" s="525"/>
      <c r="AM240" s="524"/>
      <c r="AN240" s="500"/>
      <c r="AO240" s="532"/>
      <c r="AP240" s="508"/>
      <c r="AQ240" s="508"/>
      <c r="AR240" s="508"/>
      <c r="AS240" s="508"/>
      <c r="AT240" s="508"/>
      <c r="AU240" s="508"/>
      <c r="AV240" s="508"/>
      <c r="AW240" s="508"/>
      <c r="AX240" s="508"/>
      <c r="AY240" s="508"/>
      <c r="AZ240" s="510"/>
      <c r="BA240" s="512"/>
      <c r="BB240" s="499"/>
      <c r="BC240" s="499"/>
      <c r="BD240" s="499"/>
      <c r="BE240" s="541"/>
    </row>
    <row r="241" spans="1:57" ht="105.75" thickBot="1" x14ac:dyDescent="0.3">
      <c r="A241" s="540"/>
      <c r="B241" s="742"/>
      <c r="C241" s="522"/>
      <c r="D241" s="522"/>
      <c r="E241" s="522"/>
      <c r="F241" s="522"/>
      <c r="G241" s="522"/>
      <c r="H241" s="206"/>
      <c r="I241" s="205"/>
      <c r="J241" s="559"/>
      <c r="K241" s="553"/>
      <c r="L241" s="376"/>
      <c r="M241" s="556"/>
      <c r="N241" s="213"/>
      <c r="O241" s="142"/>
      <c r="P241" s="142"/>
      <c r="Q241" s="142"/>
      <c r="R241" s="142"/>
      <c r="S241" s="142"/>
      <c r="T241" s="142"/>
      <c r="U241" s="142"/>
      <c r="V241" s="142"/>
      <c r="W241" s="142"/>
      <c r="X241" s="142"/>
      <c r="Y241" s="142"/>
      <c r="Z241" s="142"/>
      <c r="AA241" s="142"/>
      <c r="AB241" s="142"/>
      <c r="AC241" s="142"/>
      <c r="AD241" s="142"/>
      <c r="AE241" s="205"/>
      <c r="AF241" s="205"/>
      <c r="AG241" s="205"/>
      <c r="AH241" s="376"/>
      <c r="AI241" s="518"/>
      <c r="AJ241" s="204" t="s">
        <v>722</v>
      </c>
      <c r="AK241" s="203" t="s">
        <v>547</v>
      </c>
      <c r="AL241" s="203" t="s">
        <v>546</v>
      </c>
      <c r="AM241" s="174" t="s">
        <v>545</v>
      </c>
      <c r="AN241" s="214"/>
    </row>
    <row r="242" spans="1:57" ht="46.5" customHeight="1" thickBot="1" x14ac:dyDescent="0.3">
      <c r="A242" s="295">
        <v>8</v>
      </c>
      <c r="B242" s="739" t="s">
        <v>767</v>
      </c>
      <c r="C242" s="375" t="s">
        <v>544</v>
      </c>
      <c r="D242" s="284" t="s">
        <v>32</v>
      </c>
      <c r="E242" s="375" t="s">
        <v>543</v>
      </c>
      <c r="F242" s="284" t="s">
        <v>542</v>
      </c>
      <c r="G242" s="307" t="s">
        <v>100</v>
      </c>
      <c r="H242" s="166" t="s">
        <v>416</v>
      </c>
      <c r="I242" s="173" t="s">
        <v>48</v>
      </c>
      <c r="J242" s="482">
        <f>COUNTIF(I242:I267,[3]DATOS!$D$24)</f>
        <v>7</v>
      </c>
      <c r="K242" s="421" t="str">
        <f>+IF(AND(J242&lt;6,J242&gt;0),"Moderado",IF(AND(J242&lt;12,J242&gt;5),"Mayor",IF(AND(J242&lt;20,J242&gt;11),"Catastrófico","Responda las Preguntas de Impacto")))</f>
        <v>Mayor</v>
      </c>
      <c r="L242" s="375"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Alto</v>
      </c>
      <c r="M242" s="424"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Evitar el Riesgo, Reducir el Riesgo, Compartir el Riesgo</v>
      </c>
      <c r="N242" s="307" t="s">
        <v>541</v>
      </c>
      <c r="O242" s="287" t="s">
        <v>65</v>
      </c>
      <c r="P242" s="164" t="s">
        <v>401</v>
      </c>
      <c r="Q242" s="159" t="s">
        <v>76</v>
      </c>
      <c r="R242" s="159">
        <f>+IFERROR(VLOOKUP(Q242,[10]DATOS!$E$2:$F$17,2,FALSE),"")</f>
        <v>15</v>
      </c>
      <c r="S242" s="429">
        <f>SUM(R242:R249)</f>
        <v>100</v>
      </c>
      <c r="T242" s="290" t="str">
        <f>+IF(AND(S242&lt;=100,S242&gt;=96),"Fuerte",IF(AND(S242&lt;=95,S242&gt;=86),"Moderado",IF(AND(S242&lt;=85,J242&gt;=0),"Débil"," ")))</f>
        <v>Fuerte</v>
      </c>
      <c r="U242" s="290" t="s">
        <v>90</v>
      </c>
      <c r="V242" s="29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290">
        <f>IF(V242="Fuerte",100,IF(V242="Moderado",50,IF(V242="Débil",0)))</f>
        <v>100</v>
      </c>
      <c r="X242" s="369">
        <f>AVERAGE(W242:W267)</f>
        <v>100</v>
      </c>
      <c r="Y242" s="406" t="s">
        <v>426</v>
      </c>
      <c r="Z242" s="369" t="s">
        <v>413</v>
      </c>
      <c r="AA242" s="494" t="s">
        <v>540</v>
      </c>
      <c r="AB242" s="496" t="str">
        <f>+IF(X242=100,"Fuerte",IF(AND(X242&lt;=99,X242&gt;=50),"Moderado",IF(X242&lt;50,"Débil"," ")))</f>
        <v>Fuerte</v>
      </c>
      <c r="AC242" s="387" t="s">
        <v>95</v>
      </c>
      <c r="AD242" s="387" t="s">
        <v>95</v>
      </c>
      <c r="AE242" s="389"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375"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375" t="str">
        <f>K242</f>
        <v>Mayor</v>
      </c>
      <c r="AH242" s="375"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Alto</v>
      </c>
      <c r="AI242" s="393"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Evitar el Riesgo, Reducir el Riesgo, Compartir el Riesgo</v>
      </c>
      <c r="AJ242" s="397" t="s">
        <v>721</v>
      </c>
      <c r="AK242" s="378">
        <v>43466</v>
      </c>
      <c r="AL242" s="407">
        <v>43830</v>
      </c>
      <c r="AM242" s="400" t="s">
        <v>539</v>
      </c>
      <c r="AN242" s="497" t="s">
        <v>538</v>
      </c>
      <c r="AO242" s="461"/>
      <c r="AP242" s="374"/>
      <c r="AQ242" s="374"/>
      <c r="AR242" s="374"/>
      <c r="AS242" s="374"/>
      <c r="AT242" s="374"/>
      <c r="AU242" s="374"/>
      <c r="AV242" s="374"/>
      <c r="AW242" s="374"/>
      <c r="AX242" s="374"/>
      <c r="AY242" s="374"/>
      <c r="AZ242" s="452"/>
      <c r="BA242" s="441"/>
      <c r="BB242" s="455"/>
      <c r="BC242" s="455"/>
      <c r="BD242" s="455"/>
      <c r="BE242" s="458"/>
    </row>
    <row r="243" spans="1:57" ht="30" customHeight="1" thickBot="1" x14ac:dyDescent="0.3">
      <c r="A243" s="296"/>
      <c r="B243" s="743"/>
      <c r="C243" s="376"/>
      <c r="D243" s="285"/>
      <c r="E243" s="376"/>
      <c r="F243" s="285"/>
      <c r="G243" s="308"/>
      <c r="H243" s="161" t="s">
        <v>409</v>
      </c>
      <c r="I243" s="172" t="s">
        <v>48</v>
      </c>
      <c r="J243" s="483"/>
      <c r="K243" s="422"/>
      <c r="L243" s="376"/>
      <c r="M243" s="425"/>
      <c r="N243" s="308"/>
      <c r="O243" s="288"/>
      <c r="P243" s="164" t="s">
        <v>399</v>
      </c>
      <c r="Q243" s="159" t="s">
        <v>78</v>
      </c>
      <c r="R243" s="159">
        <f>+IFERROR(VLOOKUP(Q243,[10]DATOS!$E$2:$F$17,2,FALSE),"")</f>
        <v>15</v>
      </c>
      <c r="S243" s="430"/>
      <c r="T243" s="290"/>
      <c r="U243" s="290"/>
      <c r="V243" s="290"/>
      <c r="W243" s="290"/>
      <c r="X243" s="370"/>
      <c r="Y243" s="376"/>
      <c r="Z243" s="370"/>
      <c r="AA243" s="495"/>
      <c r="AB243" s="384"/>
      <c r="AC243" s="387"/>
      <c r="AD243" s="387"/>
      <c r="AE243" s="390"/>
      <c r="AF243" s="376"/>
      <c r="AG243" s="376"/>
      <c r="AH243" s="376"/>
      <c r="AI243" s="394"/>
      <c r="AJ243" s="397"/>
      <c r="AK243" s="398"/>
      <c r="AL243" s="398"/>
      <c r="AM243" s="401"/>
      <c r="AN243" s="473"/>
      <c r="AO243" s="462"/>
      <c r="AP243" s="370"/>
      <c r="AQ243" s="370"/>
      <c r="AR243" s="370"/>
      <c r="AS243" s="370"/>
      <c r="AT243" s="370"/>
      <c r="AU243" s="370"/>
      <c r="AV243" s="370"/>
      <c r="AW243" s="370"/>
      <c r="AX243" s="370"/>
      <c r="AY243" s="370"/>
      <c r="AZ243" s="453"/>
      <c r="BA243" s="442"/>
      <c r="BB243" s="456"/>
      <c r="BC243" s="456"/>
      <c r="BD243" s="456"/>
      <c r="BE243" s="459"/>
    </row>
    <row r="244" spans="1:57" ht="30" customHeight="1" thickBot="1" x14ac:dyDescent="0.3">
      <c r="A244" s="296"/>
      <c r="B244" s="743"/>
      <c r="C244" s="376"/>
      <c r="D244" s="285"/>
      <c r="E244" s="376"/>
      <c r="F244" s="285"/>
      <c r="G244" s="308"/>
      <c r="H244" s="161" t="s">
        <v>408</v>
      </c>
      <c r="I244" s="172" t="s">
        <v>49</v>
      </c>
      <c r="J244" s="483"/>
      <c r="K244" s="422"/>
      <c r="L244" s="376"/>
      <c r="M244" s="425"/>
      <c r="N244" s="308"/>
      <c r="O244" s="288"/>
      <c r="P244" s="164" t="s">
        <v>397</v>
      </c>
      <c r="Q244" s="159" t="s">
        <v>80</v>
      </c>
      <c r="R244" s="159">
        <f>+IFERROR(VLOOKUP(Q244,[10]DATOS!$E$2:$F$17,2,FALSE),"")</f>
        <v>15</v>
      </c>
      <c r="S244" s="430"/>
      <c r="T244" s="290"/>
      <c r="U244" s="290"/>
      <c r="V244" s="290"/>
      <c r="W244" s="290"/>
      <c r="X244" s="370"/>
      <c r="Y244" s="376"/>
      <c r="Z244" s="370"/>
      <c r="AA244" s="495"/>
      <c r="AB244" s="384"/>
      <c r="AC244" s="387"/>
      <c r="AD244" s="387"/>
      <c r="AE244" s="390"/>
      <c r="AF244" s="376"/>
      <c r="AG244" s="376"/>
      <c r="AH244" s="376"/>
      <c r="AI244" s="394"/>
      <c r="AJ244" s="397"/>
      <c r="AK244" s="398"/>
      <c r="AL244" s="398"/>
      <c r="AM244" s="401"/>
      <c r="AN244" s="473"/>
      <c r="AO244" s="462"/>
      <c r="AP244" s="370"/>
      <c r="AQ244" s="370"/>
      <c r="AR244" s="370"/>
      <c r="AS244" s="370"/>
      <c r="AT244" s="370"/>
      <c r="AU244" s="370"/>
      <c r="AV244" s="370"/>
      <c r="AW244" s="370"/>
      <c r="AX244" s="370"/>
      <c r="AY244" s="370"/>
      <c r="AZ244" s="453"/>
      <c r="BA244" s="442"/>
      <c r="BB244" s="456"/>
      <c r="BC244" s="456"/>
      <c r="BD244" s="456"/>
      <c r="BE244" s="459"/>
    </row>
    <row r="245" spans="1:57" ht="30" customHeight="1" thickBot="1" x14ac:dyDescent="0.3">
      <c r="A245" s="296"/>
      <c r="B245" s="743"/>
      <c r="C245" s="376"/>
      <c r="D245" s="285"/>
      <c r="E245" s="376"/>
      <c r="F245" s="285"/>
      <c r="G245" s="308"/>
      <c r="H245" s="161" t="s">
        <v>407</v>
      </c>
      <c r="I245" s="172" t="s">
        <v>49</v>
      </c>
      <c r="J245" s="483"/>
      <c r="K245" s="422"/>
      <c r="L245" s="376"/>
      <c r="M245" s="425"/>
      <c r="N245" s="308"/>
      <c r="O245" s="288"/>
      <c r="P245" s="164" t="s">
        <v>395</v>
      </c>
      <c r="Q245" s="159" t="s">
        <v>82</v>
      </c>
      <c r="R245" s="159">
        <f>+IFERROR(VLOOKUP(Q245,[10]DATOS!$E$2:$F$17,2,FALSE),"")</f>
        <v>15</v>
      </c>
      <c r="S245" s="430"/>
      <c r="T245" s="290"/>
      <c r="U245" s="290"/>
      <c r="V245" s="290"/>
      <c r="W245" s="290"/>
      <c r="X245" s="370"/>
      <c r="Y245" s="376"/>
      <c r="Z245" s="370"/>
      <c r="AA245" s="495"/>
      <c r="AB245" s="384"/>
      <c r="AC245" s="387"/>
      <c r="AD245" s="387"/>
      <c r="AE245" s="390"/>
      <c r="AF245" s="376"/>
      <c r="AG245" s="376"/>
      <c r="AH245" s="376"/>
      <c r="AI245" s="394"/>
      <c r="AJ245" s="397"/>
      <c r="AK245" s="398"/>
      <c r="AL245" s="398"/>
      <c r="AM245" s="401"/>
      <c r="AN245" s="473"/>
      <c r="AO245" s="462"/>
      <c r="AP245" s="370"/>
      <c r="AQ245" s="370"/>
      <c r="AR245" s="370"/>
      <c r="AS245" s="370"/>
      <c r="AT245" s="370"/>
      <c r="AU245" s="370"/>
      <c r="AV245" s="370"/>
      <c r="AW245" s="370"/>
      <c r="AX245" s="370"/>
      <c r="AY245" s="370"/>
      <c r="AZ245" s="453"/>
      <c r="BA245" s="442"/>
      <c r="BB245" s="456"/>
      <c r="BC245" s="456"/>
      <c r="BD245" s="456"/>
      <c r="BE245" s="459"/>
    </row>
    <row r="246" spans="1:57" ht="30" customHeight="1" thickBot="1" x14ac:dyDescent="0.3">
      <c r="A246" s="296"/>
      <c r="B246" s="743"/>
      <c r="C246" s="376"/>
      <c r="D246" s="285"/>
      <c r="E246" s="376"/>
      <c r="F246" s="285"/>
      <c r="G246" s="308"/>
      <c r="H246" s="161" t="s">
        <v>406</v>
      </c>
      <c r="I246" s="172" t="s">
        <v>49</v>
      </c>
      <c r="J246" s="483"/>
      <c r="K246" s="422"/>
      <c r="L246" s="376"/>
      <c r="M246" s="425"/>
      <c r="N246" s="308"/>
      <c r="O246" s="288"/>
      <c r="P246" s="164" t="s">
        <v>393</v>
      </c>
      <c r="Q246" s="159" t="s">
        <v>85</v>
      </c>
      <c r="R246" s="159">
        <f>+IFERROR(VLOOKUP(Q246,[10]DATOS!$E$2:$F$17,2,FALSE),"")</f>
        <v>15</v>
      </c>
      <c r="S246" s="430"/>
      <c r="T246" s="290"/>
      <c r="U246" s="290"/>
      <c r="V246" s="290"/>
      <c r="W246" s="290"/>
      <c r="X246" s="370"/>
      <c r="Y246" s="376"/>
      <c r="Z246" s="370"/>
      <c r="AA246" s="495"/>
      <c r="AB246" s="384"/>
      <c r="AC246" s="387"/>
      <c r="AD246" s="387"/>
      <c r="AE246" s="390"/>
      <c r="AF246" s="376"/>
      <c r="AG246" s="376"/>
      <c r="AH246" s="376"/>
      <c r="AI246" s="394"/>
      <c r="AJ246" s="397"/>
      <c r="AK246" s="398"/>
      <c r="AL246" s="398"/>
      <c r="AM246" s="401"/>
      <c r="AN246" s="473"/>
      <c r="AO246" s="462"/>
      <c r="AP246" s="370"/>
      <c r="AQ246" s="370"/>
      <c r="AR246" s="370"/>
      <c r="AS246" s="370"/>
      <c r="AT246" s="370"/>
      <c r="AU246" s="370"/>
      <c r="AV246" s="370"/>
      <c r="AW246" s="370"/>
      <c r="AX246" s="370"/>
      <c r="AY246" s="370"/>
      <c r="AZ246" s="453"/>
      <c r="BA246" s="442"/>
      <c r="BB246" s="456"/>
      <c r="BC246" s="456"/>
      <c r="BD246" s="456"/>
      <c r="BE246" s="459"/>
    </row>
    <row r="247" spans="1:57" ht="30" customHeight="1" x14ac:dyDescent="0.25">
      <c r="A247" s="296"/>
      <c r="B247" s="743"/>
      <c r="C247" s="376"/>
      <c r="D247" s="285"/>
      <c r="E247" s="376"/>
      <c r="F247" s="285"/>
      <c r="G247" s="308"/>
      <c r="H247" s="161" t="s">
        <v>405</v>
      </c>
      <c r="I247" s="172" t="s">
        <v>49</v>
      </c>
      <c r="J247" s="483"/>
      <c r="K247" s="422"/>
      <c r="L247" s="376"/>
      <c r="M247" s="425"/>
      <c r="N247" s="308"/>
      <c r="O247" s="288"/>
      <c r="P247" s="165" t="s">
        <v>392</v>
      </c>
      <c r="Q247" s="159" t="s">
        <v>98</v>
      </c>
      <c r="R247" s="159">
        <f>+IFERROR(VLOOKUP(Q247,[10]DATOS!$E$2:$F$17,2,FALSE),"")</f>
        <v>15</v>
      </c>
      <c r="S247" s="430"/>
      <c r="T247" s="290"/>
      <c r="U247" s="290"/>
      <c r="V247" s="290"/>
      <c r="W247" s="290"/>
      <c r="X247" s="370"/>
      <c r="Y247" s="376"/>
      <c r="Z247" s="370"/>
      <c r="AA247" s="495"/>
      <c r="AB247" s="384"/>
      <c r="AC247" s="387"/>
      <c r="AD247" s="387"/>
      <c r="AE247" s="390"/>
      <c r="AF247" s="376"/>
      <c r="AG247" s="376"/>
      <c r="AH247" s="376"/>
      <c r="AI247" s="394"/>
      <c r="AJ247" s="397"/>
      <c r="AK247" s="398"/>
      <c r="AL247" s="398"/>
      <c r="AM247" s="401"/>
      <c r="AN247" s="473"/>
      <c r="AO247" s="462"/>
      <c r="AP247" s="370"/>
      <c r="AQ247" s="370"/>
      <c r="AR247" s="370"/>
      <c r="AS247" s="370"/>
      <c r="AT247" s="370"/>
      <c r="AU247" s="370"/>
      <c r="AV247" s="370"/>
      <c r="AW247" s="370"/>
      <c r="AX247" s="370"/>
      <c r="AY247" s="370"/>
      <c r="AZ247" s="453"/>
      <c r="BA247" s="442"/>
      <c r="BB247" s="456"/>
      <c r="BC247" s="456"/>
      <c r="BD247" s="456"/>
      <c r="BE247" s="459"/>
    </row>
    <row r="248" spans="1:57" ht="30" customHeight="1" x14ac:dyDescent="0.25">
      <c r="A248" s="296"/>
      <c r="B248" s="743"/>
      <c r="C248" s="376"/>
      <c r="D248" s="285"/>
      <c r="E248" s="376"/>
      <c r="F248" s="285"/>
      <c r="G248" s="308"/>
      <c r="H248" s="161" t="s">
        <v>404</v>
      </c>
      <c r="I248" s="172" t="s">
        <v>48</v>
      </c>
      <c r="J248" s="483"/>
      <c r="K248" s="422"/>
      <c r="L248" s="376"/>
      <c r="M248" s="425"/>
      <c r="N248" s="308"/>
      <c r="O248" s="288"/>
      <c r="P248" s="164" t="s">
        <v>390</v>
      </c>
      <c r="Q248" s="164" t="s">
        <v>87</v>
      </c>
      <c r="R248" s="164">
        <f>+IFERROR(VLOOKUP(Q248,[10]DATOS!$E$2:$F$17,2,FALSE),"")</f>
        <v>10</v>
      </c>
      <c r="S248" s="430"/>
      <c r="T248" s="290"/>
      <c r="U248" s="290"/>
      <c r="V248" s="290"/>
      <c r="W248" s="290"/>
      <c r="X248" s="370"/>
      <c r="Y248" s="376"/>
      <c r="Z248" s="370"/>
      <c r="AA248" s="495"/>
      <c r="AB248" s="384"/>
      <c r="AC248" s="387"/>
      <c r="AD248" s="387"/>
      <c r="AE248" s="390"/>
      <c r="AF248" s="376"/>
      <c r="AG248" s="376"/>
      <c r="AH248" s="376"/>
      <c r="AI248" s="394"/>
      <c r="AJ248" s="397"/>
      <c r="AK248" s="398"/>
      <c r="AL248" s="398"/>
      <c r="AM248" s="401"/>
      <c r="AN248" s="473"/>
      <c r="AO248" s="462"/>
      <c r="AP248" s="370"/>
      <c r="AQ248" s="370"/>
      <c r="AR248" s="370"/>
      <c r="AS248" s="370"/>
      <c r="AT248" s="370"/>
      <c r="AU248" s="370"/>
      <c r="AV248" s="370"/>
      <c r="AW248" s="370"/>
      <c r="AX248" s="370"/>
      <c r="AY248" s="370"/>
      <c r="AZ248" s="453"/>
      <c r="BA248" s="442"/>
      <c r="BB248" s="456"/>
      <c r="BC248" s="456"/>
      <c r="BD248" s="456"/>
      <c r="BE248" s="459"/>
    </row>
    <row r="249" spans="1:57" ht="72" customHeight="1" thickBot="1" x14ac:dyDescent="0.3">
      <c r="A249" s="296"/>
      <c r="B249" s="743"/>
      <c r="C249" s="376"/>
      <c r="D249" s="285"/>
      <c r="E249" s="377"/>
      <c r="F249" s="285"/>
      <c r="G249" s="308"/>
      <c r="H249" s="161" t="s">
        <v>403</v>
      </c>
      <c r="I249" s="172" t="s">
        <v>49</v>
      </c>
      <c r="J249" s="483"/>
      <c r="K249" s="422"/>
      <c r="L249" s="376"/>
      <c r="M249" s="425"/>
      <c r="N249" s="308"/>
      <c r="O249" s="288"/>
      <c r="P249" s="163"/>
      <c r="Q249" s="163"/>
      <c r="R249" s="163"/>
      <c r="S249" s="431"/>
      <c r="T249" s="290"/>
      <c r="U249" s="290"/>
      <c r="V249" s="290"/>
      <c r="W249" s="290"/>
      <c r="X249" s="370"/>
      <c r="Y249" s="377"/>
      <c r="Z249" s="379"/>
      <c r="AA249" s="489"/>
      <c r="AB249" s="384"/>
      <c r="AC249" s="387"/>
      <c r="AD249" s="387"/>
      <c r="AE249" s="390"/>
      <c r="AF249" s="376"/>
      <c r="AG249" s="376"/>
      <c r="AH249" s="376"/>
      <c r="AI249" s="394"/>
      <c r="AJ249" s="397"/>
      <c r="AK249" s="399"/>
      <c r="AL249" s="399"/>
      <c r="AM249" s="402"/>
      <c r="AN249" s="473"/>
      <c r="AO249" s="463"/>
      <c r="AP249" s="379"/>
      <c r="AQ249" s="379"/>
      <c r="AR249" s="379"/>
      <c r="AS249" s="379"/>
      <c r="AT249" s="379"/>
      <c r="AU249" s="379"/>
      <c r="AV249" s="379"/>
      <c r="AW249" s="379"/>
      <c r="AX249" s="379"/>
      <c r="AY249" s="379"/>
      <c r="AZ249" s="454"/>
      <c r="BA249" s="443"/>
      <c r="BB249" s="457"/>
      <c r="BC249" s="457"/>
      <c r="BD249" s="457"/>
      <c r="BE249" s="460"/>
    </row>
    <row r="250" spans="1:57" ht="30" customHeight="1" thickBot="1" x14ac:dyDescent="0.3">
      <c r="A250" s="296"/>
      <c r="B250" s="743"/>
      <c r="C250" s="376"/>
      <c r="D250" s="285"/>
      <c r="E250" s="478" t="s">
        <v>537</v>
      </c>
      <c r="F250" s="285"/>
      <c r="G250" s="308"/>
      <c r="H250" s="161" t="s">
        <v>402</v>
      </c>
      <c r="I250" s="172" t="s">
        <v>49</v>
      </c>
      <c r="J250" s="483"/>
      <c r="K250" s="422"/>
      <c r="L250" s="376"/>
      <c r="M250" s="425"/>
      <c r="N250" s="308" t="s">
        <v>536</v>
      </c>
      <c r="O250" s="375" t="s">
        <v>65</v>
      </c>
      <c r="P250" s="159" t="s">
        <v>401</v>
      </c>
      <c r="Q250" s="159" t="s">
        <v>76</v>
      </c>
      <c r="R250" s="159">
        <f>+IFERROR(VLOOKUP(Q250,[10]DATOS!$E$2:$F$17,2,FALSE),"")</f>
        <v>15</v>
      </c>
      <c r="S250" s="369">
        <f>SUM(R250:R259)</f>
        <v>100</v>
      </c>
      <c r="T250" s="369" t="str">
        <f>+IF(AND(S250&lt;=100,S250&gt;=96),"Fuerte",IF(AND(S250&lt;=95,S250&gt;=86),"Moderado",IF(AND(S250&lt;=85,J250&gt;=0),"Débil"," ")))</f>
        <v>Fuerte</v>
      </c>
      <c r="U250" s="369" t="s">
        <v>90</v>
      </c>
      <c r="V250" s="369"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369">
        <f>IF(V250="Fuerte",100,IF(V250="Moderado",50,IF(V250="Débil",0)))</f>
        <v>100</v>
      </c>
      <c r="X250" s="370"/>
      <c r="Y250" s="406" t="s">
        <v>535</v>
      </c>
      <c r="Z250" s="407" t="s">
        <v>428</v>
      </c>
      <c r="AA250" s="406" t="s">
        <v>502</v>
      </c>
      <c r="AB250" s="384"/>
      <c r="AC250" s="387"/>
      <c r="AD250" s="387"/>
      <c r="AE250" s="390"/>
      <c r="AF250" s="376"/>
      <c r="AG250" s="376"/>
      <c r="AH250" s="376"/>
      <c r="AI250" s="394"/>
      <c r="AJ250" s="519" t="s">
        <v>720</v>
      </c>
      <c r="AK250" s="407">
        <v>43466</v>
      </c>
      <c r="AL250" s="407">
        <v>43830</v>
      </c>
      <c r="AM250" s="406" t="s">
        <v>534</v>
      </c>
      <c r="AN250" s="473"/>
      <c r="AO250" s="469"/>
      <c r="AP250" s="290"/>
      <c r="AQ250" s="290"/>
      <c r="AR250" s="290"/>
      <c r="AS250" s="290"/>
      <c r="AT250" s="290"/>
      <c r="AU250" s="290"/>
      <c r="AV250" s="290"/>
      <c r="AW250" s="290"/>
      <c r="AX250" s="290"/>
      <c r="AY250" s="290"/>
      <c r="AZ250" s="337"/>
      <c r="BA250" s="343"/>
      <c r="BB250" s="339"/>
      <c r="BC250" s="339"/>
      <c r="BD250" s="339"/>
      <c r="BE250" s="439"/>
    </row>
    <row r="251" spans="1:57" ht="30" customHeight="1" thickBot="1" x14ac:dyDescent="0.3">
      <c r="A251" s="296"/>
      <c r="B251" s="743"/>
      <c r="C251" s="376"/>
      <c r="D251" s="285"/>
      <c r="E251" s="470"/>
      <c r="F251" s="285"/>
      <c r="G251" s="308"/>
      <c r="H251" s="161" t="s">
        <v>400</v>
      </c>
      <c r="I251" s="172" t="s">
        <v>48</v>
      </c>
      <c r="J251" s="483"/>
      <c r="K251" s="422"/>
      <c r="L251" s="376"/>
      <c r="M251" s="425"/>
      <c r="N251" s="308"/>
      <c r="O251" s="376"/>
      <c r="P251" s="160" t="s">
        <v>399</v>
      </c>
      <c r="Q251" s="159" t="s">
        <v>78</v>
      </c>
      <c r="R251" s="159">
        <f>+IFERROR(VLOOKUP(Q251,[10]DATOS!$E$2:$F$17,2,FALSE),"")</f>
        <v>15</v>
      </c>
      <c r="S251" s="370"/>
      <c r="T251" s="370"/>
      <c r="U251" s="370"/>
      <c r="V251" s="370"/>
      <c r="W251" s="370"/>
      <c r="X251" s="370"/>
      <c r="Y251" s="376"/>
      <c r="Z251" s="370"/>
      <c r="AA251" s="376"/>
      <c r="AB251" s="384"/>
      <c r="AC251" s="387"/>
      <c r="AD251" s="387"/>
      <c r="AE251" s="390"/>
      <c r="AF251" s="376"/>
      <c r="AG251" s="376"/>
      <c r="AH251" s="376"/>
      <c r="AI251" s="394"/>
      <c r="AJ251" s="520"/>
      <c r="AK251" s="398"/>
      <c r="AL251" s="398"/>
      <c r="AM251" s="376"/>
      <c r="AN251" s="473"/>
      <c r="AO251" s="469"/>
      <c r="AP251" s="290"/>
      <c r="AQ251" s="290"/>
      <c r="AR251" s="290"/>
      <c r="AS251" s="290"/>
      <c r="AT251" s="290"/>
      <c r="AU251" s="290"/>
      <c r="AV251" s="290"/>
      <c r="AW251" s="290"/>
      <c r="AX251" s="290"/>
      <c r="AY251" s="290"/>
      <c r="AZ251" s="337"/>
      <c r="BA251" s="343"/>
      <c r="BB251" s="339"/>
      <c r="BC251" s="339"/>
      <c r="BD251" s="339"/>
      <c r="BE251" s="439"/>
    </row>
    <row r="252" spans="1:57" ht="30" customHeight="1" thickBot="1" x14ac:dyDescent="0.3">
      <c r="A252" s="296"/>
      <c r="B252" s="743"/>
      <c r="C252" s="376"/>
      <c r="D252" s="285"/>
      <c r="E252" s="470"/>
      <c r="F252" s="285"/>
      <c r="G252" s="308"/>
      <c r="H252" s="161" t="s">
        <v>398</v>
      </c>
      <c r="I252" s="172" t="s">
        <v>48</v>
      </c>
      <c r="J252" s="483"/>
      <c r="K252" s="422"/>
      <c r="L252" s="376"/>
      <c r="M252" s="425"/>
      <c r="N252" s="308"/>
      <c r="O252" s="376"/>
      <c r="P252" s="160" t="s">
        <v>397</v>
      </c>
      <c r="Q252" s="159" t="s">
        <v>80</v>
      </c>
      <c r="R252" s="159">
        <f>+IFERROR(VLOOKUP(Q252,[10]DATOS!$E$2:$F$17,2,FALSE),"")</f>
        <v>15</v>
      </c>
      <c r="S252" s="370"/>
      <c r="T252" s="370"/>
      <c r="U252" s="370"/>
      <c r="V252" s="370"/>
      <c r="W252" s="370"/>
      <c r="X252" s="370"/>
      <c r="Y252" s="376"/>
      <c r="Z252" s="370"/>
      <c r="AA252" s="376"/>
      <c r="AB252" s="384"/>
      <c r="AC252" s="387"/>
      <c r="AD252" s="387"/>
      <c r="AE252" s="390"/>
      <c r="AF252" s="376"/>
      <c r="AG252" s="376"/>
      <c r="AH252" s="376"/>
      <c r="AI252" s="394"/>
      <c r="AJ252" s="520"/>
      <c r="AK252" s="398"/>
      <c r="AL252" s="398"/>
      <c r="AM252" s="376"/>
      <c r="AN252" s="473"/>
      <c r="AO252" s="469"/>
      <c r="AP252" s="290"/>
      <c r="AQ252" s="290"/>
      <c r="AR252" s="290"/>
      <c r="AS252" s="290"/>
      <c r="AT252" s="290"/>
      <c r="AU252" s="290"/>
      <c r="AV252" s="290"/>
      <c r="AW252" s="290"/>
      <c r="AX252" s="290"/>
      <c r="AY252" s="290"/>
      <c r="AZ252" s="337"/>
      <c r="BA252" s="343"/>
      <c r="BB252" s="339"/>
      <c r="BC252" s="339"/>
      <c r="BD252" s="339"/>
      <c r="BE252" s="439"/>
    </row>
    <row r="253" spans="1:57" ht="30" customHeight="1" thickBot="1" x14ac:dyDescent="0.3">
      <c r="A253" s="296"/>
      <c r="B253" s="743"/>
      <c r="C253" s="376"/>
      <c r="D253" s="285"/>
      <c r="E253" s="470"/>
      <c r="F253" s="285"/>
      <c r="G253" s="308"/>
      <c r="H253" s="161" t="s">
        <v>396</v>
      </c>
      <c r="I253" s="172" t="s">
        <v>48</v>
      </c>
      <c r="J253" s="483"/>
      <c r="K253" s="422"/>
      <c r="L253" s="376"/>
      <c r="M253" s="425"/>
      <c r="N253" s="308"/>
      <c r="O253" s="376"/>
      <c r="P253" s="160" t="s">
        <v>395</v>
      </c>
      <c r="Q253" s="159" t="s">
        <v>82</v>
      </c>
      <c r="R253" s="159">
        <f>+IFERROR(VLOOKUP(Q253,[10]DATOS!$E$2:$F$17,2,FALSE),"")</f>
        <v>15</v>
      </c>
      <c r="S253" s="370"/>
      <c r="T253" s="370"/>
      <c r="U253" s="370"/>
      <c r="V253" s="370"/>
      <c r="W253" s="370"/>
      <c r="X253" s="370"/>
      <c r="Y253" s="376"/>
      <c r="Z253" s="370"/>
      <c r="AA253" s="376"/>
      <c r="AB253" s="384"/>
      <c r="AC253" s="387"/>
      <c r="AD253" s="387"/>
      <c r="AE253" s="390"/>
      <c r="AF253" s="376"/>
      <c r="AG253" s="376"/>
      <c r="AH253" s="376"/>
      <c r="AI253" s="394"/>
      <c r="AJ253" s="520"/>
      <c r="AK253" s="398"/>
      <c r="AL253" s="398"/>
      <c r="AM253" s="376"/>
      <c r="AN253" s="473"/>
      <c r="AO253" s="469"/>
      <c r="AP253" s="290"/>
      <c r="AQ253" s="290"/>
      <c r="AR253" s="290"/>
      <c r="AS253" s="290"/>
      <c r="AT253" s="290"/>
      <c r="AU253" s="290"/>
      <c r="AV253" s="290"/>
      <c r="AW253" s="290"/>
      <c r="AX253" s="290"/>
      <c r="AY253" s="290"/>
      <c r="AZ253" s="337"/>
      <c r="BA253" s="343"/>
      <c r="BB253" s="339"/>
      <c r="BC253" s="339"/>
      <c r="BD253" s="339"/>
      <c r="BE253" s="439"/>
    </row>
    <row r="254" spans="1:57" ht="18.75" customHeight="1" thickBot="1" x14ac:dyDescent="0.3">
      <c r="A254" s="296"/>
      <c r="B254" s="743"/>
      <c r="C254" s="376"/>
      <c r="D254" s="285"/>
      <c r="E254" s="470"/>
      <c r="F254" s="285"/>
      <c r="G254" s="308"/>
      <c r="H254" s="372" t="s">
        <v>394</v>
      </c>
      <c r="I254" s="406" t="s">
        <v>49</v>
      </c>
      <c r="J254" s="483"/>
      <c r="K254" s="422"/>
      <c r="L254" s="376"/>
      <c r="M254" s="425"/>
      <c r="N254" s="308"/>
      <c r="O254" s="376"/>
      <c r="P254" s="160" t="s">
        <v>393</v>
      </c>
      <c r="Q254" s="159" t="s">
        <v>85</v>
      </c>
      <c r="R254" s="159">
        <f>+IFERROR(VLOOKUP(Q254,[10]DATOS!$E$2:$F$17,2,FALSE),"")</f>
        <v>15</v>
      </c>
      <c r="S254" s="370"/>
      <c r="T254" s="370"/>
      <c r="U254" s="370"/>
      <c r="V254" s="370"/>
      <c r="W254" s="370"/>
      <c r="X254" s="370"/>
      <c r="Y254" s="376"/>
      <c r="Z254" s="370"/>
      <c r="AA254" s="376"/>
      <c r="AB254" s="384"/>
      <c r="AC254" s="387"/>
      <c r="AD254" s="387"/>
      <c r="AE254" s="390"/>
      <c r="AF254" s="376"/>
      <c r="AG254" s="376"/>
      <c r="AH254" s="376"/>
      <c r="AI254" s="394"/>
      <c r="AJ254" s="520"/>
      <c r="AK254" s="398"/>
      <c r="AL254" s="398"/>
      <c r="AM254" s="376"/>
      <c r="AN254" s="473"/>
      <c r="AO254" s="469"/>
      <c r="AP254" s="290"/>
      <c r="AQ254" s="290"/>
      <c r="AR254" s="290"/>
      <c r="AS254" s="290"/>
      <c r="AT254" s="290"/>
      <c r="AU254" s="290"/>
      <c r="AV254" s="290"/>
      <c r="AW254" s="290"/>
      <c r="AX254" s="290"/>
      <c r="AY254" s="290"/>
      <c r="AZ254" s="337"/>
      <c r="BA254" s="343"/>
      <c r="BB254" s="339"/>
      <c r="BC254" s="339"/>
      <c r="BD254" s="339"/>
      <c r="BE254" s="439"/>
    </row>
    <row r="255" spans="1:57" ht="45.75" customHeight="1" thickBot="1" x14ac:dyDescent="0.3">
      <c r="A255" s="296"/>
      <c r="B255" s="743"/>
      <c r="C255" s="376"/>
      <c r="D255" s="285"/>
      <c r="E255" s="470"/>
      <c r="F255" s="285"/>
      <c r="G255" s="308"/>
      <c r="H255" s="372"/>
      <c r="I255" s="377"/>
      <c r="J255" s="483"/>
      <c r="K255" s="422"/>
      <c r="L255" s="376"/>
      <c r="M255" s="425"/>
      <c r="N255" s="308"/>
      <c r="O255" s="376"/>
      <c r="P255" s="160" t="s">
        <v>392</v>
      </c>
      <c r="Q255" s="159" t="s">
        <v>98</v>
      </c>
      <c r="R255" s="159">
        <f>+IFERROR(VLOOKUP(Q255,[10]DATOS!$E$2:$F$17,2,FALSE),"")</f>
        <v>15</v>
      </c>
      <c r="S255" s="370"/>
      <c r="T255" s="370"/>
      <c r="U255" s="370"/>
      <c r="V255" s="370"/>
      <c r="W255" s="370"/>
      <c r="X255" s="370"/>
      <c r="Y255" s="376"/>
      <c r="Z255" s="370"/>
      <c r="AA255" s="376"/>
      <c r="AB255" s="384"/>
      <c r="AC255" s="387"/>
      <c r="AD255" s="387"/>
      <c r="AE255" s="390"/>
      <c r="AF255" s="376"/>
      <c r="AG255" s="376"/>
      <c r="AH255" s="376"/>
      <c r="AI255" s="394"/>
      <c r="AJ255" s="520"/>
      <c r="AK255" s="398"/>
      <c r="AL255" s="398"/>
      <c r="AM255" s="376"/>
      <c r="AN255" s="473"/>
      <c r="AO255" s="469"/>
      <c r="AP255" s="290"/>
      <c r="AQ255" s="290"/>
      <c r="AR255" s="290"/>
      <c r="AS255" s="290"/>
      <c r="AT255" s="290"/>
      <c r="AU255" s="290"/>
      <c r="AV255" s="290"/>
      <c r="AW255" s="290"/>
      <c r="AX255" s="290"/>
      <c r="AY255" s="290"/>
      <c r="AZ255" s="337"/>
      <c r="BA255" s="343"/>
      <c r="BB255" s="339"/>
      <c r="BC255" s="339"/>
      <c r="BD255" s="339"/>
      <c r="BE255" s="439"/>
    </row>
    <row r="256" spans="1:57" ht="27.75" customHeight="1" x14ac:dyDescent="0.25">
      <c r="A256" s="296"/>
      <c r="B256" s="743"/>
      <c r="C256" s="376"/>
      <c r="D256" s="285"/>
      <c r="E256" s="470"/>
      <c r="F256" s="285"/>
      <c r="G256" s="308"/>
      <c r="H256" s="466" t="s">
        <v>391</v>
      </c>
      <c r="I256" s="406" t="s">
        <v>48</v>
      </c>
      <c r="J256" s="483"/>
      <c r="K256" s="422"/>
      <c r="L256" s="376"/>
      <c r="M256" s="425"/>
      <c r="N256" s="308"/>
      <c r="O256" s="376"/>
      <c r="P256" s="160" t="s">
        <v>390</v>
      </c>
      <c r="Q256" s="159" t="s">
        <v>87</v>
      </c>
      <c r="R256" s="159">
        <f>+IFERROR(VLOOKUP(Q256,[10]DATOS!$E$2:$F$17,2,FALSE),"")</f>
        <v>10</v>
      </c>
      <c r="S256" s="370"/>
      <c r="T256" s="370"/>
      <c r="U256" s="370"/>
      <c r="V256" s="370"/>
      <c r="W256" s="370"/>
      <c r="X256" s="370"/>
      <c r="Y256" s="376"/>
      <c r="Z256" s="370"/>
      <c r="AA256" s="376"/>
      <c r="AB256" s="384"/>
      <c r="AC256" s="387"/>
      <c r="AD256" s="387"/>
      <c r="AE256" s="390"/>
      <c r="AF256" s="376"/>
      <c r="AG256" s="376"/>
      <c r="AH256" s="376"/>
      <c r="AI256" s="394"/>
      <c r="AJ256" s="520"/>
      <c r="AK256" s="398"/>
      <c r="AL256" s="398"/>
      <c r="AM256" s="376"/>
      <c r="AN256" s="473"/>
      <c r="AO256" s="469"/>
      <c r="AP256" s="290"/>
      <c r="AQ256" s="290"/>
      <c r="AR256" s="290"/>
      <c r="AS256" s="290"/>
      <c r="AT256" s="290"/>
      <c r="AU256" s="290"/>
      <c r="AV256" s="290"/>
      <c r="AW256" s="290"/>
      <c r="AX256" s="290"/>
      <c r="AY256" s="290"/>
      <c r="AZ256" s="337"/>
      <c r="BA256" s="343"/>
      <c r="BB256" s="339"/>
      <c r="BC256" s="339"/>
      <c r="BD256" s="339"/>
      <c r="BE256" s="439"/>
    </row>
    <row r="257" spans="1:57" ht="26.25" customHeight="1" x14ac:dyDescent="0.25">
      <c r="A257" s="296"/>
      <c r="B257" s="743"/>
      <c r="C257" s="376"/>
      <c r="D257" s="285"/>
      <c r="E257" s="470"/>
      <c r="F257" s="285"/>
      <c r="G257" s="308"/>
      <c r="H257" s="467"/>
      <c r="I257" s="377"/>
      <c r="J257" s="483"/>
      <c r="K257" s="422"/>
      <c r="L257" s="376"/>
      <c r="M257" s="425"/>
      <c r="N257" s="470"/>
      <c r="O257" s="376"/>
      <c r="P257" s="369"/>
      <c r="Q257" s="369"/>
      <c r="R257" s="369"/>
      <c r="S257" s="370"/>
      <c r="T257" s="370"/>
      <c r="U257" s="370"/>
      <c r="V257" s="370"/>
      <c r="W257" s="370"/>
      <c r="X257" s="370"/>
      <c r="Y257" s="376"/>
      <c r="Z257" s="370"/>
      <c r="AA257" s="376"/>
      <c r="AB257" s="384"/>
      <c r="AC257" s="387"/>
      <c r="AD257" s="387"/>
      <c r="AE257" s="390"/>
      <c r="AF257" s="376"/>
      <c r="AG257" s="376"/>
      <c r="AH257" s="376"/>
      <c r="AI257" s="473"/>
      <c r="AJ257" s="520"/>
      <c r="AK257" s="398"/>
      <c r="AL257" s="398"/>
      <c r="AM257" s="376"/>
      <c r="AN257" s="473"/>
      <c r="AO257" s="469"/>
      <c r="AP257" s="290"/>
      <c r="AQ257" s="290"/>
      <c r="AR257" s="290"/>
      <c r="AS257" s="290"/>
      <c r="AT257" s="290"/>
      <c r="AU257" s="290"/>
      <c r="AV257" s="290"/>
      <c r="AW257" s="290"/>
      <c r="AX257" s="290"/>
      <c r="AY257" s="290"/>
      <c r="AZ257" s="337"/>
      <c r="BA257" s="343"/>
      <c r="BB257" s="339"/>
      <c r="BC257" s="339"/>
      <c r="BD257" s="339"/>
      <c r="BE257" s="439"/>
    </row>
    <row r="258" spans="1:57" ht="18.75" customHeight="1" x14ac:dyDescent="0.25">
      <c r="A258" s="296"/>
      <c r="B258" s="743"/>
      <c r="C258" s="376"/>
      <c r="D258" s="285"/>
      <c r="E258" s="470"/>
      <c r="F258" s="285"/>
      <c r="G258" s="308"/>
      <c r="H258" s="372" t="s">
        <v>389</v>
      </c>
      <c r="I258" s="406" t="s">
        <v>49</v>
      </c>
      <c r="J258" s="483"/>
      <c r="K258" s="422"/>
      <c r="L258" s="376"/>
      <c r="M258" s="425"/>
      <c r="N258" s="470"/>
      <c r="O258" s="376"/>
      <c r="P258" s="370"/>
      <c r="Q258" s="370"/>
      <c r="R258" s="370"/>
      <c r="S258" s="370"/>
      <c r="T258" s="370"/>
      <c r="U258" s="370"/>
      <c r="V258" s="370"/>
      <c r="W258" s="370"/>
      <c r="X258" s="370"/>
      <c r="Y258" s="376"/>
      <c r="Z258" s="370"/>
      <c r="AA258" s="376"/>
      <c r="AB258" s="384"/>
      <c r="AC258" s="387"/>
      <c r="AD258" s="387"/>
      <c r="AE258" s="390"/>
      <c r="AF258" s="376"/>
      <c r="AG258" s="376"/>
      <c r="AH258" s="376"/>
      <c r="AI258" s="473"/>
      <c r="AJ258" s="520"/>
      <c r="AK258" s="398"/>
      <c r="AL258" s="398"/>
      <c r="AM258" s="376"/>
      <c r="AN258" s="473"/>
      <c r="AO258" s="469"/>
      <c r="AP258" s="290"/>
      <c r="AQ258" s="290"/>
      <c r="AR258" s="290"/>
      <c r="AS258" s="290"/>
      <c r="AT258" s="290"/>
      <c r="AU258" s="290"/>
      <c r="AV258" s="290"/>
      <c r="AW258" s="290"/>
      <c r="AX258" s="290"/>
      <c r="AY258" s="290"/>
      <c r="AZ258" s="337"/>
      <c r="BA258" s="343"/>
      <c r="BB258" s="339"/>
      <c r="BC258" s="339"/>
      <c r="BD258" s="339"/>
      <c r="BE258" s="439"/>
    </row>
    <row r="259" spans="1:57" ht="9.75" customHeight="1" x14ac:dyDescent="0.25">
      <c r="A259" s="296"/>
      <c r="B259" s="743"/>
      <c r="C259" s="376"/>
      <c r="D259" s="285"/>
      <c r="E259" s="470"/>
      <c r="F259" s="285"/>
      <c r="G259" s="308"/>
      <c r="H259" s="372"/>
      <c r="I259" s="377"/>
      <c r="J259" s="483"/>
      <c r="K259" s="422"/>
      <c r="L259" s="376"/>
      <c r="M259" s="425"/>
      <c r="N259" s="470"/>
      <c r="O259" s="376"/>
      <c r="P259" s="370"/>
      <c r="Q259" s="370"/>
      <c r="R259" s="370"/>
      <c r="S259" s="370"/>
      <c r="T259" s="370"/>
      <c r="U259" s="370"/>
      <c r="V259" s="370"/>
      <c r="W259" s="370"/>
      <c r="X259" s="370"/>
      <c r="Y259" s="376"/>
      <c r="Z259" s="370"/>
      <c r="AA259" s="376"/>
      <c r="AB259" s="384"/>
      <c r="AC259" s="387"/>
      <c r="AD259" s="387"/>
      <c r="AE259" s="390"/>
      <c r="AF259" s="376"/>
      <c r="AG259" s="376"/>
      <c r="AH259" s="376"/>
      <c r="AI259" s="473"/>
      <c r="AJ259" s="520"/>
      <c r="AK259" s="398"/>
      <c r="AL259" s="398"/>
      <c r="AM259" s="376"/>
      <c r="AN259" s="473"/>
      <c r="AO259" s="469"/>
      <c r="AP259" s="290"/>
      <c r="AQ259" s="290"/>
      <c r="AR259" s="290"/>
      <c r="AS259" s="290"/>
      <c r="AT259" s="290"/>
      <c r="AU259" s="290"/>
      <c r="AV259" s="290"/>
      <c r="AW259" s="290"/>
      <c r="AX259" s="290"/>
      <c r="AY259" s="290"/>
      <c r="AZ259" s="337"/>
      <c r="BA259" s="343"/>
      <c r="BB259" s="339"/>
      <c r="BC259" s="339"/>
      <c r="BD259" s="339"/>
      <c r="BE259" s="439"/>
    </row>
    <row r="260" spans="1:57" ht="18.75" customHeight="1" x14ac:dyDescent="0.25">
      <c r="A260" s="296"/>
      <c r="B260" s="743"/>
      <c r="C260" s="376"/>
      <c r="D260" s="285"/>
      <c r="E260" s="470"/>
      <c r="F260" s="285"/>
      <c r="G260" s="308"/>
      <c r="H260" s="372" t="s">
        <v>388</v>
      </c>
      <c r="I260" s="406" t="s">
        <v>49</v>
      </c>
      <c r="J260" s="483"/>
      <c r="K260" s="422"/>
      <c r="L260" s="376"/>
      <c r="M260" s="425"/>
      <c r="N260" s="470"/>
      <c r="O260" s="376"/>
      <c r="P260" s="370"/>
      <c r="Q260" s="370"/>
      <c r="R260" s="370"/>
      <c r="S260" s="370"/>
      <c r="T260" s="370"/>
      <c r="U260" s="370"/>
      <c r="V260" s="370"/>
      <c r="W260" s="370"/>
      <c r="X260" s="370"/>
      <c r="Y260" s="376"/>
      <c r="Z260" s="370"/>
      <c r="AA260" s="376"/>
      <c r="AB260" s="384"/>
      <c r="AC260" s="387"/>
      <c r="AD260" s="387"/>
      <c r="AE260" s="390"/>
      <c r="AF260" s="376"/>
      <c r="AG260" s="376"/>
      <c r="AH260" s="376"/>
      <c r="AI260" s="473"/>
      <c r="AJ260" s="520"/>
      <c r="AK260" s="398"/>
      <c r="AL260" s="398"/>
      <c r="AM260" s="376"/>
      <c r="AN260" s="473"/>
      <c r="AO260" s="469"/>
      <c r="AP260" s="290"/>
      <c r="AQ260" s="290"/>
      <c r="AR260" s="290"/>
      <c r="AS260" s="290"/>
      <c r="AT260" s="290"/>
      <c r="AU260" s="290"/>
      <c r="AV260" s="290"/>
      <c r="AW260" s="290"/>
      <c r="AX260" s="290"/>
      <c r="AY260" s="290"/>
      <c r="AZ260" s="337"/>
      <c r="BA260" s="343"/>
      <c r="BB260" s="339"/>
      <c r="BC260" s="339"/>
      <c r="BD260" s="339"/>
      <c r="BE260" s="439"/>
    </row>
    <row r="261" spans="1:57" ht="12.75" customHeight="1" x14ac:dyDescent="0.25">
      <c r="A261" s="296"/>
      <c r="B261" s="743"/>
      <c r="C261" s="376"/>
      <c r="D261" s="285"/>
      <c r="E261" s="470"/>
      <c r="F261" s="285"/>
      <c r="G261" s="308"/>
      <c r="H261" s="372"/>
      <c r="I261" s="377"/>
      <c r="J261" s="483"/>
      <c r="K261" s="422"/>
      <c r="L261" s="376"/>
      <c r="M261" s="425"/>
      <c r="N261" s="470"/>
      <c r="O261" s="376"/>
      <c r="P261" s="370"/>
      <c r="Q261" s="370"/>
      <c r="R261" s="370"/>
      <c r="S261" s="370"/>
      <c r="T261" s="370"/>
      <c r="U261" s="370"/>
      <c r="V261" s="370"/>
      <c r="W261" s="370"/>
      <c r="X261" s="370"/>
      <c r="Y261" s="376"/>
      <c r="Z261" s="370"/>
      <c r="AA261" s="376"/>
      <c r="AB261" s="384"/>
      <c r="AC261" s="387"/>
      <c r="AD261" s="387"/>
      <c r="AE261" s="390"/>
      <c r="AF261" s="376"/>
      <c r="AG261" s="376"/>
      <c r="AH261" s="376"/>
      <c r="AI261" s="473"/>
      <c r="AJ261" s="520"/>
      <c r="AK261" s="398"/>
      <c r="AL261" s="398"/>
      <c r="AM261" s="376"/>
      <c r="AN261" s="473"/>
      <c r="AO261" s="469"/>
      <c r="AP261" s="290"/>
      <c r="AQ261" s="290"/>
      <c r="AR261" s="290"/>
      <c r="AS261" s="290"/>
      <c r="AT261" s="290"/>
      <c r="AU261" s="290"/>
      <c r="AV261" s="290"/>
      <c r="AW261" s="290"/>
      <c r="AX261" s="290"/>
      <c r="AY261" s="290"/>
      <c r="AZ261" s="337"/>
      <c r="BA261" s="343"/>
      <c r="BB261" s="339"/>
      <c r="BC261" s="339"/>
      <c r="BD261" s="339"/>
      <c r="BE261" s="439"/>
    </row>
    <row r="262" spans="1:57" ht="18.75" customHeight="1" x14ac:dyDescent="0.25">
      <c r="A262" s="296"/>
      <c r="B262" s="743"/>
      <c r="C262" s="376"/>
      <c r="D262" s="285"/>
      <c r="E262" s="470"/>
      <c r="F262" s="285"/>
      <c r="G262" s="308"/>
      <c r="H262" s="372" t="s">
        <v>387</v>
      </c>
      <c r="I262" s="406" t="s">
        <v>49</v>
      </c>
      <c r="J262" s="483"/>
      <c r="K262" s="422"/>
      <c r="L262" s="376"/>
      <c r="M262" s="425"/>
      <c r="N262" s="470"/>
      <c r="O262" s="376"/>
      <c r="P262" s="370"/>
      <c r="Q262" s="370"/>
      <c r="R262" s="370"/>
      <c r="S262" s="370"/>
      <c r="T262" s="370"/>
      <c r="U262" s="370"/>
      <c r="V262" s="370"/>
      <c r="W262" s="370"/>
      <c r="X262" s="370"/>
      <c r="Y262" s="376"/>
      <c r="Z262" s="370"/>
      <c r="AA262" s="376"/>
      <c r="AB262" s="384"/>
      <c r="AC262" s="387"/>
      <c r="AD262" s="387"/>
      <c r="AE262" s="390"/>
      <c r="AF262" s="376"/>
      <c r="AG262" s="376"/>
      <c r="AH262" s="376"/>
      <c r="AI262" s="473"/>
      <c r="AJ262" s="520"/>
      <c r="AK262" s="398"/>
      <c r="AL262" s="398"/>
      <c r="AM262" s="376"/>
      <c r="AN262" s="473"/>
      <c r="AO262" s="469"/>
      <c r="AP262" s="290"/>
      <c r="AQ262" s="290"/>
      <c r="AR262" s="290"/>
      <c r="AS262" s="290"/>
      <c r="AT262" s="290"/>
      <c r="AU262" s="290"/>
      <c r="AV262" s="290"/>
      <c r="AW262" s="290"/>
      <c r="AX262" s="290"/>
      <c r="AY262" s="290"/>
      <c r="AZ262" s="337"/>
      <c r="BA262" s="343"/>
      <c r="BB262" s="339"/>
      <c r="BC262" s="339"/>
      <c r="BD262" s="339"/>
      <c r="BE262" s="439"/>
    </row>
    <row r="263" spans="1:57" ht="12.75" customHeight="1" x14ac:dyDescent="0.25">
      <c r="A263" s="296"/>
      <c r="B263" s="743"/>
      <c r="C263" s="376"/>
      <c r="D263" s="285"/>
      <c r="E263" s="470"/>
      <c r="F263" s="285"/>
      <c r="G263" s="308"/>
      <c r="H263" s="372"/>
      <c r="I263" s="377"/>
      <c r="J263" s="483"/>
      <c r="K263" s="422"/>
      <c r="L263" s="376"/>
      <c r="M263" s="425"/>
      <c r="N263" s="470"/>
      <c r="O263" s="376"/>
      <c r="P263" s="370"/>
      <c r="Q263" s="370"/>
      <c r="R263" s="370"/>
      <c r="S263" s="370"/>
      <c r="T263" s="370"/>
      <c r="U263" s="370"/>
      <c r="V263" s="370"/>
      <c r="W263" s="370"/>
      <c r="X263" s="370"/>
      <c r="Y263" s="376"/>
      <c r="Z263" s="370"/>
      <c r="AA263" s="376"/>
      <c r="AB263" s="384"/>
      <c r="AC263" s="387"/>
      <c r="AD263" s="387"/>
      <c r="AE263" s="390"/>
      <c r="AF263" s="376"/>
      <c r="AG263" s="376"/>
      <c r="AH263" s="376"/>
      <c r="AI263" s="473"/>
      <c r="AJ263" s="520"/>
      <c r="AK263" s="398"/>
      <c r="AL263" s="398"/>
      <c r="AM263" s="376"/>
      <c r="AN263" s="473"/>
      <c r="AO263" s="469"/>
      <c r="AP263" s="290"/>
      <c r="AQ263" s="290"/>
      <c r="AR263" s="290"/>
      <c r="AS263" s="290"/>
      <c r="AT263" s="290"/>
      <c r="AU263" s="290"/>
      <c r="AV263" s="290"/>
      <c r="AW263" s="290"/>
      <c r="AX263" s="290"/>
      <c r="AY263" s="290"/>
      <c r="AZ263" s="337"/>
      <c r="BA263" s="343"/>
      <c r="BB263" s="339"/>
      <c r="BC263" s="339"/>
      <c r="BD263" s="339"/>
      <c r="BE263" s="439"/>
    </row>
    <row r="264" spans="1:57" ht="14.25" customHeight="1" x14ac:dyDescent="0.25">
      <c r="A264" s="296"/>
      <c r="B264" s="743"/>
      <c r="C264" s="376"/>
      <c r="D264" s="285"/>
      <c r="E264" s="470"/>
      <c r="F264" s="285"/>
      <c r="G264" s="308"/>
      <c r="H264" s="466" t="s">
        <v>386</v>
      </c>
      <c r="I264" s="406" t="s">
        <v>49</v>
      </c>
      <c r="J264" s="483"/>
      <c r="K264" s="422"/>
      <c r="L264" s="376"/>
      <c r="M264" s="425"/>
      <c r="N264" s="470"/>
      <c r="O264" s="376"/>
      <c r="P264" s="370"/>
      <c r="Q264" s="370"/>
      <c r="R264" s="370"/>
      <c r="S264" s="370"/>
      <c r="T264" s="370"/>
      <c r="U264" s="370"/>
      <c r="V264" s="370"/>
      <c r="W264" s="370"/>
      <c r="X264" s="370"/>
      <c r="Y264" s="376"/>
      <c r="Z264" s="370"/>
      <c r="AA264" s="376"/>
      <c r="AB264" s="384"/>
      <c r="AC264" s="387"/>
      <c r="AD264" s="387"/>
      <c r="AE264" s="390"/>
      <c r="AF264" s="376"/>
      <c r="AG264" s="376"/>
      <c r="AH264" s="376"/>
      <c r="AI264" s="473"/>
      <c r="AJ264" s="520"/>
      <c r="AK264" s="398"/>
      <c r="AL264" s="398"/>
      <c r="AM264" s="376"/>
      <c r="AN264" s="473"/>
      <c r="AO264" s="469"/>
      <c r="AP264" s="290"/>
      <c r="AQ264" s="290"/>
      <c r="AR264" s="290"/>
      <c r="AS264" s="290"/>
      <c r="AT264" s="290"/>
      <c r="AU264" s="290"/>
      <c r="AV264" s="290"/>
      <c r="AW264" s="290"/>
      <c r="AX264" s="290"/>
      <c r="AY264" s="290"/>
      <c r="AZ264" s="337"/>
      <c r="BA264" s="343"/>
      <c r="BB264" s="339"/>
      <c r="BC264" s="339"/>
      <c r="BD264" s="339"/>
      <c r="BE264" s="439"/>
    </row>
    <row r="265" spans="1:57" ht="13.5" customHeight="1" x14ac:dyDescent="0.25">
      <c r="A265" s="296"/>
      <c r="B265" s="743"/>
      <c r="C265" s="376"/>
      <c r="D265" s="285"/>
      <c r="E265" s="470"/>
      <c r="F265" s="285"/>
      <c r="G265" s="308"/>
      <c r="H265" s="467"/>
      <c r="I265" s="377"/>
      <c r="J265" s="483"/>
      <c r="K265" s="422"/>
      <c r="L265" s="376"/>
      <c r="M265" s="425"/>
      <c r="N265" s="470"/>
      <c r="O265" s="376"/>
      <c r="P265" s="370"/>
      <c r="Q265" s="370"/>
      <c r="R265" s="370"/>
      <c r="S265" s="370"/>
      <c r="T265" s="370"/>
      <c r="U265" s="370"/>
      <c r="V265" s="370"/>
      <c r="W265" s="370"/>
      <c r="X265" s="370"/>
      <c r="Y265" s="376"/>
      <c r="Z265" s="370"/>
      <c r="AA265" s="376"/>
      <c r="AB265" s="384"/>
      <c r="AC265" s="387"/>
      <c r="AD265" s="387"/>
      <c r="AE265" s="390"/>
      <c r="AF265" s="376"/>
      <c r="AG265" s="376"/>
      <c r="AH265" s="376"/>
      <c r="AI265" s="473"/>
      <c r="AJ265" s="520"/>
      <c r="AK265" s="398"/>
      <c r="AL265" s="398"/>
      <c r="AM265" s="376"/>
      <c r="AN265" s="473"/>
      <c r="AO265" s="469"/>
      <c r="AP265" s="290"/>
      <c r="AQ265" s="290"/>
      <c r="AR265" s="290"/>
      <c r="AS265" s="290"/>
      <c r="AT265" s="290"/>
      <c r="AU265" s="290"/>
      <c r="AV265" s="290"/>
      <c r="AW265" s="290"/>
      <c r="AX265" s="290"/>
      <c r="AY265" s="290"/>
      <c r="AZ265" s="337"/>
      <c r="BA265" s="343"/>
      <c r="BB265" s="339"/>
      <c r="BC265" s="339"/>
      <c r="BD265" s="339"/>
      <c r="BE265" s="439"/>
    </row>
    <row r="266" spans="1:57" ht="18.75" customHeight="1" x14ac:dyDescent="0.25">
      <c r="A266" s="296"/>
      <c r="B266" s="743"/>
      <c r="C266" s="376"/>
      <c r="D266" s="285"/>
      <c r="E266" s="470"/>
      <c r="F266" s="285"/>
      <c r="G266" s="308"/>
      <c r="H266" s="464" t="s">
        <v>385</v>
      </c>
      <c r="I266" s="406" t="s">
        <v>49</v>
      </c>
      <c r="J266" s="483"/>
      <c r="K266" s="422"/>
      <c r="L266" s="376"/>
      <c r="M266" s="425"/>
      <c r="N266" s="470"/>
      <c r="O266" s="376"/>
      <c r="P266" s="370"/>
      <c r="Q266" s="370"/>
      <c r="R266" s="370"/>
      <c r="S266" s="370"/>
      <c r="T266" s="370"/>
      <c r="U266" s="370"/>
      <c r="V266" s="370"/>
      <c r="W266" s="370"/>
      <c r="X266" s="370"/>
      <c r="Y266" s="376"/>
      <c r="Z266" s="370"/>
      <c r="AA266" s="376"/>
      <c r="AB266" s="384"/>
      <c r="AC266" s="387"/>
      <c r="AD266" s="387"/>
      <c r="AE266" s="390"/>
      <c r="AF266" s="376"/>
      <c r="AG266" s="376"/>
      <c r="AH266" s="376"/>
      <c r="AI266" s="473"/>
      <c r="AJ266" s="520"/>
      <c r="AK266" s="398"/>
      <c r="AL266" s="398"/>
      <c r="AM266" s="376"/>
      <c r="AN266" s="473"/>
      <c r="AO266" s="469"/>
      <c r="AP266" s="290"/>
      <c r="AQ266" s="290"/>
      <c r="AR266" s="290"/>
      <c r="AS266" s="290"/>
      <c r="AT266" s="290"/>
      <c r="AU266" s="290"/>
      <c r="AV266" s="290"/>
      <c r="AW266" s="290"/>
      <c r="AX266" s="290"/>
      <c r="AY266" s="290"/>
      <c r="AZ266" s="337"/>
      <c r="BA266" s="343"/>
      <c r="BB266" s="339"/>
      <c r="BC266" s="339"/>
      <c r="BD266" s="339"/>
      <c r="BE266" s="439"/>
    </row>
    <row r="267" spans="1:57" ht="15.75" customHeight="1" thickBot="1" x14ac:dyDescent="0.3">
      <c r="A267" s="297"/>
      <c r="B267" s="744"/>
      <c r="C267" s="392"/>
      <c r="D267" s="286"/>
      <c r="E267" s="471"/>
      <c r="F267" s="286"/>
      <c r="G267" s="335"/>
      <c r="H267" s="465"/>
      <c r="I267" s="377"/>
      <c r="J267" s="484"/>
      <c r="K267" s="423"/>
      <c r="L267" s="376"/>
      <c r="M267" s="426"/>
      <c r="N267" s="471"/>
      <c r="O267" s="392"/>
      <c r="P267" s="371"/>
      <c r="Q267" s="371"/>
      <c r="R267" s="371"/>
      <c r="S267" s="371"/>
      <c r="T267" s="371"/>
      <c r="U267" s="371"/>
      <c r="V267" s="371"/>
      <c r="W267" s="371"/>
      <c r="X267" s="371"/>
      <c r="Y267" s="392"/>
      <c r="Z267" s="371"/>
      <c r="AA267" s="392"/>
      <c r="AB267" s="385"/>
      <c r="AC267" s="387"/>
      <c r="AD267" s="387"/>
      <c r="AE267" s="391"/>
      <c r="AF267" s="392"/>
      <c r="AG267" s="392"/>
      <c r="AH267" s="376"/>
      <c r="AI267" s="474"/>
      <c r="AJ267" s="521"/>
      <c r="AK267" s="412"/>
      <c r="AL267" s="412"/>
      <c r="AM267" s="392"/>
      <c r="AN267" s="474"/>
      <c r="AO267" s="472"/>
      <c r="AP267" s="291"/>
      <c r="AQ267" s="291"/>
      <c r="AR267" s="291"/>
      <c r="AS267" s="291"/>
      <c r="AT267" s="291"/>
      <c r="AU267" s="291"/>
      <c r="AV267" s="291"/>
      <c r="AW267" s="291"/>
      <c r="AX267" s="291"/>
      <c r="AY267" s="291"/>
      <c r="AZ267" s="344"/>
      <c r="BA267" s="345"/>
      <c r="BB267" s="346"/>
      <c r="BC267" s="346"/>
      <c r="BD267" s="346"/>
      <c r="BE267" s="440"/>
    </row>
    <row r="268" spans="1:57" ht="46.5" customHeight="1" thickBot="1" x14ac:dyDescent="0.3">
      <c r="A268" s="295">
        <v>9</v>
      </c>
      <c r="B268" s="739" t="s">
        <v>768</v>
      </c>
      <c r="C268" s="375" t="s">
        <v>533</v>
      </c>
      <c r="D268" s="284" t="s">
        <v>32</v>
      </c>
      <c r="E268" s="375" t="s">
        <v>532</v>
      </c>
      <c r="F268" s="284" t="s">
        <v>531</v>
      </c>
      <c r="G268" s="307" t="s">
        <v>100</v>
      </c>
      <c r="H268" s="166" t="s">
        <v>416</v>
      </c>
      <c r="I268" s="173" t="s">
        <v>48</v>
      </c>
      <c r="J268" s="482">
        <f>COUNTIF(I268:I293,[3]DATOS!$D$24)</f>
        <v>11</v>
      </c>
      <c r="K268" s="421" t="str">
        <f>+IF(AND(J268&lt;6,J268&gt;0),"Moderado",IF(AND(J268&lt;12,J268&gt;5),"Mayor",IF(AND(J268&lt;20,J268&gt;11),"Catastrófico","Responda las Preguntas de Impacto")))</f>
        <v>Mayor</v>
      </c>
      <c r="L268" s="375"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Alto</v>
      </c>
      <c r="M268" s="424"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Evitar el Riesgo, Reducir el Riesgo, Compartir el Riesgo</v>
      </c>
      <c r="N268" s="307" t="s">
        <v>530</v>
      </c>
      <c r="O268" s="287" t="s">
        <v>65</v>
      </c>
      <c r="P268" s="164" t="s">
        <v>401</v>
      </c>
      <c r="Q268" s="159" t="s">
        <v>76</v>
      </c>
      <c r="R268" s="159">
        <f>+IFERROR(VLOOKUP(Q268,[11]DATOS!$E$2:$F$17,2,FALSE),"")</f>
        <v>15</v>
      </c>
      <c r="S268" s="429">
        <f>SUM(R268:R275)</f>
        <v>100</v>
      </c>
      <c r="T268" s="290" t="str">
        <f>+IF(AND(S268&lt;=100,S268&gt;=96),"Fuerte",IF(AND(S268&lt;=95,S268&gt;=86),"Moderado",IF(AND(S268&lt;=85,J268&gt;=0),"Débil"," ")))</f>
        <v>Fuerte</v>
      </c>
      <c r="U268" s="290" t="s">
        <v>90</v>
      </c>
      <c r="V268" s="29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290">
        <f>IF(V268="Fuerte",100,IF(V268="Moderado",50,IF(V268="Débil",0)))</f>
        <v>100</v>
      </c>
      <c r="X268" s="369">
        <f>AVERAGE(W268:W293)</f>
        <v>100</v>
      </c>
      <c r="Y268" s="406" t="s">
        <v>529</v>
      </c>
      <c r="Z268" s="369" t="s">
        <v>413</v>
      </c>
      <c r="AA268" s="494" t="s">
        <v>528</v>
      </c>
      <c r="AB268" s="496" t="str">
        <f>+IF(X268=100,"Fuerte",IF(AND(X268&lt;=99,X268&gt;=50),"Moderado",IF(X268&lt;50,"Débil"," ")))</f>
        <v>Fuerte</v>
      </c>
      <c r="AC268" s="387" t="s">
        <v>95</v>
      </c>
      <c r="AD268" s="387" t="s">
        <v>95</v>
      </c>
      <c r="AE268" s="389"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375"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375" t="str">
        <f>K268</f>
        <v>Mayor</v>
      </c>
      <c r="AH268" s="375"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Alto</v>
      </c>
      <c r="AI268" s="393"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Evitar el Riesgo, Reducir el Riesgo, Compartir el Riesgo</v>
      </c>
      <c r="AJ268" s="397" t="s">
        <v>527</v>
      </c>
      <c r="AK268" s="378">
        <v>43466</v>
      </c>
      <c r="AL268" s="407">
        <v>43830</v>
      </c>
      <c r="AM268" s="400" t="s">
        <v>526</v>
      </c>
      <c r="AN268" s="497" t="s">
        <v>525</v>
      </c>
      <c r="AO268" s="461"/>
      <c r="AP268" s="374"/>
      <c r="AQ268" s="374"/>
      <c r="AR268" s="374"/>
      <c r="AS268" s="374"/>
      <c r="AT268" s="374"/>
      <c r="AU268" s="374"/>
      <c r="AV268" s="374"/>
      <c r="AW268" s="374"/>
      <c r="AX268" s="374"/>
      <c r="AY268" s="374"/>
      <c r="AZ268" s="452"/>
      <c r="BA268" s="441"/>
      <c r="BB268" s="455"/>
      <c r="BC268" s="455"/>
      <c r="BD268" s="455"/>
      <c r="BE268" s="458"/>
    </row>
    <row r="269" spans="1:57" ht="30" customHeight="1" thickBot="1" x14ac:dyDescent="0.3">
      <c r="A269" s="296"/>
      <c r="B269" s="409"/>
      <c r="C269" s="376"/>
      <c r="D269" s="285"/>
      <c r="E269" s="376"/>
      <c r="F269" s="285"/>
      <c r="G269" s="308"/>
      <c r="H269" s="161" t="s">
        <v>409</v>
      </c>
      <c r="I269" s="172" t="s">
        <v>48</v>
      </c>
      <c r="J269" s="483"/>
      <c r="K269" s="422"/>
      <c r="L269" s="376"/>
      <c r="M269" s="425"/>
      <c r="N269" s="308"/>
      <c r="O269" s="288"/>
      <c r="P269" s="164" t="s">
        <v>399</v>
      </c>
      <c r="Q269" s="159" t="s">
        <v>78</v>
      </c>
      <c r="R269" s="159">
        <f>+IFERROR(VLOOKUP(Q269,[11]DATOS!$E$2:$F$17,2,FALSE),"")</f>
        <v>15</v>
      </c>
      <c r="S269" s="430"/>
      <c r="T269" s="290"/>
      <c r="U269" s="290"/>
      <c r="V269" s="290"/>
      <c r="W269" s="290"/>
      <c r="X269" s="370"/>
      <c r="Y269" s="376"/>
      <c r="Z269" s="370"/>
      <c r="AA269" s="495"/>
      <c r="AB269" s="384"/>
      <c r="AC269" s="387"/>
      <c r="AD269" s="387"/>
      <c r="AE269" s="390"/>
      <c r="AF269" s="376"/>
      <c r="AG269" s="376"/>
      <c r="AH269" s="376"/>
      <c r="AI269" s="394"/>
      <c r="AJ269" s="397"/>
      <c r="AK269" s="398"/>
      <c r="AL269" s="398"/>
      <c r="AM269" s="401"/>
      <c r="AN269" s="473"/>
      <c r="AO269" s="462"/>
      <c r="AP269" s="370"/>
      <c r="AQ269" s="370"/>
      <c r="AR269" s="370"/>
      <c r="AS269" s="370"/>
      <c r="AT269" s="370"/>
      <c r="AU269" s="370"/>
      <c r="AV269" s="370"/>
      <c r="AW269" s="370"/>
      <c r="AX269" s="370"/>
      <c r="AY269" s="370"/>
      <c r="AZ269" s="453"/>
      <c r="BA269" s="442"/>
      <c r="BB269" s="456"/>
      <c r="BC269" s="456"/>
      <c r="BD269" s="456"/>
      <c r="BE269" s="459"/>
    </row>
    <row r="270" spans="1:57" ht="30" customHeight="1" thickBot="1" x14ac:dyDescent="0.3">
      <c r="A270" s="296"/>
      <c r="B270" s="409"/>
      <c r="C270" s="376"/>
      <c r="D270" s="285"/>
      <c r="E270" s="376"/>
      <c r="F270" s="285"/>
      <c r="G270" s="308"/>
      <c r="H270" s="161" t="s">
        <v>408</v>
      </c>
      <c r="I270" s="172" t="s">
        <v>49</v>
      </c>
      <c r="J270" s="483"/>
      <c r="K270" s="422"/>
      <c r="L270" s="376"/>
      <c r="M270" s="425"/>
      <c r="N270" s="308"/>
      <c r="O270" s="288"/>
      <c r="P270" s="164" t="s">
        <v>397</v>
      </c>
      <c r="Q270" s="159" t="s">
        <v>80</v>
      </c>
      <c r="R270" s="159">
        <f>+IFERROR(VLOOKUP(Q270,[11]DATOS!$E$2:$F$17,2,FALSE),"")</f>
        <v>15</v>
      </c>
      <c r="S270" s="430"/>
      <c r="T270" s="290"/>
      <c r="U270" s="290"/>
      <c r="V270" s="290"/>
      <c r="W270" s="290"/>
      <c r="X270" s="370"/>
      <c r="Y270" s="376"/>
      <c r="Z270" s="370"/>
      <c r="AA270" s="495"/>
      <c r="AB270" s="384"/>
      <c r="AC270" s="387"/>
      <c r="AD270" s="387"/>
      <c r="AE270" s="390"/>
      <c r="AF270" s="376"/>
      <c r="AG270" s="376"/>
      <c r="AH270" s="376"/>
      <c r="AI270" s="394"/>
      <c r="AJ270" s="397"/>
      <c r="AK270" s="398"/>
      <c r="AL270" s="398"/>
      <c r="AM270" s="401"/>
      <c r="AN270" s="473"/>
      <c r="AO270" s="462"/>
      <c r="AP270" s="370"/>
      <c r="AQ270" s="370"/>
      <c r="AR270" s="370"/>
      <c r="AS270" s="370"/>
      <c r="AT270" s="370"/>
      <c r="AU270" s="370"/>
      <c r="AV270" s="370"/>
      <c r="AW270" s="370"/>
      <c r="AX270" s="370"/>
      <c r="AY270" s="370"/>
      <c r="AZ270" s="453"/>
      <c r="BA270" s="442"/>
      <c r="BB270" s="456"/>
      <c r="BC270" s="456"/>
      <c r="BD270" s="456"/>
      <c r="BE270" s="459"/>
    </row>
    <row r="271" spans="1:57" ht="30" customHeight="1" thickBot="1" x14ac:dyDescent="0.3">
      <c r="A271" s="296"/>
      <c r="B271" s="409"/>
      <c r="C271" s="376"/>
      <c r="D271" s="285"/>
      <c r="E271" s="376"/>
      <c r="F271" s="285"/>
      <c r="G271" s="308"/>
      <c r="H271" s="161" t="s">
        <v>407</v>
      </c>
      <c r="I271" s="172" t="s">
        <v>49</v>
      </c>
      <c r="J271" s="483"/>
      <c r="K271" s="422"/>
      <c r="L271" s="376"/>
      <c r="M271" s="425"/>
      <c r="N271" s="308"/>
      <c r="O271" s="288"/>
      <c r="P271" s="164" t="s">
        <v>395</v>
      </c>
      <c r="Q271" s="159" t="s">
        <v>82</v>
      </c>
      <c r="R271" s="159">
        <f>+IFERROR(VLOOKUP(Q271,[11]DATOS!$E$2:$F$17,2,FALSE),"")</f>
        <v>15</v>
      </c>
      <c r="S271" s="430"/>
      <c r="T271" s="290"/>
      <c r="U271" s="290"/>
      <c r="V271" s="290"/>
      <c r="W271" s="290"/>
      <c r="X271" s="370"/>
      <c r="Y271" s="376"/>
      <c r="Z271" s="370"/>
      <c r="AA271" s="495"/>
      <c r="AB271" s="384"/>
      <c r="AC271" s="387"/>
      <c r="AD271" s="387"/>
      <c r="AE271" s="390"/>
      <c r="AF271" s="376"/>
      <c r="AG271" s="376"/>
      <c r="AH271" s="376"/>
      <c r="AI271" s="394"/>
      <c r="AJ271" s="397"/>
      <c r="AK271" s="398"/>
      <c r="AL271" s="398"/>
      <c r="AM271" s="401"/>
      <c r="AN271" s="473"/>
      <c r="AO271" s="462"/>
      <c r="AP271" s="370"/>
      <c r="AQ271" s="370"/>
      <c r="AR271" s="370"/>
      <c r="AS271" s="370"/>
      <c r="AT271" s="370"/>
      <c r="AU271" s="370"/>
      <c r="AV271" s="370"/>
      <c r="AW271" s="370"/>
      <c r="AX271" s="370"/>
      <c r="AY271" s="370"/>
      <c r="AZ271" s="453"/>
      <c r="BA271" s="442"/>
      <c r="BB271" s="456"/>
      <c r="BC271" s="456"/>
      <c r="BD271" s="456"/>
      <c r="BE271" s="459"/>
    </row>
    <row r="272" spans="1:57" ht="30" customHeight="1" thickBot="1" x14ac:dyDescent="0.3">
      <c r="A272" s="296"/>
      <c r="B272" s="409"/>
      <c r="C272" s="376"/>
      <c r="D272" s="285"/>
      <c r="E272" s="376"/>
      <c r="F272" s="285"/>
      <c r="G272" s="308"/>
      <c r="H272" s="161" t="s">
        <v>406</v>
      </c>
      <c r="I272" s="172" t="s">
        <v>48</v>
      </c>
      <c r="J272" s="483"/>
      <c r="K272" s="422"/>
      <c r="L272" s="376"/>
      <c r="M272" s="425"/>
      <c r="N272" s="308"/>
      <c r="O272" s="288"/>
      <c r="P272" s="164" t="s">
        <v>393</v>
      </c>
      <c r="Q272" s="159" t="s">
        <v>85</v>
      </c>
      <c r="R272" s="159">
        <f>+IFERROR(VLOOKUP(Q272,[11]DATOS!$E$2:$F$17,2,FALSE),"")</f>
        <v>15</v>
      </c>
      <c r="S272" s="430"/>
      <c r="T272" s="290"/>
      <c r="U272" s="290"/>
      <c r="V272" s="290"/>
      <c r="W272" s="290"/>
      <c r="X272" s="370"/>
      <c r="Y272" s="376"/>
      <c r="Z272" s="370"/>
      <c r="AA272" s="495"/>
      <c r="AB272" s="384"/>
      <c r="AC272" s="387"/>
      <c r="AD272" s="387"/>
      <c r="AE272" s="390"/>
      <c r="AF272" s="376"/>
      <c r="AG272" s="376"/>
      <c r="AH272" s="376"/>
      <c r="AI272" s="394"/>
      <c r="AJ272" s="397"/>
      <c r="AK272" s="398"/>
      <c r="AL272" s="398"/>
      <c r="AM272" s="401"/>
      <c r="AN272" s="473"/>
      <c r="AO272" s="462"/>
      <c r="AP272" s="370"/>
      <c r="AQ272" s="370"/>
      <c r="AR272" s="370"/>
      <c r="AS272" s="370"/>
      <c r="AT272" s="370"/>
      <c r="AU272" s="370"/>
      <c r="AV272" s="370"/>
      <c r="AW272" s="370"/>
      <c r="AX272" s="370"/>
      <c r="AY272" s="370"/>
      <c r="AZ272" s="453"/>
      <c r="BA272" s="442"/>
      <c r="BB272" s="456"/>
      <c r="BC272" s="456"/>
      <c r="BD272" s="456"/>
      <c r="BE272" s="459"/>
    </row>
    <row r="273" spans="1:57" ht="30" customHeight="1" x14ac:dyDescent="0.25">
      <c r="A273" s="296"/>
      <c r="B273" s="409"/>
      <c r="C273" s="376"/>
      <c r="D273" s="285"/>
      <c r="E273" s="376"/>
      <c r="F273" s="285"/>
      <c r="G273" s="308"/>
      <c r="H273" s="161" t="s">
        <v>405</v>
      </c>
      <c r="I273" s="172" t="s">
        <v>49</v>
      </c>
      <c r="J273" s="483"/>
      <c r="K273" s="422"/>
      <c r="L273" s="376"/>
      <c r="M273" s="425"/>
      <c r="N273" s="308"/>
      <c r="O273" s="288"/>
      <c r="P273" s="165" t="s">
        <v>392</v>
      </c>
      <c r="Q273" s="159" t="s">
        <v>98</v>
      </c>
      <c r="R273" s="159">
        <f>+IFERROR(VLOOKUP(Q273,[11]DATOS!$E$2:$F$17,2,FALSE),"")</f>
        <v>15</v>
      </c>
      <c r="S273" s="430"/>
      <c r="T273" s="290"/>
      <c r="U273" s="290"/>
      <c r="V273" s="290"/>
      <c r="W273" s="290"/>
      <c r="X273" s="370"/>
      <c r="Y273" s="376"/>
      <c r="Z273" s="370"/>
      <c r="AA273" s="495"/>
      <c r="AB273" s="384"/>
      <c r="AC273" s="387"/>
      <c r="AD273" s="387"/>
      <c r="AE273" s="390"/>
      <c r="AF273" s="376"/>
      <c r="AG273" s="376"/>
      <c r="AH273" s="376"/>
      <c r="AI273" s="394"/>
      <c r="AJ273" s="397"/>
      <c r="AK273" s="398"/>
      <c r="AL273" s="398"/>
      <c r="AM273" s="401"/>
      <c r="AN273" s="473"/>
      <c r="AO273" s="462"/>
      <c r="AP273" s="370"/>
      <c r="AQ273" s="370"/>
      <c r="AR273" s="370"/>
      <c r="AS273" s="370"/>
      <c r="AT273" s="370"/>
      <c r="AU273" s="370"/>
      <c r="AV273" s="370"/>
      <c r="AW273" s="370"/>
      <c r="AX273" s="370"/>
      <c r="AY273" s="370"/>
      <c r="AZ273" s="453"/>
      <c r="BA273" s="442"/>
      <c r="BB273" s="456"/>
      <c r="BC273" s="456"/>
      <c r="BD273" s="456"/>
      <c r="BE273" s="459"/>
    </row>
    <row r="274" spans="1:57" ht="30" customHeight="1" x14ac:dyDescent="0.25">
      <c r="A274" s="296"/>
      <c r="B274" s="409"/>
      <c r="C274" s="376"/>
      <c r="D274" s="285"/>
      <c r="E274" s="376"/>
      <c r="F274" s="285"/>
      <c r="G274" s="308"/>
      <c r="H274" s="161" t="s">
        <v>404</v>
      </c>
      <c r="I274" s="172" t="s">
        <v>48</v>
      </c>
      <c r="J274" s="483"/>
      <c r="K274" s="422"/>
      <c r="L274" s="376"/>
      <c r="M274" s="425"/>
      <c r="N274" s="308"/>
      <c r="O274" s="288"/>
      <c r="P274" s="164" t="s">
        <v>390</v>
      </c>
      <c r="Q274" s="164" t="s">
        <v>87</v>
      </c>
      <c r="R274" s="164">
        <f>+IFERROR(VLOOKUP(Q274,[11]DATOS!$E$2:$F$17,2,FALSE),"")</f>
        <v>10</v>
      </c>
      <c r="S274" s="430"/>
      <c r="T274" s="290"/>
      <c r="U274" s="290"/>
      <c r="V274" s="290"/>
      <c r="W274" s="290"/>
      <c r="X274" s="370"/>
      <c r="Y274" s="376"/>
      <c r="Z274" s="370"/>
      <c r="AA274" s="495"/>
      <c r="AB274" s="384"/>
      <c r="AC274" s="387"/>
      <c r="AD274" s="387"/>
      <c r="AE274" s="390"/>
      <c r="AF274" s="376"/>
      <c r="AG274" s="376"/>
      <c r="AH274" s="376"/>
      <c r="AI274" s="394"/>
      <c r="AJ274" s="397"/>
      <c r="AK274" s="398"/>
      <c r="AL274" s="398"/>
      <c r="AM274" s="401"/>
      <c r="AN274" s="473"/>
      <c r="AO274" s="462"/>
      <c r="AP274" s="370"/>
      <c r="AQ274" s="370"/>
      <c r="AR274" s="370"/>
      <c r="AS274" s="370"/>
      <c r="AT274" s="370"/>
      <c r="AU274" s="370"/>
      <c r="AV274" s="370"/>
      <c r="AW274" s="370"/>
      <c r="AX274" s="370"/>
      <c r="AY274" s="370"/>
      <c r="AZ274" s="453"/>
      <c r="BA274" s="442"/>
      <c r="BB274" s="456"/>
      <c r="BC274" s="456"/>
      <c r="BD274" s="456"/>
      <c r="BE274" s="459"/>
    </row>
    <row r="275" spans="1:57" ht="72" customHeight="1" thickBot="1" x14ac:dyDescent="0.3">
      <c r="A275" s="296"/>
      <c r="B275" s="409"/>
      <c r="C275" s="376"/>
      <c r="D275" s="285"/>
      <c r="E275" s="377"/>
      <c r="F275" s="285"/>
      <c r="G275" s="308"/>
      <c r="H275" s="161" t="s">
        <v>403</v>
      </c>
      <c r="I275" s="172" t="s">
        <v>49</v>
      </c>
      <c r="J275" s="483"/>
      <c r="K275" s="422"/>
      <c r="L275" s="376"/>
      <c r="M275" s="425"/>
      <c r="N275" s="308"/>
      <c r="O275" s="288"/>
      <c r="P275" s="163"/>
      <c r="Q275" s="163"/>
      <c r="R275" s="163"/>
      <c r="S275" s="431"/>
      <c r="T275" s="290"/>
      <c r="U275" s="290"/>
      <c r="V275" s="290"/>
      <c r="W275" s="290"/>
      <c r="X275" s="370"/>
      <c r="Y275" s="377"/>
      <c r="Z275" s="379"/>
      <c r="AA275" s="489"/>
      <c r="AB275" s="384"/>
      <c r="AC275" s="387"/>
      <c r="AD275" s="387"/>
      <c r="AE275" s="390"/>
      <c r="AF275" s="376"/>
      <c r="AG275" s="376"/>
      <c r="AH275" s="376"/>
      <c r="AI275" s="394"/>
      <c r="AJ275" s="397"/>
      <c r="AK275" s="399"/>
      <c r="AL275" s="399"/>
      <c r="AM275" s="402"/>
      <c r="AN275" s="473"/>
      <c r="AO275" s="463"/>
      <c r="AP275" s="379"/>
      <c r="AQ275" s="379"/>
      <c r="AR275" s="379"/>
      <c r="AS275" s="379"/>
      <c r="AT275" s="379"/>
      <c r="AU275" s="379"/>
      <c r="AV275" s="379"/>
      <c r="AW275" s="379"/>
      <c r="AX275" s="379"/>
      <c r="AY275" s="379"/>
      <c r="AZ275" s="454"/>
      <c r="BA275" s="443"/>
      <c r="BB275" s="457"/>
      <c r="BC275" s="457"/>
      <c r="BD275" s="457"/>
      <c r="BE275" s="460"/>
    </row>
    <row r="276" spans="1:57" ht="30" customHeight="1" thickBot="1" x14ac:dyDescent="0.3">
      <c r="A276" s="296"/>
      <c r="B276" s="409"/>
      <c r="C276" s="376"/>
      <c r="D276" s="285"/>
      <c r="E276" s="478" t="s">
        <v>524</v>
      </c>
      <c r="F276" s="285"/>
      <c r="G276" s="308"/>
      <c r="H276" s="161" t="s">
        <v>402</v>
      </c>
      <c r="I276" s="172" t="s">
        <v>48</v>
      </c>
      <c r="J276" s="483"/>
      <c r="K276" s="422"/>
      <c r="L276" s="376"/>
      <c r="M276" s="425"/>
      <c r="N276" s="308" t="s">
        <v>523</v>
      </c>
      <c r="O276" s="375" t="s">
        <v>65</v>
      </c>
      <c r="P276" s="159" t="s">
        <v>401</v>
      </c>
      <c r="Q276" s="159" t="s">
        <v>76</v>
      </c>
      <c r="R276" s="159">
        <f>+IFERROR(VLOOKUP(Q276,[11]DATOS!$E$2:$F$17,2,FALSE),"")</f>
        <v>15</v>
      </c>
      <c r="S276" s="369">
        <f>SUM(R276:R285)</f>
        <v>100</v>
      </c>
      <c r="T276" s="369" t="str">
        <f>+IF(AND(S276&lt;=100,S276&gt;=96),"Fuerte",IF(AND(S276&lt;=95,S276&gt;=86),"Moderado",IF(AND(S276&lt;=85,J276&gt;=0),"Débil"," ")))</f>
        <v>Fuerte</v>
      </c>
      <c r="U276" s="369" t="s">
        <v>90</v>
      </c>
      <c r="V276" s="369"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369">
        <f>IF(V276="Fuerte",100,IF(V276="Moderado",50,IF(V276="Débil",0)))</f>
        <v>100</v>
      </c>
      <c r="X276" s="370"/>
      <c r="Y276" s="406" t="s">
        <v>522</v>
      </c>
      <c r="Z276" s="407" t="s">
        <v>428</v>
      </c>
      <c r="AA276" s="406" t="s">
        <v>521</v>
      </c>
      <c r="AB276" s="384"/>
      <c r="AC276" s="387"/>
      <c r="AD276" s="387"/>
      <c r="AE276" s="390"/>
      <c r="AF276" s="376"/>
      <c r="AG276" s="376"/>
      <c r="AH276" s="376"/>
      <c r="AI276" s="394"/>
      <c r="AJ276" s="397" t="s">
        <v>719</v>
      </c>
      <c r="AK276" s="468">
        <v>43466</v>
      </c>
      <c r="AL276" s="468">
        <v>43830</v>
      </c>
      <c r="AM276" s="288" t="s">
        <v>520</v>
      </c>
      <c r="AN276" s="473"/>
      <c r="AO276" s="469"/>
      <c r="AP276" s="290"/>
      <c r="AQ276" s="290"/>
      <c r="AR276" s="290"/>
      <c r="AS276" s="290"/>
      <c r="AT276" s="290"/>
      <c r="AU276" s="290"/>
      <c r="AV276" s="290"/>
      <c r="AW276" s="290"/>
      <c r="AX276" s="290"/>
      <c r="AY276" s="290"/>
      <c r="AZ276" s="337"/>
      <c r="BA276" s="343"/>
      <c r="BB276" s="339"/>
      <c r="BC276" s="339"/>
      <c r="BD276" s="339"/>
      <c r="BE276" s="439"/>
    </row>
    <row r="277" spans="1:57" ht="30" customHeight="1" thickBot="1" x14ac:dyDescent="0.3">
      <c r="A277" s="296"/>
      <c r="B277" s="409"/>
      <c r="C277" s="376"/>
      <c r="D277" s="285"/>
      <c r="E277" s="470"/>
      <c r="F277" s="285"/>
      <c r="G277" s="308"/>
      <c r="H277" s="161" t="s">
        <v>400</v>
      </c>
      <c r="I277" s="172" t="s">
        <v>48</v>
      </c>
      <c r="J277" s="483"/>
      <c r="K277" s="422"/>
      <c r="L277" s="376"/>
      <c r="M277" s="425"/>
      <c r="N277" s="308"/>
      <c r="O277" s="376"/>
      <c r="P277" s="160" t="s">
        <v>399</v>
      </c>
      <c r="Q277" s="159" t="s">
        <v>78</v>
      </c>
      <c r="R277" s="159">
        <f>+IFERROR(VLOOKUP(Q277,[11]DATOS!$E$2:$F$17,2,FALSE),"")</f>
        <v>15</v>
      </c>
      <c r="S277" s="370"/>
      <c r="T277" s="370"/>
      <c r="U277" s="370"/>
      <c r="V277" s="370"/>
      <c r="W277" s="370"/>
      <c r="X277" s="370"/>
      <c r="Y277" s="376"/>
      <c r="Z277" s="370"/>
      <c r="AA277" s="376"/>
      <c r="AB277" s="384"/>
      <c r="AC277" s="387"/>
      <c r="AD277" s="387"/>
      <c r="AE277" s="390"/>
      <c r="AF277" s="376"/>
      <c r="AG277" s="376"/>
      <c r="AH277" s="376"/>
      <c r="AI277" s="394"/>
      <c r="AJ277" s="397"/>
      <c r="AK277" s="468"/>
      <c r="AL277" s="468"/>
      <c r="AM277" s="288"/>
      <c r="AN277" s="473"/>
      <c r="AO277" s="469"/>
      <c r="AP277" s="290"/>
      <c r="AQ277" s="290"/>
      <c r="AR277" s="290"/>
      <c r="AS277" s="290"/>
      <c r="AT277" s="290"/>
      <c r="AU277" s="290"/>
      <c r="AV277" s="290"/>
      <c r="AW277" s="290"/>
      <c r="AX277" s="290"/>
      <c r="AY277" s="290"/>
      <c r="AZ277" s="337"/>
      <c r="BA277" s="343"/>
      <c r="BB277" s="339"/>
      <c r="BC277" s="339"/>
      <c r="BD277" s="339"/>
      <c r="BE277" s="439"/>
    </row>
    <row r="278" spans="1:57" ht="30" customHeight="1" thickBot="1" x14ac:dyDescent="0.3">
      <c r="A278" s="296"/>
      <c r="B278" s="409"/>
      <c r="C278" s="376"/>
      <c r="D278" s="285"/>
      <c r="E278" s="470"/>
      <c r="F278" s="285"/>
      <c r="G278" s="308"/>
      <c r="H278" s="161" t="s">
        <v>398</v>
      </c>
      <c r="I278" s="172" t="s">
        <v>48</v>
      </c>
      <c r="J278" s="483"/>
      <c r="K278" s="422"/>
      <c r="L278" s="376"/>
      <c r="M278" s="425"/>
      <c r="N278" s="308"/>
      <c r="O278" s="376"/>
      <c r="P278" s="160" t="s">
        <v>397</v>
      </c>
      <c r="Q278" s="159" t="s">
        <v>80</v>
      </c>
      <c r="R278" s="159">
        <f>+IFERROR(VLOOKUP(Q278,[11]DATOS!$E$2:$F$17,2,FALSE),"")</f>
        <v>15</v>
      </c>
      <c r="S278" s="370"/>
      <c r="T278" s="370"/>
      <c r="U278" s="370"/>
      <c r="V278" s="370"/>
      <c r="W278" s="370"/>
      <c r="X278" s="370"/>
      <c r="Y278" s="376"/>
      <c r="Z278" s="370"/>
      <c r="AA278" s="376"/>
      <c r="AB278" s="384"/>
      <c r="AC278" s="387"/>
      <c r="AD278" s="387"/>
      <c r="AE278" s="390"/>
      <c r="AF278" s="376"/>
      <c r="AG278" s="376"/>
      <c r="AH278" s="376"/>
      <c r="AI278" s="394"/>
      <c r="AJ278" s="397"/>
      <c r="AK278" s="468"/>
      <c r="AL278" s="468"/>
      <c r="AM278" s="288"/>
      <c r="AN278" s="473"/>
      <c r="AO278" s="469"/>
      <c r="AP278" s="290"/>
      <c r="AQ278" s="290"/>
      <c r="AR278" s="290"/>
      <c r="AS278" s="290"/>
      <c r="AT278" s="290"/>
      <c r="AU278" s="290"/>
      <c r="AV278" s="290"/>
      <c r="AW278" s="290"/>
      <c r="AX278" s="290"/>
      <c r="AY278" s="290"/>
      <c r="AZ278" s="337"/>
      <c r="BA278" s="343"/>
      <c r="BB278" s="339"/>
      <c r="BC278" s="339"/>
      <c r="BD278" s="339"/>
      <c r="BE278" s="439"/>
    </row>
    <row r="279" spans="1:57" ht="30" customHeight="1" thickBot="1" x14ac:dyDescent="0.3">
      <c r="A279" s="296"/>
      <c r="B279" s="409"/>
      <c r="C279" s="376"/>
      <c r="D279" s="285"/>
      <c r="E279" s="470"/>
      <c r="F279" s="285"/>
      <c r="G279" s="308"/>
      <c r="H279" s="161" t="s">
        <v>396</v>
      </c>
      <c r="I279" s="172" t="s">
        <v>48</v>
      </c>
      <c r="J279" s="483"/>
      <c r="K279" s="422"/>
      <c r="L279" s="376"/>
      <c r="M279" s="425"/>
      <c r="N279" s="308"/>
      <c r="O279" s="376"/>
      <c r="P279" s="160" t="s">
        <v>395</v>
      </c>
      <c r="Q279" s="159" t="s">
        <v>82</v>
      </c>
      <c r="R279" s="159">
        <f>+IFERROR(VLOOKUP(Q279,[11]DATOS!$E$2:$F$17,2,FALSE),"")</f>
        <v>15</v>
      </c>
      <c r="S279" s="370"/>
      <c r="T279" s="370"/>
      <c r="U279" s="370"/>
      <c r="V279" s="370"/>
      <c r="W279" s="370"/>
      <c r="X279" s="370"/>
      <c r="Y279" s="376"/>
      <c r="Z279" s="370"/>
      <c r="AA279" s="376"/>
      <c r="AB279" s="384"/>
      <c r="AC279" s="387"/>
      <c r="AD279" s="387"/>
      <c r="AE279" s="390"/>
      <c r="AF279" s="376"/>
      <c r="AG279" s="376"/>
      <c r="AH279" s="376"/>
      <c r="AI279" s="394"/>
      <c r="AJ279" s="397"/>
      <c r="AK279" s="468"/>
      <c r="AL279" s="468"/>
      <c r="AM279" s="288"/>
      <c r="AN279" s="473"/>
      <c r="AO279" s="469"/>
      <c r="AP279" s="290"/>
      <c r="AQ279" s="290"/>
      <c r="AR279" s="290"/>
      <c r="AS279" s="290"/>
      <c r="AT279" s="290"/>
      <c r="AU279" s="290"/>
      <c r="AV279" s="290"/>
      <c r="AW279" s="290"/>
      <c r="AX279" s="290"/>
      <c r="AY279" s="290"/>
      <c r="AZ279" s="337"/>
      <c r="BA279" s="343"/>
      <c r="BB279" s="339"/>
      <c r="BC279" s="339"/>
      <c r="BD279" s="339"/>
      <c r="BE279" s="439"/>
    </row>
    <row r="280" spans="1:57" ht="18.75" customHeight="1" thickBot="1" x14ac:dyDescent="0.3">
      <c r="A280" s="296"/>
      <c r="B280" s="409"/>
      <c r="C280" s="376"/>
      <c r="D280" s="285"/>
      <c r="E280" s="470"/>
      <c r="F280" s="285"/>
      <c r="G280" s="308"/>
      <c r="H280" s="372" t="s">
        <v>394</v>
      </c>
      <c r="I280" s="406" t="s">
        <v>49</v>
      </c>
      <c r="J280" s="483"/>
      <c r="K280" s="422"/>
      <c r="L280" s="376"/>
      <c r="M280" s="425"/>
      <c r="N280" s="308"/>
      <c r="O280" s="376"/>
      <c r="P280" s="160" t="s">
        <v>393</v>
      </c>
      <c r="Q280" s="159" t="s">
        <v>85</v>
      </c>
      <c r="R280" s="159">
        <f>+IFERROR(VLOOKUP(Q280,[11]DATOS!$E$2:$F$17,2,FALSE),"")</f>
        <v>15</v>
      </c>
      <c r="S280" s="370"/>
      <c r="T280" s="370"/>
      <c r="U280" s="370"/>
      <c r="V280" s="370"/>
      <c r="W280" s="370"/>
      <c r="X280" s="370"/>
      <c r="Y280" s="376"/>
      <c r="Z280" s="370"/>
      <c r="AA280" s="376"/>
      <c r="AB280" s="384"/>
      <c r="AC280" s="387"/>
      <c r="AD280" s="387"/>
      <c r="AE280" s="390"/>
      <c r="AF280" s="376"/>
      <c r="AG280" s="376"/>
      <c r="AH280" s="376"/>
      <c r="AI280" s="394"/>
      <c r="AJ280" s="397"/>
      <c r="AK280" s="468"/>
      <c r="AL280" s="468"/>
      <c r="AM280" s="288"/>
      <c r="AN280" s="473"/>
      <c r="AO280" s="469"/>
      <c r="AP280" s="290"/>
      <c r="AQ280" s="290"/>
      <c r="AR280" s="290"/>
      <c r="AS280" s="290"/>
      <c r="AT280" s="290"/>
      <c r="AU280" s="290"/>
      <c r="AV280" s="290"/>
      <c r="AW280" s="290"/>
      <c r="AX280" s="290"/>
      <c r="AY280" s="290"/>
      <c r="AZ280" s="337"/>
      <c r="BA280" s="343"/>
      <c r="BB280" s="339"/>
      <c r="BC280" s="339"/>
      <c r="BD280" s="339"/>
      <c r="BE280" s="439"/>
    </row>
    <row r="281" spans="1:57" ht="45.75" customHeight="1" thickBot="1" x14ac:dyDescent="0.3">
      <c r="A281" s="296"/>
      <c r="B281" s="409"/>
      <c r="C281" s="376"/>
      <c r="D281" s="285"/>
      <c r="E281" s="470"/>
      <c r="F281" s="285"/>
      <c r="G281" s="308"/>
      <c r="H281" s="372"/>
      <c r="I281" s="377"/>
      <c r="J281" s="483"/>
      <c r="K281" s="422"/>
      <c r="L281" s="376"/>
      <c r="M281" s="425"/>
      <c r="N281" s="308"/>
      <c r="O281" s="376"/>
      <c r="P281" s="160" t="s">
        <v>392</v>
      </c>
      <c r="Q281" s="159" t="s">
        <v>98</v>
      </c>
      <c r="R281" s="159">
        <f>+IFERROR(VLOOKUP(Q281,[11]DATOS!$E$2:$F$17,2,FALSE),"")</f>
        <v>15</v>
      </c>
      <c r="S281" s="370"/>
      <c r="T281" s="370"/>
      <c r="U281" s="370"/>
      <c r="V281" s="370"/>
      <c r="W281" s="370"/>
      <c r="X281" s="370"/>
      <c r="Y281" s="376"/>
      <c r="Z281" s="370"/>
      <c r="AA281" s="376"/>
      <c r="AB281" s="384"/>
      <c r="AC281" s="387"/>
      <c r="AD281" s="387"/>
      <c r="AE281" s="390"/>
      <c r="AF281" s="376"/>
      <c r="AG281" s="376"/>
      <c r="AH281" s="376"/>
      <c r="AI281" s="394"/>
      <c r="AJ281" s="397"/>
      <c r="AK281" s="468"/>
      <c r="AL281" s="468"/>
      <c r="AM281" s="288"/>
      <c r="AN281" s="473"/>
      <c r="AO281" s="469"/>
      <c r="AP281" s="290"/>
      <c r="AQ281" s="290"/>
      <c r="AR281" s="290"/>
      <c r="AS281" s="290"/>
      <c r="AT281" s="290"/>
      <c r="AU281" s="290"/>
      <c r="AV281" s="290"/>
      <c r="AW281" s="290"/>
      <c r="AX281" s="290"/>
      <c r="AY281" s="290"/>
      <c r="AZ281" s="337"/>
      <c r="BA281" s="343"/>
      <c r="BB281" s="339"/>
      <c r="BC281" s="339"/>
      <c r="BD281" s="339"/>
      <c r="BE281" s="439"/>
    </row>
    <row r="282" spans="1:57" ht="170.25" customHeight="1" x14ac:dyDescent="0.25">
      <c r="A282" s="296"/>
      <c r="B282" s="409"/>
      <c r="C282" s="376"/>
      <c r="D282" s="285"/>
      <c r="E282" s="470"/>
      <c r="F282" s="285"/>
      <c r="G282" s="308"/>
      <c r="H282" s="466" t="s">
        <v>391</v>
      </c>
      <c r="I282" s="406" t="s">
        <v>48</v>
      </c>
      <c r="J282" s="483"/>
      <c r="K282" s="422"/>
      <c r="L282" s="376"/>
      <c r="M282" s="425"/>
      <c r="N282" s="308"/>
      <c r="O282" s="376"/>
      <c r="P282" s="160" t="s">
        <v>390</v>
      </c>
      <c r="Q282" s="159" t="s">
        <v>87</v>
      </c>
      <c r="R282" s="159">
        <f>+IFERROR(VLOOKUP(Q282,[11]DATOS!$E$2:$F$17,2,FALSE),"")</f>
        <v>10</v>
      </c>
      <c r="S282" s="370"/>
      <c r="T282" s="370"/>
      <c r="U282" s="370"/>
      <c r="V282" s="370"/>
      <c r="W282" s="370"/>
      <c r="X282" s="370"/>
      <c r="Y282" s="376"/>
      <c r="Z282" s="370"/>
      <c r="AA282" s="376"/>
      <c r="AB282" s="384"/>
      <c r="AC282" s="387"/>
      <c r="AD282" s="387"/>
      <c r="AE282" s="390"/>
      <c r="AF282" s="376"/>
      <c r="AG282" s="376"/>
      <c r="AH282" s="376"/>
      <c r="AI282" s="394"/>
      <c r="AJ282" s="397"/>
      <c r="AK282" s="468"/>
      <c r="AL282" s="468"/>
      <c r="AM282" s="288"/>
      <c r="AN282" s="473"/>
      <c r="AO282" s="469"/>
      <c r="AP282" s="290"/>
      <c r="AQ282" s="290"/>
      <c r="AR282" s="290"/>
      <c r="AS282" s="290"/>
      <c r="AT282" s="290"/>
      <c r="AU282" s="290"/>
      <c r="AV282" s="290"/>
      <c r="AW282" s="290"/>
      <c r="AX282" s="290"/>
      <c r="AY282" s="290"/>
      <c r="AZ282" s="337"/>
      <c r="BA282" s="343"/>
      <c r="BB282" s="339"/>
      <c r="BC282" s="339"/>
      <c r="BD282" s="339"/>
      <c r="BE282" s="439"/>
    </row>
    <row r="283" spans="1:57" ht="59.25" customHeight="1" x14ac:dyDescent="0.25">
      <c r="A283" s="296"/>
      <c r="B283" s="409"/>
      <c r="C283" s="376"/>
      <c r="D283" s="285"/>
      <c r="E283" s="470"/>
      <c r="F283" s="285"/>
      <c r="G283" s="308"/>
      <c r="H283" s="467"/>
      <c r="I283" s="377"/>
      <c r="J283" s="483"/>
      <c r="K283" s="422"/>
      <c r="L283" s="376"/>
      <c r="M283" s="425"/>
      <c r="N283" s="470"/>
      <c r="O283" s="376"/>
      <c r="P283" s="369"/>
      <c r="Q283" s="369"/>
      <c r="R283" s="369"/>
      <c r="S283" s="370"/>
      <c r="T283" s="370"/>
      <c r="U283" s="370"/>
      <c r="V283" s="370"/>
      <c r="W283" s="370"/>
      <c r="X283" s="370"/>
      <c r="Y283" s="376"/>
      <c r="Z283" s="370"/>
      <c r="AA283" s="376"/>
      <c r="AB283" s="384"/>
      <c r="AC283" s="387"/>
      <c r="AD283" s="387"/>
      <c r="AE283" s="390"/>
      <c r="AF283" s="376"/>
      <c r="AG283" s="376"/>
      <c r="AH283" s="376"/>
      <c r="AI283" s="473"/>
      <c r="AJ283" s="491" t="s">
        <v>718</v>
      </c>
      <c r="AK283" s="406" t="s">
        <v>461</v>
      </c>
      <c r="AL283" s="406" t="s">
        <v>421</v>
      </c>
      <c r="AM283" s="406" t="s">
        <v>420</v>
      </c>
      <c r="AN283" s="473"/>
      <c r="AO283" s="469"/>
      <c r="AP283" s="290"/>
      <c r="AQ283" s="290"/>
      <c r="AR283" s="290"/>
      <c r="AS283" s="290"/>
      <c r="AT283" s="290"/>
      <c r="AU283" s="290"/>
      <c r="AV283" s="290"/>
      <c r="AW283" s="290"/>
      <c r="AX283" s="290"/>
      <c r="AY283" s="290"/>
      <c r="AZ283" s="337"/>
      <c r="BA283" s="343"/>
      <c r="BB283" s="339"/>
      <c r="BC283" s="339"/>
      <c r="BD283" s="339"/>
      <c r="BE283" s="439"/>
    </row>
    <row r="284" spans="1:57" ht="18.75" customHeight="1" x14ac:dyDescent="0.25">
      <c r="A284" s="296"/>
      <c r="B284" s="409"/>
      <c r="C284" s="376"/>
      <c r="D284" s="285"/>
      <c r="E284" s="470"/>
      <c r="F284" s="285"/>
      <c r="G284" s="308"/>
      <c r="H284" s="372" t="s">
        <v>389</v>
      </c>
      <c r="I284" s="406" t="s">
        <v>48</v>
      </c>
      <c r="J284" s="483"/>
      <c r="K284" s="422"/>
      <c r="L284" s="376"/>
      <c r="M284" s="425"/>
      <c r="N284" s="470"/>
      <c r="O284" s="376"/>
      <c r="P284" s="370"/>
      <c r="Q284" s="370"/>
      <c r="R284" s="370"/>
      <c r="S284" s="370"/>
      <c r="T284" s="370"/>
      <c r="U284" s="370"/>
      <c r="V284" s="370"/>
      <c r="W284" s="370"/>
      <c r="X284" s="370"/>
      <c r="Y284" s="376"/>
      <c r="Z284" s="370"/>
      <c r="AA284" s="376"/>
      <c r="AB284" s="384"/>
      <c r="AC284" s="387"/>
      <c r="AD284" s="387"/>
      <c r="AE284" s="390"/>
      <c r="AF284" s="376"/>
      <c r="AG284" s="376"/>
      <c r="AH284" s="376"/>
      <c r="AI284" s="473"/>
      <c r="AJ284" s="492"/>
      <c r="AK284" s="376"/>
      <c r="AL284" s="376"/>
      <c r="AM284" s="376"/>
      <c r="AN284" s="473"/>
      <c r="AO284" s="469"/>
      <c r="AP284" s="290"/>
      <c r="AQ284" s="290"/>
      <c r="AR284" s="290"/>
      <c r="AS284" s="290"/>
      <c r="AT284" s="290"/>
      <c r="AU284" s="290"/>
      <c r="AV284" s="290"/>
      <c r="AW284" s="290"/>
      <c r="AX284" s="290"/>
      <c r="AY284" s="290"/>
      <c r="AZ284" s="337"/>
      <c r="BA284" s="343"/>
      <c r="BB284" s="339"/>
      <c r="BC284" s="339"/>
      <c r="BD284" s="339"/>
      <c r="BE284" s="439"/>
    </row>
    <row r="285" spans="1:57" ht="9.75" customHeight="1" x14ac:dyDescent="0.25">
      <c r="A285" s="296"/>
      <c r="B285" s="409"/>
      <c r="C285" s="376"/>
      <c r="D285" s="285"/>
      <c r="E285" s="470"/>
      <c r="F285" s="285"/>
      <c r="G285" s="308"/>
      <c r="H285" s="372"/>
      <c r="I285" s="377"/>
      <c r="J285" s="483"/>
      <c r="K285" s="422"/>
      <c r="L285" s="376"/>
      <c r="M285" s="425"/>
      <c r="N285" s="470"/>
      <c r="O285" s="376"/>
      <c r="P285" s="370"/>
      <c r="Q285" s="370"/>
      <c r="R285" s="370"/>
      <c r="S285" s="370"/>
      <c r="T285" s="370"/>
      <c r="U285" s="370"/>
      <c r="V285" s="370"/>
      <c r="W285" s="370"/>
      <c r="X285" s="370"/>
      <c r="Y285" s="376"/>
      <c r="Z285" s="370"/>
      <c r="AA285" s="376"/>
      <c r="AB285" s="384"/>
      <c r="AC285" s="387"/>
      <c r="AD285" s="387"/>
      <c r="AE285" s="390"/>
      <c r="AF285" s="376"/>
      <c r="AG285" s="376"/>
      <c r="AH285" s="376"/>
      <c r="AI285" s="473"/>
      <c r="AJ285" s="492"/>
      <c r="AK285" s="376"/>
      <c r="AL285" s="376"/>
      <c r="AM285" s="376"/>
      <c r="AN285" s="473"/>
      <c r="AO285" s="469"/>
      <c r="AP285" s="290"/>
      <c r="AQ285" s="290"/>
      <c r="AR285" s="290"/>
      <c r="AS285" s="290"/>
      <c r="AT285" s="290"/>
      <c r="AU285" s="290"/>
      <c r="AV285" s="290"/>
      <c r="AW285" s="290"/>
      <c r="AX285" s="290"/>
      <c r="AY285" s="290"/>
      <c r="AZ285" s="337"/>
      <c r="BA285" s="343"/>
      <c r="BB285" s="339"/>
      <c r="BC285" s="339"/>
      <c r="BD285" s="339"/>
      <c r="BE285" s="439"/>
    </row>
    <row r="286" spans="1:57" ht="18.75" customHeight="1" x14ac:dyDescent="0.25">
      <c r="A286" s="296"/>
      <c r="B286" s="409"/>
      <c r="C286" s="376"/>
      <c r="D286" s="285"/>
      <c r="E286" s="470"/>
      <c r="F286" s="285"/>
      <c r="G286" s="308"/>
      <c r="H286" s="372" t="s">
        <v>388</v>
      </c>
      <c r="I286" s="406" t="s">
        <v>49</v>
      </c>
      <c r="J286" s="483"/>
      <c r="K286" s="422"/>
      <c r="L286" s="376"/>
      <c r="M286" s="425"/>
      <c r="N286" s="470"/>
      <c r="O286" s="376"/>
      <c r="P286" s="370"/>
      <c r="Q286" s="370"/>
      <c r="R286" s="370"/>
      <c r="S286" s="370"/>
      <c r="T286" s="370"/>
      <c r="U286" s="370"/>
      <c r="V286" s="370"/>
      <c r="W286" s="370"/>
      <c r="X286" s="370"/>
      <c r="Y286" s="376"/>
      <c r="Z286" s="370"/>
      <c r="AA286" s="376"/>
      <c r="AB286" s="384"/>
      <c r="AC286" s="387"/>
      <c r="AD286" s="387"/>
      <c r="AE286" s="390"/>
      <c r="AF286" s="376"/>
      <c r="AG286" s="376"/>
      <c r="AH286" s="376"/>
      <c r="AI286" s="473"/>
      <c r="AJ286" s="492"/>
      <c r="AK286" s="376"/>
      <c r="AL286" s="376"/>
      <c r="AM286" s="376"/>
      <c r="AN286" s="473"/>
      <c r="AO286" s="469"/>
      <c r="AP286" s="290"/>
      <c r="AQ286" s="290"/>
      <c r="AR286" s="290"/>
      <c r="AS286" s="290"/>
      <c r="AT286" s="290"/>
      <c r="AU286" s="290"/>
      <c r="AV286" s="290"/>
      <c r="AW286" s="290"/>
      <c r="AX286" s="290"/>
      <c r="AY286" s="290"/>
      <c r="AZ286" s="337"/>
      <c r="BA286" s="343"/>
      <c r="BB286" s="339"/>
      <c r="BC286" s="339"/>
      <c r="BD286" s="339"/>
      <c r="BE286" s="439"/>
    </row>
    <row r="287" spans="1:57" ht="12.75" customHeight="1" x14ac:dyDescent="0.25">
      <c r="A287" s="296"/>
      <c r="B287" s="409"/>
      <c r="C287" s="376"/>
      <c r="D287" s="285"/>
      <c r="E287" s="470"/>
      <c r="F287" s="285"/>
      <c r="G287" s="308"/>
      <c r="H287" s="372"/>
      <c r="I287" s="377"/>
      <c r="J287" s="483"/>
      <c r="K287" s="422"/>
      <c r="L287" s="376"/>
      <c r="M287" s="425"/>
      <c r="N287" s="470"/>
      <c r="O287" s="376"/>
      <c r="P287" s="370"/>
      <c r="Q287" s="370"/>
      <c r="R287" s="370"/>
      <c r="S287" s="370"/>
      <c r="T287" s="370"/>
      <c r="U287" s="370"/>
      <c r="V287" s="370"/>
      <c r="W287" s="370"/>
      <c r="X287" s="370"/>
      <c r="Y287" s="376"/>
      <c r="Z287" s="370"/>
      <c r="AA287" s="376"/>
      <c r="AB287" s="384"/>
      <c r="AC287" s="387"/>
      <c r="AD287" s="387"/>
      <c r="AE287" s="390"/>
      <c r="AF287" s="376"/>
      <c r="AG287" s="376"/>
      <c r="AH287" s="376"/>
      <c r="AI287" s="473"/>
      <c r="AJ287" s="492"/>
      <c r="AK287" s="376"/>
      <c r="AL287" s="376"/>
      <c r="AM287" s="376"/>
      <c r="AN287" s="473"/>
      <c r="AO287" s="469"/>
      <c r="AP287" s="290"/>
      <c r="AQ287" s="290"/>
      <c r="AR287" s="290"/>
      <c r="AS287" s="290"/>
      <c r="AT287" s="290"/>
      <c r="AU287" s="290"/>
      <c r="AV287" s="290"/>
      <c r="AW287" s="290"/>
      <c r="AX287" s="290"/>
      <c r="AY287" s="290"/>
      <c r="AZ287" s="337"/>
      <c r="BA287" s="343"/>
      <c r="BB287" s="339"/>
      <c r="BC287" s="339"/>
      <c r="BD287" s="339"/>
      <c r="BE287" s="439"/>
    </row>
    <row r="288" spans="1:57" ht="18.75" customHeight="1" x14ac:dyDescent="0.25">
      <c r="A288" s="296"/>
      <c r="B288" s="409"/>
      <c r="C288" s="376"/>
      <c r="D288" s="285"/>
      <c r="E288" s="470"/>
      <c r="F288" s="285"/>
      <c r="G288" s="308"/>
      <c r="H288" s="372" t="s">
        <v>387</v>
      </c>
      <c r="I288" s="406" t="s">
        <v>48</v>
      </c>
      <c r="J288" s="483"/>
      <c r="K288" s="422"/>
      <c r="L288" s="376"/>
      <c r="M288" s="425"/>
      <c r="N288" s="470"/>
      <c r="O288" s="376"/>
      <c r="P288" s="370"/>
      <c r="Q288" s="370"/>
      <c r="R288" s="370"/>
      <c r="S288" s="370"/>
      <c r="T288" s="370"/>
      <c r="U288" s="370"/>
      <c r="V288" s="370"/>
      <c r="W288" s="370"/>
      <c r="X288" s="370"/>
      <c r="Y288" s="376"/>
      <c r="Z288" s="370"/>
      <c r="AA288" s="376"/>
      <c r="AB288" s="384"/>
      <c r="AC288" s="387"/>
      <c r="AD288" s="387"/>
      <c r="AE288" s="390"/>
      <c r="AF288" s="376"/>
      <c r="AG288" s="376"/>
      <c r="AH288" s="376"/>
      <c r="AI288" s="473"/>
      <c r="AJ288" s="492"/>
      <c r="AK288" s="376"/>
      <c r="AL288" s="376"/>
      <c r="AM288" s="376"/>
      <c r="AN288" s="473"/>
      <c r="AO288" s="469"/>
      <c r="AP288" s="290"/>
      <c r="AQ288" s="290"/>
      <c r="AR288" s="290"/>
      <c r="AS288" s="290"/>
      <c r="AT288" s="290"/>
      <c r="AU288" s="290"/>
      <c r="AV288" s="290"/>
      <c r="AW288" s="290"/>
      <c r="AX288" s="290"/>
      <c r="AY288" s="290"/>
      <c r="AZ288" s="337"/>
      <c r="BA288" s="343"/>
      <c r="BB288" s="339"/>
      <c r="BC288" s="339"/>
      <c r="BD288" s="339"/>
      <c r="BE288" s="439"/>
    </row>
    <row r="289" spans="1:57" ht="12.75" customHeight="1" x14ac:dyDescent="0.25">
      <c r="A289" s="296"/>
      <c r="B289" s="409"/>
      <c r="C289" s="376"/>
      <c r="D289" s="285"/>
      <c r="E289" s="470"/>
      <c r="F289" s="285"/>
      <c r="G289" s="308"/>
      <c r="H289" s="372"/>
      <c r="I289" s="377"/>
      <c r="J289" s="483"/>
      <c r="K289" s="422"/>
      <c r="L289" s="376"/>
      <c r="M289" s="425"/>
      <c r="N289" s="470"/>
      <c r="O289" s="376"/>
      <c r="P289" s="370"/>
      <c r="Q289" s="370"/>
      <c r="R289" s="370"/>
      <c r="S289" s="370"/>
      <c r="T289" s="370"/>
      <c r="U289" s="370"/>
      <c r="V289" s="370"/>
      <c r="W289" s="370"/>
      <c r="X289" s="370"/>
      <c r="Y289" s="376"/>
      <c r="Z289" s="370"/>
      <c r="AA289" s="376"/>
      <c r="AB289" s="384"/>
      <c r="AC289" s="387"/>
      <c r="AD289" s="387"/>
      <c r="AE289" s="390"/>
      <c r="AF289" s="376"/>
      <c r="AG289" s="376"/>
      <c r="AH289" s="376"/>
      <c r="AI289" s="473"/>
      <c r="AJ289" s="492"/>
      <c r="AK289" s="376"/>
      <c r="AL289" s="376"/>
      <c r="AM289" s="376"/>
      <c r="AN289" s="473"/>
      <c r="AO289" s="469"/>
      <c r="AP289" s="290"/>
      <c r="AQ289" s="290"/>
      <c r="AR289" s="290"/>
      <c r="AS289" s="290"/>
      <c r="AT289" s="290"/>
      <c r="AU289" s="290"/>
      <c r="AV289" s="290"/>
      <c r="AW289" s="290"/>
      <c r="AX289" s="290"/>
      <c r="AY289" s="290"/>
      <c r="AZ289" s="337"/>
      <c r="BA289" s="343"/>
      <c r="BB289" s="339"/>
      <c r="BC289" s="339"/>
      <c r="BD289" s="339"/>
      <c r="BE289" s="439"/>
    </row>
    <row r="290" spans="1:57" ht="14.25" customHeight="1" x14ac:dyDescent="0.25">
      <c r="A290" s="296"/>
      <c r="B290" s="409"/>
      <c r="C290" s="376"/>
      <c r="D290" s="285"/>
      <c r="E290" s="470"/>
      <c r="F290" s="285"/>
      <c r="G290" s="308"/>
      <c r="H290" s="466" t="s">
        <v>386</v>
      </c>
      <c r="I290" s="406" t="s">
        <v>49</v>
      </c>
      <c r="J290" s="483"/>
      <c r="K290" s="422"/>
      <c r="L290" s="376"/>
      <c r="M290" s="425"/>
      <c r="N290" s="470"/>
      <c r="O290" s="376"/>
      <c r="P290" s="370"/>
      <c r="Q290" s="370"/>
      <c r="R290" s="370"/>
      <c r="S290" s="370"/>
      <c r="T290" s="370"/>
      <c r="U290" s="370"/>
      <c r="V290" s="370"/>
      <c r="W290" s="370"/>
      <c r="X290" s="370"/>
      <c r="Y290" s="376"/>
      <c r="Z290" s="370"/>
      <c r="AA290" s="376"/>
      <c r="AB290" s="384"/>
      <c r="AC290" s="387"/>
      <c r="AD290" s="387"/>
      <c r="AE290" s="390"/>
      <c r="AF290" s="376"/>
      <c r="AG290" s="376"/>
      <c r="AH290" s="376"/>
      <c r="AI290" s="473"/>
      <c r="AJ290" s="492"/>
      <c r="AK290" s="376"/>
      <c r="AL290" s="376"/>
      <c r="AM290" s="376"/>
      <c r="AN290" s="473"/>
      <c r="AO290" s="469"/>
      <c r="AP290" s="290"/>
      <c r="AQ290" s="290"/>
      <c r="AR290" s="290"/>
      <c r="AS290" s="290"/>
      <c r="AT290" s="290"/>
      <c r="AU290" s="290"/>
      <c r="AV290" s="290"/>
      <c r="AW290" s="290"/>
      <c r="AX290" s="290"/>
      <c r="AY290" s="290"/>
      <c r="AZ290" s="337"/>
      <c r="BA290" s="343"/>
      <c r="BB290" s="339"/>
      <c r="BC290" s="339"/>
      <c r="BD290" s="339"/>
      <c r="BE290" s="439"/>
    </row>
    <row r="291" spans="1:57" ht="13.5" customHeight="1" x14ac:dyDescent="0.25">
      <c r="A291" s="296"/>
      <c r="B291" s="409"/>
      <c r="C291" s="376"/>
      <c r="D291" s="285"/>
      <c r="E291" s="470"/>
      <c r="F291" s="285"/>
      <c r="G291" s="308"/>
      <c r="H291" s="467"/>
      <c r="I291" s="377"/>
      <c r="J291" s="483"/>
      <c r="K291" s="422"/>
      <c r="L291" s="376"/>
      <c r="M291" s="425"/>
      <c r="N291" s="470"/>
      <c r="O291" s="376"/>
      <c r="P291" s="370"/>
      <c r="Q291" s="370"/>
      <c r="R291" s="370"/>
      <c r="S291" s="370"/>
      <c r="T291" s="370"/>
      <c r="U291" s="370"/>
      <c r="V291" s="370"/>
      <c r="W291" s="370"/>
      <c r="X291" s="370"/>
      <c r="Y291" s="376"/>
      <c r="Z291" s="370"/>
      <c r="AA291" s="376"/>
      <c r="AB291" s="384"/>
      <c r="AC291" s="387"/>
      <c r="AD291" s="387"/>
      <c r="AE291" s="390"/>
      <c r="AF291" s="376"/>
      <c r="AG291" s="376"/>
      <c r="AH291" s="376"/>
      <c r="AI291" s="473"/>
      <c r="AJ291" s="492"/>
      <c r="AK291" s="376"/>
      <c r="AL291" s="376"/>
      <c r="AM291" s="376"/>
      <c r="AN291" s="473"/>
      <c r="AO291" s="469"/>
      <c r="AP291" s="290"/>
      <c r="AQ291" s="290"/>
      <c r="AR291" s="290"/>
      <c r="AS291" s="290"/>
      <c r="AT291" s="290"/>
      <c r="AU291" s="290"/>
      <c r="AV291" s="290"/>
      <c r="AW291" s="290"/>
      <c r="AX291" s="290"/>
      <c r="AY291" s="290"/>
      <c r="AZ291" s="337"/>
      <c r="BA291" s="343"/>
      <c r="BB291" s="339"/>
      <c r="BC291" s="339"/>
      <c r="BD291" s="339"/>
      <c r="BE291" s="439"/>
    </row>
    <row r="292" spans="1:57" ht="18.75" customHeight="1" x14ac:dyDescent="0.25">
      <c r="A292" s="296"/>
      <c r="B292" s="409"/>
      <c r="C292" s="376"/>
      <c r="D292" s="285"/>
      <c r="E292" s="470"/>
      <c r="F292" s="285"/>
      <c r="G292" s="308"/>
      <c r="H292" s="464" t="s">
        <v>385</v>
      </c>
      <c r="I292" s="406" t="s">
        <v>49</v>
      </c>
      <c r="J292" s="483"/>
      <c r="K292" s="422"/>
      <c r="L292" s="376"/>
      <c r="M292" s="425"/>
      <c r="N292" s="470"/>
      <c r="O292" s="376"/>
      <c r="P292" s="370"/>
      <c r="Q292" s="370"/>
      <c r="R292" s="370"/>
      <c r="S292" s="370"/>
      <c r="T292" s="370"/>
      <c r="U292" s="370"/>
      <c r="V292" s="370"/>
      <c r="W292" s="370"/>
      <c r="X292" s="370"/>
      <c r="Y292" s="376"/>
      <c r="Z292" s="370"/>
      <c r="AA292" s="376"/>
      <c r="AB292" s="384"/>
      <c r="AC292" s="387"/>
      <c r="AD292" s="387"/>
      <c r="AE292" s="390"/>
      <c r="AF292" s="376"/>
      <c r="AG292" s="376"/>
      <c r="AH292" s="376"/>
      <c r="AI292" s="473"/>
      <c r="AJ292" s="492"/>
      <c r="AK292" s="376"/>
      <c r="AL292" s="376"/>
      <c r="AM292" s="376"/>
      <c r="AN292" s="473"/>
      <c r="AO292" s="469"/>
      <c r="AP292" s="290"/>
      <c r="AQ292" s="290"/>
      <c r="AR292" s="290"/>
      <c r="AS292" s="290"/>
      <c r="AT292" s="290"/>
      <c r="AU292" s="290"/>
      <c r="AV292" s="290"/>
      <c r="AW292" s="290"/>
      <c r="AX292" s="290"/>
      <c r="AY292" s="290"/>
      <c r="AZ292" s="337"/>
      <c r="BA292" s="343"/>
      <c r="BB292" s="339"/>
      <c r="BC292" s="339"/>
      <c r="BD292" s="339"/>
      <c r="BE292" s="439"/>
    </row>
    <row r="293" spans="1:57" ht="15.75" customHeight="1" thickBot="1" x14ac:dyDescent="0.3">
      <c r="A293" s="297"/>
      <c r="B293" s="410"/>
      <c r="C293" s="392"/>
      <c r="D293" s="286"/>
      <c r="E293" s="471"/>
      <c r="F293" s="286"/>
      <c r="G293" s="335"/>
      <c r="H293" s="465"/>
      <c r="I293" s="377"/>
      <c r="J293" s="484"/>
      <c r="K293" s="423"/>
      <c r="L293" s="376"/>
      <c r="M293" s="426"/>
      <c r="N293" s="471"/>
      <c r="O293" s="392"/>
      <c r="P293" s="371"/>
      <c r="Q293" s="371"/>
      <c r="R293" s="371"/>
      <c r="S293" s="371"/>
      <c r="T293" s="371"/>
      <c r="U293" s="371"/>
      <c r="V293" s="371"/>
      <c r="W293" s="371"/>
      <c r="X293" s="371"/>
      <c r="Y293" s="392"/>
      <c r="Z293" s="371"/>
      <c r="AA293" s="392"/>
      <c r="AB293" s="385"/>
      <c r="AC293" s="387"/>
      <c r="AD293" s="387"/>
      <c r="AE293" s="391"/>
      <c r="AF293" s="392"/>
      <c r="AG293" s="392"/>
      <c r="AH293" s="376"/>
      <c r="AI293" s="474"/>
      <c r="AJ293" s="493"/>
      <c r="AK293" s="392"/>
      <c r="AL293" s="392"/>
      <c r="AM293" s="392"/>
      <c r="AN293" s="474"/>
      <c r="AO293" s="472"/>
      <c r="AP293" s="291"/>
      <c r="AQ293" s="291"/>
      <c r="AR293" s="291"/>
      <c r="AS293" s="291"/>
      <c r="AT293" s="291"/>
      <c r="AU293" s="291"/>
      <c r="AV293" s="291"/>
      <c r="AW293" s="291"/>
      <c r="AX293" s="291"/>
      <c r="AY293" s="291"/>
      <c r="AZ293" s="344"/>
      <c r="BA293" s="345"/>
      <c r="BB293" s="346"/>
      <c r="BC293" s="346"/>
      <c r="BD293" s="346"/>
      <c r="BE293" s="440"/>
    </row>
    <row r="294" spans="1:57" ht="46.5" customHeight="1" x14ac:dyDescent="0.25">
      <c r="A294" s="479">
        <v>10</v>
      </c>
      <c r="B294" s="739" t="s">
        <v>769</v>
      </c>
      <c r="C294" s="376" t="s">
        <v>519</v>
      </c>
      <c r="D294" s="480" t="s">
        <v>32</v>
      </c>
      <c r="E294" s="376" t="s">
        <v>518</v>
      </c>
      <c r="F294" s="480" t="s">
        <v>517</v>
      </c>
      <c r="G294" s="481" t="s">
        <v>100</v>
      </c>
      <c r="H294" s="202" t="s">
        <v>416</v>
      </c>
      <c r="I294" s="172" t="s">
        <v>48</v>
      </c>
      <c r="J294" s="482">
        <f>COUNTIF(I294:I319,[3]DATOS!$D$24)</f>
        <v>9</v>
      </c>
      <c r="K294" s="422" t="str">
        <f>+IF(AND(J294&lt;6,J294&gt;0),"Moderado",IF(AND(J294&lt;12,J294&gt;5),"Mayor",IF(AND(J294&lt;20,J294&gt;11),"Catastrófico","Responda las Preguntas de Impacto")))</f>
        <v>Mayor</v>
      </c>
      <c r="L294" s="375"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Alto</v>
      </c>
      <c r="M294" s="424"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Evitar el Riesgo, Reducir el Riesgo, Compartir el Riesgo</v>
      </c>
      <c r="N294" s="481" t="s">
        <v>516</v>
      </c>
      <c r="O294" s="377" t="s">
        <v>65</v>
      </c>
      <c r="P294" s="163" t="s">
        <v>401</v>
      </c>
      <c r="Q294" s="163" t="s">
        <v>76</v>
      </c>
      <c r="R294" s="163">
        <f>+IFERROR(VLOOKUP(Q294,[12]DATOS!$E$2:$F$17,2,FALSE),"")</f>
        <v>15</v>
      </c>
      <c r="S294" s="379">
        <f>SUM(R294:R301)</f>
        <v>100</v>
      </c>
      <c r="T294" s="379" t="str">
        <f>+IF(AND(S294&lt;=100,S294&gt;=96),"Fuerte",IF(AND(S294&lt;=95,S294&gt;=86),"Moderado",IF(AND(S294&lt;=85,J294&gt;=0),"Débil"," ")))</f>
        <v>Fuerte</v>
      </c>
      <c r="U294" s="379" t="s">
        <v>90</v>
      </c>
      <c r="V294" s="379"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379">
        <f>IF(V294="Fuerte",100,IF(V294="Moderado",50,IF(V294="Débil",0)))</f>
        <v>100</v>
      </c>
      <c r="X294" s="370">
        <f>AVERAGE(W294:W319)</f>
        <v>100</v>
      </c>
      <c r="Y294" s="450" t="s">
        <v>513</v>
      </c>
      <c r="Z294" s="485" t="s">
        <v>413</v>
      </c>
      <c r="AA294" s="487" t="s">
        <v>515</v>
      </c>
      <c r="AB294" s="384" t="str">
        <f>+IF(X294=100,"Fuerte",IF(AND(X294&lt;=99,X294&gt;=50),"Moderado",IF(X294&lt;50,"Débil"," ")))</f>
        <v>Fuerte</v>
      </c>
      <c r="AC294" s="489" t="s">
        <v>95</v>
      </c>
      <c r="AD294" s="489" t="s">
        <v>95</v>
      </c>
      <c r="AE294" s="490"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376"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376" t="str">
        <f>K294</f>
        <v>Mayor</v>
      </c>
      <c r="AH294" s="375"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Alto</v>
      </c>
      <c r="AI294" s="393"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Evitar el Riesgo, Reducir el Riesgo, Compartir el Riesgo</v>
      </c>
      <c r="AJ294" s="444" t="s">
        <v>717</v>
      </c>
      <c r="AK294" s="398">
        <v>43466</v>
      </c>
      <c r="AL294" s="398">
        <v>43830</v>
      </c>
      <c r="AM294" s="475" t="s">
        <v>513</v>
      </c>
      <c r="AN294" s="476" t="s">
        <v>716</v>
      </c>
      <c r="AO294" s="461"/>
      <c r="AP294" s="374"/>
      <c r="AQ294" s="374"/>
      <c r="AR294" s="374"/>
      <c r="AS294" s="374"/>
      <c r="AT294" s="374"/>
      <c r="AU294" s="374"/>
      <c r="AV294" s="374"/>
      <c r="AW294" s="374"/>
      <c r="AX294" s="374"/>
      <c r="AY294" s="374"/>
      <c r="AZ294" s="452"/>
      <c r="BA294" s="441"/>
      <c r="BB294" s="455"/>
      <c r="BC294" s="455"/>
      <c r="BD294" s="455"/>
      <c r="BE294" s="458"/>
    </row>
    <row r="295" spans="1:57" ht="30" customHeight="1" x14ac:dyDescent="0.25">
      <c r="A295" s="296"/>
      <c r="B295" s="409"/>
      <c r="C295" s="376"/>
      <c r="D295" s="285"/>
      <c r="E295" s="376"/>
      <c r="F295" s="285"/>
      <c r="G295" s="308"/>
      <c r="H295" s="161" t="s">
        <v>409</v>
      </c>
      <c r="I295" s="172" t="s">
        <v>48</v>
      </c>
      <c r="J295" s="483"/>
      <c r="K295" s="422"/>
      <c r="L295" s="376"/>
      <c r="M295" s="425"/>
      <c r="N295" s="308"/>
      <c r="O295" s="288"/>
      <c r="P295" s="164" t="s">
        <v>399</v>
      </c>
      <c r="Q295" s="164" t="s">
        <v>78</v>
      </c>
      <c r="R295" s="164">
        <f>+IFERROR(VLOOKUP(Q295,[12]DATOS!$E$2:$F$17,2,FALSE),"")</f>
        <v>15</v>
      </c>
      <c r="S295" s="290"/>
      <c r="T295" s="290"/>
      <c r="U295" s="290"/>
      <c r="V295" s="290"/>
      <c r="W295" s="290"/>
      <c r="X295" s="370"/>
      <c r="Y295" s="485"/>
      <c r="Z295" s="485"/>
      <c r="AA295" s="487"/>
      <c r="AB295" s="384"/>
      <c r="AC295" s="387"/>
      <c r="AD295" s="387"/>
      <c r="AE295" s="390"/>
      <c r="AF295" s="376"/>
      <c r="AG295" s="376"/>
      <c r="AH295" s="376"/>
      <c r="AI295" s="394"/>
      <c r="AJ295" s="445"/>
      <c r="AK295" s="398"/>
      <c r="AL295" s="398"/>
      <c r="AM295" s="475"/>
      <c r="AN295" s="477"/>
      <c r="AO295" s="462"/>
      <c r="AP295" s="370"/>
      <c r="AQ295" s="370"/>
      <c r="AR295" s="370"/>
      <c r="AS295" s="370"/>
      <c r="AT295" s="370"/>
      <c r="AU295" s="370"/>
      <c r="AV295" s="370"/>
      <c r="AW295" s="370"/>
      <c r="AX295" s="370"/>
      <c r="AY295" s="370"/>
      <c r="AZ295" s="453"/>
      <c r="BA295" s="442"/>
      <c r="BB295" s="456"/>
      <c r="BC295" s="456"/>
      <c r="BD295" s="456"/>
      <c r="BE295" s="459"/>
    </row>
    <row r="296" spans="1:57" ht="30" customHeight="1" x14ac:dyDescent="0.25">
      <c r="A296" s="296"/>
      <c r="B296" s="409"/>
      <c r="C296" s="376"/>
      <c r="D296" s="285"/>
      <c r="E296" s="376"/>
      <c r="F296" s="285"/>
      <c r="G296" s="308"/>
      <c r="H296" s="161" t="s">
        <v>408</v>
      </c>
      <c r="I296" s="172" t="s">
        <v>48</v>
      </c>
      <c r="J296" s="483"/>
      <c r="K296" s="422"/>
      <c r="L296" s="376"/>
      <c r="M296" s="425"/>
      <c r="N296" s="308"/>
      <c r="O296" s="288"/>
      <c r="P296" s="164" t="s">
        <v>397</v>
      </c>
      <c r="Q296" s="164" t="s">
        <v>80</v>
      </c>
      <c r="R296" s="164">
        <f>+IFERROR(VLOOKUP(Q296,[12]DATOS!$E$2:$F$17,2,FALSE),"")</f>
        <v>15</v>
      </c>
      <c r="S296" s="290"/>
      <c r="T296" s="290"/>
      <c r="U296" s="290"/>
      <c r="V296" s="290"/>
      <c r="W296" s="290"/>
      <c r="X296" s="370"/>
      <c r="Y296" s="485"/>
      <c r="Z296" s="485"/>
      <c r="AA296" s="487"/>
      <c r="AB296" s="384"/>
      <c r="AC296" s="387"/>
      <c r="AD296" s="387"/>
      <c r="AE296" s="390"/>
      <c r="AF296" s="376"/>
      <c r="AG296" s="376"/>
      <c r="AH296" s="376"/>
      <c r="AI296" s="394"/>
      <c r="AJ296" s="445"/>
      <c r="AK296" s="398"/>
      <c r="AL296" s="398"/>
      <c r="AM296" s="475"/>
      <c r="AN296" s="477"/>
      <c r="AO296" s="462"/>
      <c r="AP296" s="370"/>
      <c r="AQ296" s="370"/>
      <c r="AR296" s="370"/>
      <c r="AS296" s="370"/>
      <c r="AT296" s="370"/>
      <c r="AU296" s="370"/>
      <c r="AV296" s="370"/>
      <c r="AW296" s="370"/>
      <c r="AX296" s="370"/>
      <c r="AY296" s="370"/>
      <c r="AZ296" s="453"/>
      <c r="BA296" s="442"/>
      <c r="BB296" s="456"/>
      <c r="BC296" s="456"/>
      <c r="BD296" s="456"/>
      <c r="BE296" s="459"/>
    </row>
    <row r="297" spans="1:57" ht="30" customHeight="1" x14ac:dyDescent="0.25">
      <c r="A297" s="296"/>
      <c r="B297" s="409"/>
      <c r="C297" s="376"/>
      <c r="D297" s="285"/>
      <c r="E297" s="376"/>
      <c r="F297" s="285"/>
      <c r="G297" s="308"/>
      <c r="H297" s="161" t="s">
        <v>407</v>
      </c>
      <c r="I297" s="172" t="s">
        <v>49</v>
      </c>
      <c r="J297" s="483"/>
      <c r="K297" s="422"/>
      <c r="L297" s="376"/>
      <c r="M297" s="425"/>
      <c r="N297" s="308"/>
      <c r="O297" s="288"/>
      <c r="P297" s="164" t="s">
        <v>395</v>
      </c>
      <c r="Q297" s="164" t="s">
        <v>82</v>
      </c>
      <c r="R297" s="164">
        <f>+IFERROR(VLOOKUP(Q297,[12]DATOS!$E$2:$F$17,2,FALSE),"")</f>
        <v>15</v>
      </c>
      <c r="S297" s="290"/>
      <c r="T297" s="290"/>
      <c r="U297" s="290"/>
      <c r="V297" s="290"/>
      <c r="W297" s="290"/>
      <c r="X297" s="370"/>
      <c r="Y297" s="485"/>
      <c r="Z297" s="485"/>
      <c r="AA297" s="487"/>
      <c r="AB297" s="384"/>
      <c r="AC297" s="387"/>
      <c r="AD297" s="387"/>
      <c r="AE297" s="390"/>
      <c r="AF297" s="376"/>
      <c r="AG297" s="376"/>
      <c r="AH297" s="376"/>
      <c r="AI297" s="394"/>
      <c r="AJ297" s="445"/>
      <c r="AK297" s="398"/>
      <c r="AL297" s="398"/>
      <c r="AM297" s="475"/>
      <c r="AN297" s="477"/>
      <c r="AO297" s="462"/>
      <c r="AP297" s="370"/>
      <c r="AQ297" s="370"/>
      <c r="AR297" s="370"/>
      <c r="AS297" s="370"/>
      <c r="AT297" s="370"/>
      <c r="AU297" s="370"/>
      <c r="AV297" s="370"/>
      <c r="AW297" s="370"/>
      <c r="AX297" s="370"/>
      <c r="AY297" s="370"/>
      <c r="AZ297" s="453"/>
      <c r="BA297" s="442"/>
      <c r="BB297" s="456"/>
      <c r="BC297" s="456"/>
      <c r="BD297" s="456"/>
      <c r="BE297" s="459"/>
    </row>
    <row r="298" spans="1:57" ht="30" customHeight="1" x14ac:dyDescent="0.25">
      <c r="A298" s="296"/>
      <c r="B298" s="409"/>
      <c r="C298" s="376"/>
      <c r="D298" s="285"/>
      <c r="E298" s="376"/>
      <c r="F298" s="285"/>
      <c r="G298" s="308"/>
      <c r="H298" s="161" t="s">
        <v>406</v>
      </c>
      <c r="I298" s="172" t="s">
        <v>48</v>
      </c>
      <c r="J298" s="483"/>
      <c r="K298" s="422"/>
      <c r="L298" s="376"/>
      <c r="M298" s="425"/>
      <c r="N298" s="308"/>
      <c r="O298" s="288"/>
      <c r="P298" s="164" t="s">
        <v>393</v>
      </c>
      <c r="Q298" s="164" t="s">
        <v>85</v>
      </c>
      <c r="R298" s="164">
        <f>+IFERROR(VLOOKUP(Q298,[12]DATOS!$E$2:$F$17,2,FALSE),"")</f>
        <v>15</v>
      </c>
      <c r="S298" s="290"/>
      <c r="T298" s="290"/>
      <c r="U298" s="290"/>
      <c r="V298" s="290"/>
      <c r="W298" s="290"/>
      <c r="X298" s="370"/>
      <c r="Y298" s="485"/>
      <c r="Z298" s="485"/>
      <c r="AA298" s="487"/>
      <c r="AB298" s="384"/>
      <c r="AC298" s="387"/>
      <c r="AD298" s="387"/>
      <c r="AE298" s="390"/>
      <c r="AF298" s="376"/>
      <c r="AG298" s="376"/>
      <c r="AH298" s="376"/>
      <c r="AI298" s="394"/>
      <c r="AJ298" s="445"/>
      <c r="AK298" s="398"/>
      <c r="AL298" s="398"/>
      <c r="AM298" s="475"/>
      <c r="AN298" s="477"/>
      <c r="AO298" s="462"/>
      <c r="AP298" s="370"/>
      <c r="AQ298" s="370"/>
      <c r="AR298" s="370"/>
      <c r="AS298" s="370"/>
      <c r="AT298" s="370"/>
      <c r="AU298" s="370"/>
      <c r="AV298" s="370"/>
      <c r="AW298" s="370"/>
      <c r="AX298" s="370"/>
      <c r="AY298" s="370"/>
      <c r="AZ298" s="453"/>
      <c r="BA298" s="442"/>
      <c r="BB298" s="456"/>
      <c r="BC298" s="456"/>
      <c r="BD298" s="456"/>
      <c r="BE298" s="459"/>
    </row>
    <row r="299" spans="1:57" ht="30" customHeight="1" x14ac:dyDescent="0.25">
      <c r="A299" s="296"/>
      <c r="B299" s="409"/>
      <c r="C299" s="376"/>
      <c r="D299" s="285"/>
      <c r="E299" s="376"/>
      <c r="F299" s="285"/>
      <c r="G299" s="308"/>
      <c r="H299" s="161" t="s">
        <v>405</v>
      </c>
      <c r="I299" s="172" t="s">
        <v>49</v>
      </c>
      <c r="J299" s="483"/>
      <c r="K299" s="422"/>
      <c r="L299" s="376"/>
      <c r="M299" s="425"/>
      <c r="N299" s="308"/>
      <c r="O299" s="288"/>
      <c r="P299" s="165" t="s">
        <v>392</v>
      </c>
      <c r="Q299" s="164" t="s">
        <v>98</v>
      </c>
      <c r="R299" s="164">
        <f>+IFERROR(VLOOKUP(Q299,[12]DATOS!$E$2:$F$17,2,FALSE),"")</f>
        <v>15</v>
      </c>
      <c r="S299" s="290"/>
      <c r="T299" s="290"/>
      <c r="U299" s="290"/>
      <c r="V299" s="290"/>
      <c r="W299" s="290"/>
      <c r="X299" s="370"/>
      <c r="Y299" s="485"/>
      <c r="Z299" s="485"/>
      <c r="AA299" s="487"/>
      <c r="AB299" s="384"/>
      <c r="AC299" s="387"/>
      <c r="AD299" s="387"/>
      <c r="AE299" s="390"/>
      <c r="AF299" s="376"/>
      <c r="AG299" s="376"/>
      <c r="AH299" s="376"/>
      <c r="AI299" s="394"/>
      <c r="AJ299" s="445"/>
      <c r="AK299" s="398"/>
      <c r="AL299" s="398"/>
      <c r="AM299" s="475"/>
      <c r="AN299" s="477"/>
      <c r="AO299" s="462"/>
      <c r="AP299" s="370"/>
      <c r="AQ299" s="370"/>
      <c r="AR299" s="370"/>
      <c r="AS299" s="370"/>
      <c r="AT299" s="370"/>
      <c r="AU299" s="370"/>
      <c r="AV299" s="370"/>
      <c r="AW299" s="370"/>
      <c r="AX299" s="370"/>
      <c r="AY299" s="370"/>
      <c r="AZ299" s="453"/>
      <c r="BA299" s="442"/>
      <c r="BB299" s="456"/>
      <c r="BC299" s="456"/>
      <c r="BD299" s="456"/>
      <c r="BE299" s="459"/>
    </row>
    <row r="300" spans="1:57" ht="30" customHeight="1" x14ac:dyDescent="0.25">
      <c r="A300" s="296"/>
      <c r="B300" s="409"/>
      <c r="C300" s="376"/>
      <c r="D300" s="285"/>
      <c r="E300" s="376"/>
      <c r="F300" s="285"/>
      <c r="G300" s="308"/>
      <c r="H300" s="161" t="s">
        <v>404</v>
      </c>
      <c r="I300" s="172" t="s">
        <v>48</v>
      </c>
      <c r="J300" s="483"/>
      <c r="K300" s="422"/>
      <c r="L300" s="376"/>
      <c r="M300" s="425"/>
      <c r="N300" s="308"/>
      <c r="O300" s="288"/>
      <c r="P300" s="164" t="s">
        <v>390</v>
      </c>
      <c r="Q300" s="164" t="s">
        <v>87</v>
      </c>
      <c r="R300" s="164">
        <f>+IFERROR(VLOOKUP(Q300,[12]DATOS!$E$2:$F$17,2,FALSE),"")</f>
        <v>10</v>
      </c>
      <c r="S300" s="290"/>
      <c r="T300" s="290"/>
      <c r="U300" s="290"/>
      <c r="V300" s="290"/>
      <c r="W300" s="290"/>
      <c r="X300" s="370"/>
      <c r="Y300" s="485"/>
      <c r="Z300" s="485"/>
      <c r="AA300" s="487"/>
      <c r="AB300" s="384"/>
      <c r="AC300" s="387"/>
      <c r="AD300" s="387"/>
      <c r="AE300" s="390"/>
      <c r="AF300" s="376"/>
      <c r="AG300" s="376"/>
      <c r="AH300" s="376"/>
      <c r="AI300" s="394"/>
      <c r="AJ300" s="445"/>
      <c r="AK300" s="398"/>
      <c r="AL300" s="398"/>
      <c r="AM300" s="475"/>
      <c r="AN300" s="477"/>
      <c r="AO300" s="462"/>
      <c r="AP300" s="370"/>
      <c r="AQ300" s="370"/>
      <c r="AR300" s="370"/>
      <c r="AS300" s="370"/>
      <c r="AT300" s="370"/>
      <c r="AU300" s="370"/>
      <c r="AV300" s="370"/>
      <c r="AW300" s="370"/>
      <c r="AX300" s="370"/>
      <c r="AY300" s="370"/>
      <c r="AZ300" s="453"/>
      <c r="BA300" s="442"/>
      <c r="BB300" s="456"/>
      <c r="BC300" s="456"/>
      <c r="BD300" s="456"/>
      <c r="BE300" s="459"/>
    </row>
    <row r="301" spans="1:57" ht="72" customHeight="1" x14ac:dyDescent="0.25">
      <c r="A301" s="296"/>
      <c r="B301" s="409"/>
      <c r="C301" s="376"/>
      <c r="D301" s="285"/>
      <c r="E301" s="377"/>
      <c r="F301" s="285"/>
      <c r="G301" s="308"/>
      <c r="H301" s="161" t="s">
        <v>403</v>
      </c>
      <c r="I301" s="172" t="s">
        <v>49</v>
      </c>
      <c r="J301" s="483"/>
      <c r="K301" s="422"/>
      <c r="L301" s="376"/>
      <c r="M301" s="425"/>
      <c r="N301" s="308"/>
      <c r="O301" s="406"/>
      <c r="P301" s="160"/>
      <c r="Q301" s="165"/>
      <c r="R301" s="165"/>
      <c r="S301" s="290"/>
      <c r="T301" s="290"/>
      <c r="U301" s="290"/>
      <c r="V301" s="290"/>
      <c r="W301" s="290"/>
      <c r="X301" s="370"/>
      <c r="Y301" s="486"/>
      <c r="Z301" s="486"/>
      <c r="AA301" s="488"/>
      <c r="AB301" s="384"/>
      <c r="AC301" s="387"/>
      <c r="AD301" s="387"/>
      <c r="AE301" s="390"/>
      <c r="AF301" s="376"/>
      <c r="AG301" s="376"/>
      <c r="AH301" s="376"/>
      <c r="AI301" s="394"/>
      <c r="AJ301" s="445"/>
      <c r="AK301" s="399"/>
      <c r="AL301" s="399"/>
      <c r="AM301" s="444"/>
      <c r="AN301" s="477"/>
      <c r="AO301" s="463"/>
      <c r="AP301" s="379"/>
      <c r="AQ301" s="379"/>
      <c r="AR301" s="379"/>
      <c r="AS301" s="379"/>
      <c r="AT301" s="379"/>
      <c r="AU301" s="379"/>
      <c r="AV301" s="379"/>
      <c r="AW301" s="379"/>
      <c r="AX301" s="379"/>
      <c r="AY301" s="379"/>
      <c r="AZ301" s="454"/>
      <c r="BA301" s="443"/>
      <c r="BB301" s="457"/>
      <c r="BC301" s="457"/>
      <c r="BD301" s="457"/>
      <c r="BE301" s="460"/>
    </row>
    <row r="302" spans="1:57" ht="30" customHeight="1" x14ac:dyDescent="0.25">
      <c r="A302" s="296"/>
      <c r="B302" s="409"/>
      <c r="C302" s="376"/>
      <c r="D302" s="285"/>
      <c r="E302" s="478"/>
      <c r="F302" s="285"/>
      <c r="G302" s="308"/>
      <c r="H302" s="161" t="s">
        <v>402</v>
      </c>
      <c r="I302" s="172" t="s">
        <v>49</v>
      </c>
      <c r="J302" s="483"/>
      <c r="K302" s="422"/>
      <c r="L302" s="376"/>
      <c r="M302" s="425"/>
      <c r="N302" s="308"/>
      <c r="O302" s="288"/>
      <c r="P302" s="164" t="s">
        <v>401</v>
      </c>
      <c r="Q302" s="164"/>
      <c r="R302" s="164" t="str">
        <f>+IFERROR(VLOOKUP(Q302,[12]DATOS!$E$2:$F$17,2,FALSE),"")</f>
        <v/>
      </c>
      <c r="S302" s="370">
        <f>SUM(R302:R311)</f>
        <v>0</v>
      </c>
      <c r="T302" s="369" t="str">
        <f>+IF(AND(S302&lt;=100,S302&gt;=96),"Fuerte",IF(AND(S302&lt;=95,S302&gt;=86),"Moderado",IF(AND(S302&lt;=85,J302&gt;=0),"Débil"," ")))</f>
        <v>Débil</v>
      </c>
      <c r="U302" s="369" t="s">
        <v>90</v>
      </c>
      <c r="V302" s="369"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Débil</v>
      </c>
      <c r="W302" s="369"/>
      <c r="X302" s="370"/>
      <c r="Y302" s="406"/>
      <c r="Z302" s="407"/>
      <c r="AA302" s="406"/>
      <c r="AB302" s="384"/>
      <c r="AC302" s="387"/>
      <c r="AD302" s="387"/>
      <c r="AE302" s="390"/>
      <c r="AF302" s="376"/>
      <c r="AG302" s="376"/>
      <c r="AH302" s="376"/>
      <c r="AI302" s="394"/>
      <c r="AJ302" s="397"/>
      <c r="AK302" s="468"/>
      <c r="AL302" s="468"/>
      <c r="AM302" s="288"/>
      <c r="AN302" s="477"/>
      <c r="AO302" s="469"/>
      <c r="AP302" s="290"/>
      <c r="AQ302" s="290"/>
      <c r="AR302" s="290"/>
      <c r="AS302" s="290"/>
      <c r="AT302" s="290"/>
      <c r="AU302" s="290"/>
      <c r="AV302" s="290"/>
      <c r="AW302" s="290"/>
      <c r="AX302" s="290"/>
      <c r="AY302" s="290"/>
      <c r="AZ302" s="337"/>
      <c r="BA302" s="343"/>
      <c r="BB302" s="339"/>
      <c r="BC302" s="339"/>
      <c r="BD302" s="339"/>
      <c r="BE302" s="439"/>
    </row>
    <row r="303" spans="1:57" ht="30" customHeight="1" x14ac:dyDescent="0.25">
      <c r="A303" s="296"/>
      <c r="B303" s="409"/>
      <c r="C303" s="376"/>
      <c r="D303" s="285"/>
      <c r="E303" s="470"/>
      <c r="F303" s="285"/>
      <c r="G303" s="308"/>
      <c r="H303" s="161" t="s">
        <v>400</v>
      </c>
      <c r="I303" s="172" t="s">
        <v>48</v>
      </c>
      <c r="J303" s="483"/>
      <c r="K303" s="422"/>
      <c r="L303" s="376"/>
      <c r="M303" s="425"/>
      <c r="N303" s="308"/>
      <c r="O303" s="288"/>
      <c r="P303" s="164" t="s">
        <v>399</v>
      </c>
      <c r="Q303" s="164"/>
      <c r="R303" s="164" t="str">
        <f>+IFERROR(VLOOKUP(Q303,[12]DATOS!$E$2:$F$17,2,FALSE),"")</f>
        <v/>
      </c>
      <c r="S303" s="370"/>
      <c r="T303" s="370"/>
      <c r="U303" s="370"/>
      <c r="V303" s="370"/>
      <c r="W303" s="370"/>
      <c r="X303" s="370"/>
      <c r="Y303" s="376"/>
      <c r="Z303" s="370"/>
      <c r="AA303" s="376"/>
      <c r="AB303" s="384"/>
      <c r="AC303" s="387"/>
      <c r="AD303" s="387"/>
      <c r="AE303" s="390"/>
      <c r="AF303" s="376"/>
      <c r="AG303" s="376"/>
      <c r="AH303" s="376"/>
      <c r="AI303" s="394"/>
      <c r="AJ303" s="397"/>
      <c r="AK303" s="468"/>
      <c r="AL303" s="468"/>
      <c r="AM303" s="288"/>
      <c r="AN303" s="477"/>
      <c r="AO303" s="469"/>
      <c r="AP303" s="290"/>
      <c r="AQ303" s="290"/>
      <c r="AR303" s="290"/>
      <c r="AS303" s="290"/>
      <c r="AT303" s="290"/>
      <c r="AU303" s="290"/>
      <c r="AV303" s="290"/>
      <c r="AW303" s="290"/>
      <c r="AX303" s="290"/>
      <c r="AY303" s="290"/>
      <c r="AZ303" s="337"/>
      <c r="BA303" s="343"/>
      <c r="BB303" s="339"/>
      <c r="BC303" s="339"/>
      <c r="BD303" s="339"/>
      <c r="BE303" s="439"/>
    </row>
    <row r="304" spans="1:57" ht="30" customHeight="1" x14ac:dyDescent="0.25">
      <c r="A304" s="296"/>
      <c r="B304" s="409"/>
      <c r="C304" s="376"/>
      <c r="D304" s="285"/>
      <c r="E304" s="470"/>
      <c r="F304" s="285"/>
      <c r="G304" s="308"/>
      <c r="H304" s="161" t="s">
        <v>398</v>
      </c>
      <c r="I304" s="172" t="s">
        <v>49</v>
      </c>
      <c r="J304" s="483"/>
      <c r="K304" s="422"/>
      <c r="L304" s="376"/>
      <c r="M304" s="425"/>
      <c r="N304" s="308"/>
      <c r="O304" s="288"/>
      <c r="P304" s="164" t="s">
        <v>397</v>
      </c>
      <c r="Q304" s="164"/>
      <c r="R304" s="164" t="str">
        <f>+IFERROR(VLOOKUP(Q304,[12]DATOS!$E$2:$F$17,2,FALSE),"")</f>
        <v/>
      </c>
      <c r="S304" s="370"/>
      <c r="T304" s="370"/>
      <c r="U304" s="370"/>
      <c r="V304" s="370"/>
      <c r="W304" s="370"/>
      <c r="X304" s="370"/>
      <c r="Y304" s="376"/>
      <c r="Z304" s="370"/>
      <c r="AA304" s="376"/>
      <c r="AB304" s="384"/>
      <c r="AC304" s="387"/>
      <c r="AD304" s="387"/>
      <c r="AE304" s="390"/>
      <c r="AF304" s="376"/>
      <c r="AG304" s="376"/>
      <c r="AH304" s="376"/>
      <c r="AI304" s="394"/>
      <c r="AJ304" s="397"/>
      <c r="AK304" s="468"/>
      <c r="AL304" s="468"/>
      <c r="AM304" s="288"/>
      <c r="AN304" s="477"/>
      <c r="AO304" s="469"/>
      <c r="AP304" s="290"/>
      <c r="AQ304" s="290"/>
      <c r="AR304" s="290"/>
      <c r="AS304" s="290"/>
      <c r="AT304" s="290"/>
      <c r="AU304" s="290"/>
      <c r="AV304" s="290"/>
      <c r="AW304" s="290"/>
      <c r="AX304" s="290"/>
      <c r="AY304" s="290"/>
      <c r="AZ304" s="337"/>
      <c r="BA304" s="343"/>
      <c r="BB304" s="339"/>
      <c r="BC304" s="339"/>
      <c r="BD304" s="339"/>
      <c r="BE304" s="439"/>
    </row>
    <row r="305" spans="1:57" ht="30" customHeight="1" x14ac:dyDescent="0.25">
      <c r="A305" s="296"/>
      <c r="B305" s="409"/>
      <c r="C305" s="376"/>
      <c r="D305" s="285"/>
      <c r="E305" s="470"/>
      <c r="F305" s="285"/>
      <c r="G305" s="308"/>
      <c r="H305" s="161" t="s">
        <v>396</v>
      </c>
      <c r="I305" s="172" t="s">
        <v>48</v>
      </c>
      <c r="J305" s="483"/>
      <c r="K305" s="422"/>
      <c r="L305" s="376"/>
      <c r="M305" s="425"/>
      <c r="N305" s="308"/>
      <c r="O305" s="288"/>
      <c r="P305" s="164" t="s">
        <v>395</v>
      </c>
      <c r="Q305" s="164"/>
      <c r="R305" s="164" t="str">
        <f>+IFERROR(VLOOKUP(Q305,[12]DATOS!$E$2:$F$17,2,FALSE),"")</f>
        <v/>
      </c>
      <c r="S305" s="370"/>
      <c r="T305" s="370"/>
      <c r="U305" s="370"/>
      <c r="V305" s="370"/>
      <c r="W305" s="370"/>
      <c r="X305" s="370"/>
      <c r="Y305" s="376"/>
      <c r="Z305" s="370"/>
      <c r="AA305" s="376"/>
      <c r="AB305" s="384"/>
      <c r="AC305" s="387"/>
      <c r="AD305" s="387"/>
      <c r="AE305" s="390"/>
      <c r="AF305" s="376"/>
      <c r="AG305" s="376"/>
      <c r="AH305" s="376"/>
      <c r="AI305" s="394"/>
      <c r="AJ305" s="397"/>
      <c r="AK305" s="468"/>
      <c r="AL305" s="468"/>
      <c r="AM305" s="288"/>
      <c r="AN305" s="477"/>
      <c r="AO305" s="469"/>
      <c r="AP305" s="290"/>
      <c r="AQ305" s="290"/>
      <c r="AR305" s="290"/>
      <c r="AS305" s="290"/>
      <c r="AT305" s="290"/>
      <c r="AU305" s="290"/>
      <c r="AV305" s="290"/>
      <c r="AW305" s="290"/>
      <c r="AX305" s="290"/>
      <c r="AY305" s="290"/>
      <c r="AZ305" s="337"/>
      <c r="BA305" s="343"/>
      <c r="BB305" s="339"/>
      <c r="BC305" s="339"/>
      <c r="BD305" s="339"/>
      <c r="BE305" s="439"/>
    </row>
    <row r="306" spans="1:57" ht="18.75" customHeight="1" x14ac:dyDescent="0.25">
      <c r="A306" s="296"/>
      <c r="B306" s="409"/>
      <c r="C306" s="376"/>
      <c r="D306" s="285"/>
      <c r="E306" s="470"/>
      <c r="F306" s="285"/>
      <c r="G306" s="308"/>
      <c r="H306" s="372" t="s">
        <v>394</v>
      </c>
      <c r="I306" s="406" t="s">
        <v>49</v>
      </c>
      <c r="J306" s="483"/>
      <c r="K306" s="422"/>
      <c r="L306" s="376"/>
      <c r="M306" s="425"/>
      <c r="N306" s="308"/>
      <c r="O306" s="288"/>
      <c r="P306" s="164" t="s">
        <v>393</v>
      </c>
      <c r="Q306" s="164"/>
      <c r="R306" s="164" t="str">
        <f>+IFERROR(VLOOKUP(Q306,[12]DATOS!$E$2:$F$17,2,FALSE),"")</f>
        <v/>
      </c>
      <c r="S306" s="370"/>
      <c r="T306" s="370"/>
      <c r="U306" s="370"/>
      <c r="V306" s="370"/>
      <c r="W306" s="370"/>
      <c r="X306" s="370"/>
      <c r="Y306" s="376"/>
      <c r="Z306" s="370"/>
      <c r="AA306" s="376"/>
      <c r="AB306" s="384"/>
      <c r="AC306" s="387"/>
      <c r="AD306" s="387"/>
      <c r="AE306" s="390"/>
      <c r="AF306" s="376"/>
      <c r="AG306" s="376"/>
      <c r="AH306" s="376"/>
      <c r="AI306" s="394"/>
      <c r="AJ306" s="397"/>
      <c r="AK306" s="468"/>
      <c r="AL306" s="468"/>
      <c r="AM306" s="288"/>
      <c r="AN306" s="477"/>
      <c r="AO306" s="469"/>
      <c r="AP306" s="290"/>
      <c r="AQ306" s="290"/>
      <c r="AR306" s="290"/>
      <c r="AS306" s="290"/>
      <c r="AT306" s="290"/>
      <c r="AU306" s="290"/>
      <c r="AV306" s="290"/>
      <c r="AW306" s="290"/>
      <c r="AX306" s="290"/>
      <c r="AY306" s="290"/>
      <c r="AZ306" s="337"/>
      <c r="BA306" s="343"/>
      <c r="BB306" s="339"/>
      <c r="BC306" s="339"/>
      <c r="BD306" s="339"/>
      <c r="BE306" s="439"/>
    </row>
    <row r="307" spans="1:57" ht="40.5" customHeight="1" x14ac:dyDescent="0.25">
      <c r="A307" s="296"/>
      <c r="B307" s="409"/>
      <c r="C307" s="376"/>
      <c r="D307" s="285"/>
      <c r="E307" s="470"/>
      <c r="F307" s="285"/>
      <c r="G307" s="308"/>
      <c r="H307" s="372"/>
      <c r="I307" s="377"/>
      <c r="J307" s="483"/>
      <c r="K307" s="422"/>
      <c r="L307" s="376"/>
      <c r="M307" s="425"/>
      <c r="N307" s="308"/>
      <c r="O307" s="288"/>
      <c r="P307" s="164" t="s">
        <v>392</v>
      </c>
      <c r="Q307" s="164"/>
      <c r="R307" s="164" t="str">
        <f>+IFERROR(VLOOKUP(Q307,[12]DATOS!$E$2:$F$17,2,FALSE),"")</f>
        <v/>
      </c>
      <c r="S307" s="370"/>
      <c r="T307" s="370"/>
      <c r="U307" s="370"/>
      <c r="V307" s="370"/>
      <c r="W307" s="370"/>
      <c r="X307" s="370"/>
      <c r="Y307" s="376"/>
      <c r="Z307" s="370"/>
      <c r="AA307" s="376"/>
      <c r="AB307" s="384"/>
      <c r="AC307" s="387"/>
      <c r="AD307" s="387"/>
      <c r="AE307" s="390"/>
      <c r="AF307" s="376"/>
      <c r="AG307" s="376"/>
      <c r="AH307" s="376"/>
      <c r="AI307" s="394"/>
      <c r="AJ307" s="397"/>
      <c r="AK307" s="468"/>
      <c r="AL307" s="468"/>
      <c r="AM307" s="288"/>
      <c r="AN307" s="477"/>
      <c r="AO307" s="469"/>
      <c r="AP307" s="290"/>
      <c r="AQ307" s="290"/>
      <c r="AR307" s="290"/>
      <c r="AS307" s="290"/>
      <c r="AT307" s="290"/>
      <c r="AU307" s="290"/>
      <c r="AV307" s="290"/>
      <c r="AW307" s="290"/>
      <c r="AX307" s="290"/>
      <c r="AY307" s="290"/>
      <c r="AZ307" s="337"/>
      <c r="BA307" s="343"/>
      <c r="BB307" s="339"/>
      <c r="BC307" s="339"/>
      <c r="BD307" s="339"/>
      <c r="BE307" s="439"/>
    </row>
    <row r="308" spans="1:57" ht="27.75" hidden="1" customHeight="1" x14ac:dyDescent="0.25">
      <c r="A308" s="296"/>
      <c r="B308" s="409"/>
      <c r="C308" s="376"/>
      <c r="D308" s="285"/>
      <c r="E308" s="470"/>
      <c r="F308" s="285"/>
      <c r="G308" s="308"/>
      <c r="H308" s="466" t="s">
        <v>391</v>
      </c>
      <c r="I308" s="406" t="s">
        <v>48</v>
      </c>
      <c r="J308" s="483"/>
      <c r="K308" s="422"/>
      <c r="L308" s="376"/>
      <c r="M308" s="425"/>
      <c r="N308" s="308"/>
      <c r="O308" s="288"/>
      <c r="P308" s="164" t="s">
        <v>390</v>
      </c>
      <c r="Q308" s="164"/>
      <c r="R308" s="164" t="str">
        <f>+IFERROR(VLOOKUP(Q308,[12]DATOS!$E$2:$F$17,2,FALSE),"")</f>
        <v/>
      </c>
      <c r="S308" s="370"/>
      <c r="T308" s="370"/>
      <c r="U308" s="370"/>
      <c r="V308" s="370"/>
      <c r="W308" s="370"/>
      <c r="X308" s="370"/>
      <c r="Y308" s="376"/>
      <c r="Z308" s="370"/>
      <c r="AA308" s="376"/>
      <c r="AB308" s="384"/>
      <c r="AC308" s="387"/>
      <c r="AD308" s="387"/>
      <c r="AE308" s="390"/>
      <c r="AF308" s="376"/>
      <c r="AG308" s="376"/>
      <c r="AH308" s="376"/>
      <c r="AI308" s="394"/>
      <c r="AJ308" s="397"/>
      <c r="AK308" s="468"/>
      <c r="AL308" s="468"/>
      <c r="AM308" s="288"/>
      <c r="AN308" s="477"/>
      <c r="AO308" s="469"/>
      <c r="AP308" s="290"/>
      <c r="AQ308" s="290"/>
      <c r="AR308" s="290"/>
      <c r="AS308" s="290"/>
      <c r="AT308" s="290"/>
      <c r="AU308" s="290"/>
      <c r="AV308" s="290"/>
      <c r="AW308" s="290"/>
      <c r="AX308" s="290"/>
      <c r="AY308" s="290"/>
      <c r="AZ308" s="337"/>
      <c r="BA308" s="343"/>
      <c r="BB308" s="339"/>
      <c r="BC308" s="339"/>
      <c r="BD308" s="339"/>
      <c r="BE308" s="439"/>
    </row>
    <row r="309" spans="1:57" ht="26.25" hidden="1" customHeight="1" x14ac:dyDescent="0.25">
      <c r="A309" s="296"/>
      <c r="B309" s="409"/>
      <c r="C309" s="376"/>
      <c r="D309" s="285"/>
      <c r="E309" s="470"/>
      <c r="F309" s="285"/>
      <c r="G309" s="308"/>
      <c r="H309" s="467"/>
      <c r="I309" s="377"/>
      <c r="J309" s="483"/>
      <c r="K309" s="422"/>
      <c r="L309" s="376"/>
      <c r="M309" s="425"/>
      <c r="N309" s="470"/>
      <c r="O309" s="288"/>
      <c r="P309" s="290"/>
      <c r="Q309" s="290"/>
      <c r="R309" s="290"/>
      <c r="S309" s="370"/>
      <c r="T309" s="370"/>
      <c r="U309" s="370"/>
      <c r="V309" s="370"/>
      <c r="W309" s="370"/>
      <c r="X309" s="370"/>
      <c r="Y309" s="376"/>
      <c r="Z309" s="370"/>
      <c r="AA309" s="376"/>
      <c r="AB309" s="384"/>
      <c r="AC309" s="387"/>
      <c r="AD309" s="387"/>
      <c r="AE309" s="390"/>
      <c r="AF309" s="376"/>
      <c r="AG309" s="376"/>
      <c r="AH309" s="376"/>
      <c r="AI309" s="473"/>
      <c r="AJ309" s="446" t="s">
        <v>514</v>
      </c>
      <c r="AK309" s="449" t="s">
        <v>422</v>
      </c>
      <c r="AL309" s="449" t="s">
        <v>421</v>
      </c>
      <c r="AM309" s="449" t="s">
        <v>513</v>
      </c>
      <c r="AN309" s="477"/>
      <c r="AO309" s="469"/>
      <c r="AP309" s="290"/>
      <c r="AQ309" s="290"/>
      <c r="AR309" s="290"/>
      <c r="AS309" s="290"/>
      <c r="AT309" s="290"/>
      <c r="AU309" s="290"/>
      <c r="AV309" s="290"/>
      <c r="AW309" s="290"/>
      <c r="AX309" s="290"/>
      <c r="AY309" s="290"/>
      <c r="AZ309" s="337"/>
      <c r="BA309" s="343"/>
      <c r="BB309" s="339"/>
      <c r="BC309" s="339"/>
      <c r="BD309" s="339"/>
      <c r="BE309" s="439"/>
    </row>
    <row r="310" spans="1:57" ht="18.75" hidden="1" customHeight="1" x14ac:dyDescent="0.25">
      <c r="A310" s="296"/>
      <c r="B310" s="409"/>
      <c r="C310" s="376"/>
      <c r="D310" s="285"/>
      <c r="E310" s="470"/>
      <c r="F310" s="285"/>
      <c r="G310" s="308"/>
      <c r="H310" s="372" t="s">
        <v>389</v>
      </c>
      <c r="I310" s="406" t="s">
        <v>48</v>
      </c>
      <c r="J310" s="483"/>
      <c r="K310" s="422"/>
      <c r="L310" s="376"/>
      <c r="M310" s="425"/>
      <c r="N310" s="470"/>
      <c r="O310" s="288"/>
      <c r="P310" s="290"/>
      <c r="Q310" s="290"/>
      <c r="R310" s="290"/>
      <c r="S310" s="370"/>
      <c r="T310" s="370"/>
      <c r="U310" s="370"/>
      <c r="V310" s="370"/>
      <c r="W310" s="370"/>
      <c r="X310" s="370"/>
      <c r="Y310" s="376"/>
      <c r="Z310" s="370"/>
      <c r="AA310" s="376"/>
      <c r="AB310" s="384"/>
      <c r="AC310" s="387"/>
      <c r="AD310" s="387"/>
      <c r="AE310" s="390"/>
      <c r="AF310" s="376"/>
      <c r="AG310" s="376"/>
      <c r="AH310" s="376"/>
      <c r="AI310" s="473"/>
      <c r="AJ310" s="447"/>
      <c r="AK310" s="450"/>
      <c r="AL310" s="450"/>
      <c r="AM310" s="450"/>
      <c r="AN310" s="477"/>
      <c r="AO310" s="469"/>
      <c r="AP310" s="290"/>
      <c r="AQ310" s="290"/>
      <c r="AR310" s="290"/>
      <c r="AS310" s="290"/>
      <c r="AT310" s="290"/>
      <c r="AU310" s="290"/>
      <c r="AV310" s="290"/>
      <c r="AW310" s="290"/>
      <c r="AX310" s="290"/>
      <c r="AY310" s="290"/>
      <c r="AZ310" s="337"/>
      <c r="BA310" s="343"/>
      <c r="BB310" s="339"/>
      <c r="BC310" s="339"/>
      <c r="BD310" s="339"/>
      <c r="BE310" s="439"/>
    </row>
    <row r="311" spans="1:57" ht="9.75" hidden="1" customHeight="1" x14ac:dyDescent="0.25">
      <c r="A311" s="296"/>
      <c r="B311" s="409"/>
      <c r="C311" s="376"/>
      <c r="D311" s="285"/>
      <c r="E311" s="470"/>
      <c r="F311" s="285"/>
      <c r="G311" s="308"/>
      <c r="H311" s="372"/>
      <c r="I311" s="377"/>
      <c r="J311" s="483"/>
      <c r="K311" s="422"/>
      <c r="L311" s="376"/>
      <c r="M311" s="425"/>
      <c r="N311" s="470"/>
      <c r="O311" s="288"/>
      <c r="P311" s="290"/>
      <c r="Q311" s="290"/>
      <c r="R311" s="290"/>
      <c r="S311" s="370"/>
      <c r="T311" s="370"/>
      <c r="U311" s="370"/>
      <c r="V311" s="370"/>
      <c r="W311" s="370"/>
      <c r="X311" s="370"/>
      <c r="Y311" s="376"/>
      <c r="Z311" s="370"/>
      <c r="AA311" s="376"/>
      <c r="AB311" s="384"/>
      <c r="AC311" s="387"/>
      <c r="AD311" s="387"/>
      <c r="AE311" s="390"/>
      <c r="AF311" s="376"/>
      <c r="AG311" s="376"/>
      <c r="AH311" s="376"/>
      <c r="AI311" s="473"/>
      <c r="AJ311" s="447"/>
      <c r="AK311" s="450"/>
      <c r="AL311" s="450"/>
      <c r="AM311" s="450"/>
      <c r="AN311" s="477"/>
      <c r="AO311" s="469"/>
      <c r="AP311" s="290"/>
      <c r="AQ311" s="290"/>
      <c r="AR311" s="290"/>
      <c r="AS311" s="290"/>
      <c r="AT311" s="290"/>
      <c r="AU311" s="290"/>
      <c r="AV311" s="290"/>
      <c r="AW311" s="290"/>
      <c r="AX311" s="290"/>
      <c r="AY311" s="290"/>
      <c r="AZ311" s="337"/>
      <c r="BA311" s="343"/>
      <c r="BB311" s="339"/>
      <c r="BC311" s="339"/>
      <c r="BD311" s="339"/>
      <c r="BE311" s="439"/>
    </row>
    <row r="312" spans="1:57" ht="18.75" customHeight="1" x14ac:dyDescent="0.25">
      <c r="A312" s="296"/>
      <c r="B312" s="409"/>
      <c r="C312" s="376"/>
      <c r="D312" s="285"/>
      <c r="E312" s="470"/>
      <c r="F312" s="285"/>
      <c r="G312" s="308"/>
      <c r="H312" s="372" t="s">
        <v>388</v>
      </c>
      <c r="I312" s="406" t="s">
        <v>49</v>
      </c>
      <c r="J312" s="483"/>
      <c r="K312" s="422"/>
      <c r="L312" s="376"/>
      <c r="M312" s="425"/>
      <c r="N312" s="470"/>
      <c r="O312" s="288"/>
      <c r="P312" s="290"/>
      <c r="Q312" s="290"/>
      <c r="R312" s="290"/>
      <c r="S312" s="370"/>
      <c r="T312" s="370"/>
      <c r="U312" s="370"/>
      <c r="V312" s="370"/>
      <c r="W312" s="370"/>
      <c r="X312" s="370"/>
      <c r="Y312" s="376"/>
      <c r="Z312" s="370"/>
      <c r="AA312" s="376"/>
      <c r="AB312" s="384"/>
      <c r="AC312" s="387"/>
      <c r="AD312" s="387"/>
      <c r="AE312" s="390"/>
      <c r="AF312" s="376"/>
      <c r="AG312" s="376"/>
      <c r="AH312" s="376"/>
      <c r="AI312" s="473"/>
      <c r="AJ312" s="447"/>
      <c r="AK312" s="450"/>
      <c r="AL312" s="450"/>
      <c r="AM312" s="450"/>
      <c r="AN312" s="477"/>
      <c r="AO312" s="469"/>
      <c r="AP312" s="290"/>
      <c r="AQ312" s="290"/>
      <c r="AR312" s="290"/>
      <c r="AS312" s="290"/>
      <c r="AT312" s="290"/>
      <c r="AU312" s="290"/>
      <c r="AV312" s="290"/>
      <c r="AW312" s="290"/>
      <c r="AX312" s="290"/>
      <c r="AY312" s="290"/>
      <c r="AZ312" s="337"/>
      <c r="BA312" s="343"/>
      <c r="BB312" s="339"/>
      <c r="BC312" s="339"/>
      <c r="BD312" s="339"/>
      <c r="BE312" s="439"/>
    </row>
    <row r="313" spans="1:57" ht="12.75" customHeight="1" x14ac:dyDescent="0.25">
      <c r="A313" s="296"/>
      <c r="B313" s="409"/>
      <c r="C313" s="376"/>
      <c r="D313" s="285"/>
      <c r="E313" s="470"/>
      <c r="F313" s="285"/>
      <c r="G313" s="308"/>
      <c r="H313" s="372"/>
      <c r="I313" s="377"/>
      <c r="J313" s="483"/>
      <c r="K313" s="422"/>
      <c r="L313" s="376"/>
      <c r="M313" s="425"/>
      <c r="N313" s="470"/>
      <c r="O313" s="288"/>
      <c r="P313" s="290"/>
      <c r="Q313" s="290"/>
      <c r="R313" s="290"/>
      <c r="S313" s="370"/>
      <c r="T313" s="370"/>
      <c r="U313" s="370"/>
      <c r="V313" s="370"/>
      <c r="W313" s="370"/>
      <c r="X313" s="370"/>
      <c r="Y313" s="376"/>
      <c r="Z313" s="370"/>
      <c r="AA313" s="376"/>
      <c r="AB313" s="384"/>
      <c r="AC313" s="387"/>
      <c r="AD313" s="387"/>
      <c r="AE313" s="390"/>
      <c r="AF313" s="376"/>
      <c r="AG313" s="376"/>
      <c r="AH313" s="376"/>
      <c r="AI313" s="473"/>
      <c r="AJ313" s="447"/>
      <c r="AK313" s="450"/>
      <c r="AL313" s="450"/>
      <c r="AM313" s="450"/>
      <c r="AN313" s="477"/>
      <c r="AO313" s="469"/>
      <c r="AP313" s="290"/>
      <c r="AQ313" s="290"/>
      <c r="AR313" s="290"/>
      <c r="AS313" s="290"/>
      <c r="AT313" s="290"/>
      <c r="AU313" s="290"/>
      <c r="AV313" s="290"/>
      <c r="AW313" s="290"/>
      <c r="AX313" s="290"/>
      <c r="AY313" s="290"/>
      <c r="AZ313" s="337"/>
      <c r="BA313" s="343"/>
      <c r="BB313" s="339"/>
      <c r="BC313" s="339"/>
      <c r="BD313" s="339"/>
      <c r="BE313" s="439"/>
    </row>
    <row r="314" spans="1:57" ht="18.75" customHeight="1" x14ac:dyDescent="0.25">
      <c r="A314" s="296"/>
      <c r="B314" s="409"/>
      <c r="C314" s="376"/>
      <c r="D314" s="285"/>
      <c r="E314" s="470"/>
      <c r="F314" s="285"/>
      <c r="G314" s="308"/>
      <c r="H314" s="372" t="s">
        <v>387</v>
      </c>
      <c r="I314" s="406" t="s">
        <v>49</v>
      </c>
      <c r="J314" s="483"/>
      <c r="K314" s="422"/>
      <c r="L314" s="376"/>
      <c r="M314" s="425"/>
      <c r="N314" s="470"/>
      <c r="O314" s="288"/>
      <c r="P314" s="290"/>
      <c r="Q314" s="290"/>
      <c r="R314" s="290"/>
      <c r="S314" s="370"/>
      <c r="T314" s="370"/>
      <c r="U314" s="370"/>
      <c r="V314" s="370"/>
      <c r="W314" s="370"/>
      <c r="X314" s="370"/>
      <c r="Y314" s="376"/>
      <c r="Z314" s="370"/>
      <c r="AA314" s="376"/>
      <c r="AB314" s="384"/>
      <c r="AC314" s="387"/>
      <c r="AD314" s="387"/>
      <c r="AE314" s="390"/>
      <c r="AF314" s="376"/>
      <c r="AG314" s="376"/>
      <c r="AH314" s="376"/>
      <c r="AI314" s="473"/>
      <c r="AJ314" s="447"/>
      <c r="AK314" s="450"/>
      <c r="AL314" s="450"/>
      <c r="AM314" s="450"/>
      <c r="AN314" s="477"/>
      <c r="AO314" s="469"/>
      <c r="AP314" s="290"/>
      <c r="AQ314" s="290"/>
      <c r="AR314" s="290"/>
      <c r="AS314" s="290"/>
      <c r="AT314" s="290"/>
      <c r="AU314" s="290"/>
      <c r="AV314" s="290"/>
      <c r="AW314" s="290"/>
      <c r="AX314" s="290"/>
      <c r="AY314" s="290"/>
      <c r="AZ314" s="337"/>
      <c r="BA314" s="343"/>
      <c r="BB314" s="339"/>
      <c r="BC314" s="339"/>
      <c r="BD314" s="339"/>
      <c r="BE314" s="439"/>
    </row>
    <row r="315" spans="1:57" ht="12.75" customHeight="1" x14ac:dyDescent="0.25">
      <c r="A315" s="296"/>
      <c r="B315" s="409"/>
      <c r="C315" s="376"/>
      <c r="D315" s="285"/>
      <c r="E315" s="470"/>
      <c r="F315" s="285"/>
      <c r="G315" s="308"/>
      <c r="H315" s="372"/>
      <c r="I315" s="377"/>
      <c r="J315" s="483"/>
      <c r="K315" s="422"/>
      <c r="L315" s="376"/>
      <c r="M315" s="425"/>
      <c r="N315" s="470"/>
      <c r="O315" s="288"/>
      <c r="P315" s="290"/>
      <c r="Q315" s="290"/>
      <c r="R315" s="290"/>
      <c r="S315" s="370"/>
      <c r="T315" s="370"/>
      <c r="U315" s="370"/>
      <c r="V315" s="370"/>
      <c r="W315" s="370"/>
      <c r="X315" s="370"/>
      <c r="Y315" s="376"/>
      <c r="Z315" s="370"/>
      <c r="AA315" s="376"/>
      <c r="AB315" s="384"/>
      <c r="AC315" s="387"/>
      <c r="AD315" s="387"/>
      <c r="AE315" s="390"/>
      <c r="AF315" s="376"/>
      <c r="AG315" s="376"/>
      <c r="AH315" s="376"/>
      <c r="AI315" s="473"/>
      <c r="AJ315" s="447"/>
      <c r="AK315" s="450"/>
      <c r="AL315" s="450"/>
      <c r="AM315" s="450"/>
      <c r="AN315" s="477"/>
      <c r="AO315" s="469"/>
      <c r="AP315" s="290"/>
      <c r="AQ315" s="290"/>
      <c r="AR315" s="290"/>
      <c r="AS315" s="290"/>
      <c r="AT315" s="290"/>
      <c r="AU315" s="290"/>
      <c r="AV315" s="290"/>
      <c r="AW315" s="290"/>
      <c r="AX315" s="290"/>
      <c r="AY315" s="290"/>
      <c r="AZ315" s="337"/>
      <c r="BA315" s="343"/>
      <c r="BB315" s="339"/>
      <c r="BC315" s="339"/>
      <c r="BD315" s="339"/>
      <c r="BE315" s="439"/>
    </row>
    <row r="316" spans="1:57" ht="14.25" customHeight="1" x14ac:dyDescent="0.25">
      <c r="A316" s="296"/>
      <c r="B316" s="409"/>
      <c r="C316" s="376"/>
      <c r="D316" s="285"/>
      <c r="E316" s="470"/>
      <c r="F316" s="285"/>
      <c r="G316" s="308"/>
      <c r="H316" s="466" t="s">
        <v>386</v>
      </c>
      <c r="I316" s="406" t="s">
        <v>49</v>
      </c>
      <c r="J316" s="483"/>
      <c r="K316" s="422"/>
      <c r="L316" s="376"/>
      <c r="M316" s="425"/>
      <c r="N316" s="470"/>
      <c r="O316" s="288"/>
      <c r="P316" s="290"/>
      <c r="Q316" s="290"/>
      <c r="R316" s="290"/>
      <c r="S316" s="370"/>
      <c r="T316" s="370"/>
      <c r="U316" s="370"/>
      <c r="V316" s="370"/>
      <c r="W316" s="370"/>
      <c r="X316" s="370"/>
      <c r="Y316" s="376"/>
      <c r="Z316" s="370"/>
      <c r="AA316" s="376"/>
      <c r="AB316" s="384"/>
      <c r="AC316" s="387"/>
      <c r="AD316" s="387"/>
      <c r="AE316" s="390"/>
      <c r="AF316" s="376"/>
      <c r="AG316" s="376"/>
      <c r="AH316" s="376"/>
      <c r="AI316" s="473"/>
      <c r="AJ316" s="447"/>
      <c r="AK316" s="450"/>
      <c r="AL316" s="450"/>
      <c r="AM316" s="450"/>
      <c r="AN316" s="477"/>
      <c r="AO316" s="469"/>
      <c r="AP316" s="290"/>
      <c r="AQ316" s="290"/>
      <c r="AR316" s="290"/>
      <c r="AS316" s="290"/>
      <c r="AT316" s="290"/>
      <c r="AU316" s="290"/>
      <c r="AV316" s="290"/>
      <c r="AW316" s="290"/>
      <c r="AX316" s="290"/>
      <c r="AY316" s="290"/>
      <c r="AZ316" s="337"/>
      <c r="BA316" s="343"/>
      <c r="BB316" s="339"/>
      <c r="BC316" s="339"/>
      <c r="BD316" s="339"/>
      <c r="BE316" s="439"/>
    </row>
    <row r="317" spans="1:57" ht="13.5" customHeight="1" x14ac:dyDescent="0.25">
      <c r="A317" s="296"/>
      <c r="B317" s="409"/>
      <c r="C317" s="376"/>
      <c r="D317" s="285"/>
      <c r="E317" s="470"/>
      <c r="F317" s="285"/>
      <c r="G317" s="308"/>
      <c r="H317" s="467"/>
      <c r="I317" s="377"/>
      <c r="J317" s="483"/>
      <c r="K317" s="422"/>
      <c r="L317" s="376"/>
      <c r="M317" s="425"/>
      <c r="N317" s="470"/>
      <c r="O317" s="288"/>
      <c r="P317" s="290"/>
      <c r="Q317" s="290"/>
      <c r="R317" s="290"/>
      <c r="S317" s="370"/>
      <c r="T317" s="370"/>
      <c r="U317" s="370"/>
      <c r="V317" s="370"/>
      <c r="W317" s="370"/>
      <c r="X317" s="370"/>
      <c r="Y317" s="376"/>
      <c r="Z317" s="370"/>
      <c r="AA317" s="376"/>
      <c r="AB317" s="384"/>
      <c r="AC317" s="387"/>
      <c r="AD317" s="387"/>
      <c r="AE317" s="390"/>
      <c r="AF317" s="376"/>
      <c r="AG317" s="376"/>
      <c r="AH317" s="376"/>
      <c r="AI317" s="473"/>
      <c r="AJ317" s="447"/>
      <c r="AK317" s="450"/>
      <c r="AL317" s="450"/>
      <c r="AM317" s="450"/>
      <c r="AN317" s="477"/>
      <c r="AO317" s="469"/>
      <c r="AP317" s="290"/>
      <c r="AQ317" s="290"/>
      <c r="AR317" s="290"/>
      <c r="AS317" s="290"/>
      <c r="AT317" s="290"/>
      <c r="AU317" s="290"/>
      <c r="AV317" s="290"/>
      <c r="AW317" s="290"/>
      <c r="AX317" s="290"/>
      <c r="AY317" s="290"/>
      <c r="AZ317" s="337"/>
      <c r="BA317" s="343"/>
      <c r="BB317" s="339"/>
      <c r="BC317" s="339"/>
      <c r="BD317" s="339"/>
      <c r="BE317" s="439"/>
    </row>
    <row r="318" spans="1:57" ht="18.75" customHeight="1" x14ac:dyDescent="0.25">
      <c r="A318" s="296"/>
      <c r="B318" s="409"/>
      <c r="C318" s="376"/>
      <c r="D318" s="285"/>
      <c r="E318" s="470"/>
      <c r="F318" s="285"/>
      <c r="G318" s="308"/>
      <c r="H318" s="464" t="s">
        <v>385</v>
      </c>
      <c r="I318" s="406" t="s">
        <v>49</v>
      </c>
      <c r="J318" s="483"/>
      <c r="K318" s="422"/>
      <c r="L318" s="376"/>
      <c r="M318" s="425"/>
      <c r="N318" s="470"/>
      <c r="O318" s="288"/>
      <c r="P318" s="290"/>
      <c r="Q318" s="290"/>
      <c r="R318" s="290"/>
      <c r="S318" s="370"/>
      <c r="T318" s="370"/>
      <c r="U318" s="370"/>
      <c r="V318" s="370"/>
      <c r="W318" s="370"/>
      <c r="X318" s="370"/>
      <c r="Y318" s="376"/>
      <c r="Z318" s="370"/>
      <c r="AA318" s="376"/>
      <c r="AB318" s="384"/>
      <c r="AC318" s="387"/>
      <c r="AD318" s="387"/>
      <c r="AE318" s="390"/>
      <c r="AF318" s="376"/>
      <c r="AG318" s="376"/>
      <c r="AH318" s="376"/>
      <c r="AI318" s="473"/>
      <c r="AJ318" s="447"/>
      <c r="AK318" s="450"/>
      <c r="AL318" s="450"/>
      <c r="AM318" s="450"/>
      <c r="AN318" s="477"/>
      <c r="AO318" s="469"/>
      <c r="AP318" s="290"/>
      <c r="AQ318" s="290"/>
      <c r="AR318" s="290"/>
      <c r="AS318" s="290"/>
      <c r="AT318" s="290"/>
      <c r="AU318" s="290"/>
      <c r="AV318" s="290"/>
      <c r="AW318" s="290"/>
      <c r="AX318" s="290"/>
      <c r="AY318" s="290"/>
      <c r="AZ318" s="337"/>
      <c r="BA318" s="343"/>
      <c r="BB318" s="339"/>
      <c r="BC318" s="339"/>
      <c r="BD318" s="339"/>
      <c r="BE318" s="439"/>
    </row>
    <row r="319" spans="1:57" ht="57" customHeight="1" thickBot="1" x14ac:dyDescent="0.3">
      <c r="A319" s="297"/>
      <c r="B319" s="410"/>
      <c r="C319" s="392"/>
      <c r="D319" s="286"/>
      <c r="E319" s="471"/>
      <c r="F319" s="286"/>
      <c r="G319" s="335"/>
      <c r="H319" s="465"/>
      <c r="I319" s="377"/>
      <c r="J319" s="484"/>
      <c r="K319" s="423"/>
      <c r="L319" s="376"/>
      <c r="M319" s="426"/>
      <c r="N319" s="471"/>
      <c r="O319" s="288"/>
      <c r="P319" s="290"/>
      <c r="Q319" s="290"/>
      <c r="R319" s="290"/>
      <c r="S319" s="371"/>
      <c r="T319" s="371"/>
      <c r="U319" s="371"/>
      <c r="V319" s="371"/>
      <c r="W319" s="371"/>
      <c r="X319" s="371"/>
      <c r="Y319" s="392"/>
      <c r="Z319" s="371"/>
      <c r="AA319" s="392"/>
      <c r="AB319" s="385"/>
      <c r="AC319" s="387"/>
      <c r="AD319" s="387"/>
      <c r="AE319" s="391"/>
      <c r="AF319" s="392"/>
      <c r="AG319" s="392"/>
      <c r="AH319" s="376"/>
      <c r="AI319" s="474"/>
      <c r="AJ319" s="448"/>
      <c r="AK319" s="451"/>
      <c r="AL319" s="451"/>
      <c r="AM319" s="451"/>
      <c r="AN319" s="477"/>
      <c r="AO319" s="472"/>
      <c r="AP319" s="291"/>
      <c r="AQ319" s="291"/>
      <c r="AR319" s="291"/>
      <c r="AS319" s="291"/>
      <c r="AT319" s="291"/>
      <c r="AU319" s="291"/>
      <c r="AV319" s="291"/>
      <c r="AW319" s="291"/>
      <c r="AX319" s="291"/>
      <c r="AY319" s="291"/>
      <c r="AZ319" s="344"/>
      <c r="BA319" s="345"/>
      <c r="BB319" s="346"/>
      <c r="BC319" s="346"/>
      <c r="BD319" s="346"/>
      <c r="BE319" s="440"/>
    </row>
    <row r="320" spans="1:57" ht="46.5" customHeight="1" thickBot="1" x14ac:dyDescent="0.3">
      <c r="A320" s="295">
        <v>11</v>
      </c>
      <c r="B320" s="739" t="s">
        <v>770</v>
      </c>
      <c r="C320" s="375" t="s">
        <v>512</v>
      </c>
      <c r="D320" s="284" t="s">
        <v>32</v>
      </c>
      <c r="E320" s="375" t="s">
        <v>511</v>
      </c>
      <c r="F320" s="284" t="s">
        <v>510</v>
      </c>
      <c r="G320" s="307" t="s">
        <v>100</v>
      </c>
      <c r="H320" s="166" t="s">
        <v>416</v>
      </c>
      <c r="I320" s="173" t="s">
        <v>48</v>
      </c>
      <c r="J320" s="482">
        <f>COUNTIF(I320:I345,[3]DATOS!$D$24)</f>
        <v>11</v>
      </c>
      <c r="K320" s="421" t="str">
        <f>+IF(AND(J320&lt;6,J320&gt;0),"Moderado",IF(AND(J320&lt;12,J320&gt;5),"Mayor",IF(AND(J320&lt;20,J320&gt;11),"Catastrófico","Responda las Preguntas de Impacto")))</f>
        <v>Mayor</v>
      </c>
      <c r="L320" s="375"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Alto</v>
      </c>
      <c r="M320" s="424"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Evitar el Riesgo, Reducir el Riesgo, Compartir el Riesgo</v>
      </c>
      <c r="N320" s="307" t="s">
        <v>509</v>
      </c>
      <c r="O320" s="287" t="s">
        <v>65</v>
      </c>
      <c r="P320" s="164" t="s">
        <v>401</v>
      </c>
      <c r="Q320" s="159" t="s">
        <v>76</v>
      </c>
      <c r="R320" s="159">
        <f>+IFERROR(VLOOKUP(Q320,[13]DATOS!$E$2:$F$17,2,FALSE),"")</f>
        <v>15</v>
      </c>
      <c r="S320" s="429">
        <f>SUM(R320:R327)</f>
        <v>100</v>
      </c>
      <c r="T320" s="290" t="str">
        <f>+IF(AND(S320&lt;=100,S320&gt;=96),"Fuerte",IF(AND(S320&lt;=95,S320&gt;=86),"Moderado",IF(AND(S320&lt;=85,J320&gt;=0),"Débil"," ")))</f>
        <v>Fuerte</v>
      </c>
      <c r="U320" s="290" t="s">
        <v>90</v>
      </c>
      <c r="V320" s="29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290">
        <f>IF(V320="Fuerte",100,IF(V320="Moderado",50,IF(V320="Débil",0)))</f>
        <v>100</v>
      </c>
      <c r="X320" s="369">
        <f>AVERAGE(W320:W345)</f>
        <v>100</v>
      </c>
      <c r="Y320" s="369" t="s">
        <v>503</v>
      </c>
      <c r="Z320" s="369" t="s">
        <v>413</v>
      </c>
      <c r="AA320" s="494" t="s">
        <v>508</v>
      </c>
      <c r="AB320" s="496" t="str">
        <f>+IF(X320=100,"Fuerte",IF(AND(X320&lt;=99,X320&gt;=50),"Moderado",IF(X320&lt;50,"Débil"," ")))</f>
        <v>Fuerte</v>
      </c>
      <c r="AC320" s="387" t="s">
        <v>95</v>
      </c>
      <c r="AD320" s="387" t="s">
        <v>95</v>
      </c>
      <c r="AE320" s="389"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375"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375" t="str">
        <f>K320</f>
        <v>Mayor</v>
      </c>
      <c r="AH320" s="375"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Alto</v>
      </c>
      <c r="AI320" s="393"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Evitar el Riesgo, Reducir el Riesgo, Compartir el Riesgo</v>
      </c>
      <c r="AJ320" s="689" t="s">
        <v>507</v>
      </c>
      <c r="AK320" s="378">
        <v>43466</v>
      </c>
      <c r="AL320" s="407">
        <v>43830</v>
      </c>
      <c r="AM320" s="400" t="s">
        <v>500</v>
      </c>
      <c r="AN320" s="497" t="s">
        <v>506</v>
      </c>
      <c r="AO320" s="461"/>
      <c r="AP320" s="374"/>
      <c r="AQ320" s="374"/>
      <c r="AR320" s="374"/>
      <c r="AS320" s="374"/>
      <c r="AT320" s="374"/>
      <c r="AU320" s="374"/>
      <c r="AV320" s="374"/>
      <c r="AW320" s="374"/>
      <c r="AX320" s="374"/>
      <c r="AY320" s="374"/>
      <c r="AZ320" s="452"/>
      <c r="BA320" s="441"/>
      <c r="BB320" s="455"/>
      <c r="BC320" s="455"/>
      <c r="BD320" s="455"/>
      <c r="BE320" s="458"/>
    </row>
    <row r="321" spans="1:57" ht="30" customHeight="1" thickBot="1" x14ac:dyDescent="0.3">
      <c r="A321" s="296"/>
      <c r="B321" s="409"/>
      <c r="C321" s="376"/>
      <c r="D321" s="285"/>
      <c r="E321" s="376"/>
      <c r="F321" s="285"/>
      <c r="G321" s="308"/>
      <c r="H321" s="161" t="s">
        <v>409</v>
      </c>
      <c r="I321" s="172" t="s">
        <v>48</v>
      </c>
      <c r="J321" s="483"/>
      <c r="K321" s="422"/>
      <c r="L321" s="376"/>
      <c r="M321" s="425"/>
      <c r="N321" s="308"/>
      <c r="O321" s="288"/>
      <c r="P321" s="164" t="s">
        <v>399</v>
      </c>
      <c r="Q321" s="159" t="s">
        <v>78</v>
      </c>
      <c r="R321" s="159">
        <f>+IFERROR(VLOOKUP(Q321,[13]DATOS!$E$2:$F$17,2,FALSE),"")</f>
        <v>15</v>
      </c>
      <c r="S321" s="430"/>
      <c r="T321" s="290"/>
      <c r="U321" s="290"/>
      <c r="V321" s="290"/>
      <c r="W321" s="290"/>
      <c r="X321" s="370"/>
      <c r="Y321" s="370"/>
      <c r="Z321" s="370"/>
      <c r="AA321" s="495"/>
      <c r="AB321" s="384"/>
      <c r="AC321" s="387"/>
      <c r="AD321" s="387"/>
      <c r="AE321" s="390"/>
      <c r="AF321" s="376"/>
      <c r="AG321" s="376"/>
      <c r="AH321" s="376"/>
      <c r="AI321" s="394"/>
      <c r="AJ321" s="397"/>
      <c r="AK321" s="398"/>
      <c r="AL321" s="398"/>
      <c r="AM321" s="401"/>
      <c r="AN321" s="473"/>
      <c r="AO321" s="462"/>
      <c r="AP321" s="370"/>
      <c r="AQ321" s="370"/>
      <c r="AR321" s="370"/>
      <c r="AS321" s="370"/>
      <c r="AT321" s="370"/>
      <c r="AU321" s="370"/>
      <c r="AV321" s="370"/>
      <c r="AW321" s="370"/>
      <c r="AX321" s="370"/>
      <c r="AY321" s="370"/>
      <c r="AZ321" s="453"/>
      <c r="BA321" s="442"/>
      <c r="BB321" s="456"/>
      <c r="BC321" s="456"/>
      <c r="BD321" s="456"/>
      <c r="BE321" s="459"/>
    </row>
    <row r="322" spans="1:57" ht="30" customHeight="1" thickBot="1" x14ac:dyDescent="0.3">
      <c r="A322" s="296"/>
      <c r="B322" s="409"/>
      <c r="C322" s="376"/>
      <c r="D322" s="285"/>
      <c r="E322" s="376"/>
      <c r="F322" s="285"/>
      <c r="G322" s="308"/>
      <c r="H322" s="161" t="s">
        <v>408</v>
      </c>
      <c r="I322" s="172" t="s">
        <v>49</v>
      </c>
      <c r="J322" s="483"/>
      <c r="K322" s="422"/>
      <c r="L322" s="376"/>
      <c r="M322" s="425"/>
      <c r="N322" s="308"/>
      <c r="O322" s="288"/>
      <c r="P322" s="164" t="s">
        <v>397</v>
      </c>
      <c r="Q322" s="159" t="s">
        <v>80</v>
      </c>
      <c r="R322" s="159">
        <f>+IFERROR(VLOOKUP(Q322,[13]DATOS!$E$2:$F$17,2,FALSE),"")</f>
        <v>15</v>
      </c>
      <c r="S322" s="430"/>
      <c r="T322" s="290"/>
      <c r="U322" s="290"/>
      <c r="V322" s="290"/>
      <c r="W322" s="290"/>
      <c r="X322" s="370"/>
      <c r="Y322" s="370"/>
      <c r="Z322" s="370"/>
      <c r="AA322" s="495"/>
      <c r="AB322" s="384"/>
      <c r="AC322" s="387"/>
      <c r="AD322" s="387"/>
      <c r="AE322" s="390"/>
      <c r="AF322" s="376"/>
      <c r="AG322" s="376"/>
      <c r="AH322" s="376"/>
      <c r="AI322" s="394"/>
      <c r="AJ322" s="397"/>
      <c r="AK322" s="398"/>
      <c r="AL322" s="398"/>
      <c r="AM322" s="401"/>
      <c r="AN322" s="473"/>
      <c r="AO322" s="462"/>
      <c r="AP322" s="370"/>
      <c r="AQ322" s="370"/>
      <c r="AR322" s="370"/>
      <c r="AS322" s="370"/>
      <c r="AT322" s="370"/>
      <c r="AU322" s="370"/>
      <c r="AV322" s="370"/>
      <c r="AW322" s="370"/>
      <c r="AX322" s="370"/>
      <c r="AY322" s="370"/>
      <c r="AZ322" s="453"/>
      <c r="BA322" s="442"/>
      <c r="BB322" s="456"/>
      <c r="BC322" s="456"/>
      <c r="BD322" s="456"/>
      <c r="BE322" s="459"/>
    </row>
    <row r="323" spans="1:57" ht="30" customHeight="1" thickBot="1" x14ac:dyDescent="0.3">
      <c r="A323" s="296"/>
      <c r="B323" s="409"/>
      <c r="C323" s="376"/>
      <c r="D323" s="285"/>
      <c r="E323" s="376"/>
      <c r="F323" s="285"/>
      <c r="G323" s="308"/>
      <c r="H323" s="161" t="s">
        <v>407</v>
      </c>
      <c r="I323" s="172" t="s">
        <v>49</v>
      </c>
      <c r="J323" s="483"/>
      <c r="K323" s="422"/>
      <c r="L323" s="376"/>
      <c r="M323" s="425"/>
      <c r="N323" s="308"/>
      <c r="O323" s="288"/>
      <c r="P323" s="164" t="s">
        <v>395</v>
      </c>
      <c r="Q323" s="159" t="s">
        <v>82</v>
      </c>
      <c r="R323" s="159">
        <f>+IFERROR(VLOOKUP(Q323,[13]DATOS!$E$2:$F$17,2,FALSE),"")</f>
        <v>15</v>
      </c>
      <c r="S323" s="430"/>
      <c r="T323" s="290"/>
      <c r="U323" s="290"/>
      <c r="V323" s="290"/>
      <c r="W323" s="290"/>
      <c r="X323" s="370"/>
      <c r="Y323" s="370"/>
      <c r="Z323" s="370"/>
      <c r="AA323" s="495"/>
      <c r="AB323" s="384"/>
      <c r="AC323" s="387"/>
      <c r="AD323" s="387"/>
      <c r="AE323" s="390"/>
      <c r="AF323" s="376"/>
      <c r="AG323" s="376"/>
      <c r="AH323" s="376"/>
      <c r="AI323" s="394"/>
      <c r="AJ323" s="397"/>
      <c r="AK323" s="398"/>
      <c r="AL323" s="398"/>
      <c r="AM323" s="401"/>
      <c r="AN323" s="473"/>
      <c r="AO323" s="462"/>
      <c r="AP323" s="370"/>
      <c r="AQ323" s="370"/>
      <c r="AR323" s="370"/>
      <c r="AS323" s="370"/>
      <c r="AT323" s="370"/>
      <c r="AU323" s="370"/>
      <c r="AV323" s="370"/>
      <c r="AW323" s="370"/>
      <c r="AX323" s="370"/>
      <c r="AY323" s="370"/>
      <c r="AZ323" s="453"/>
      <c r="BA323" s="442"/>
      <c r="BB323" s="456"/>
      <c r="BC323" s="456"/>
      <c r="BD323" s="456"/>
      <c r="BE323" s="459"/>
    </row>
    <row r="324" spans="1:57" ht="30" customHeight="1" thickBot="1" x14ac:dyDescent="0.3">
      <c r="A324" s="296"/>
      <c r="B324" s="409"/>
      <c r="C324" s="376"/>
      <c r="D324" s="285"/>
      <c r="E324" s="376"/>
      <c r="F324" s="285"/>
      <c r="G324" s="308"/>
      <c r="H324" s="161" t="s">
        <v>406</v>
      </c>
      <c r="I324" s="172" t="s">
        <v>48</v>
      </c>
      <c r="J324" s="483"/>
      <c r="K324" s="422"/>
      <c r="L324" s="376"/>
      <c r="M324" s="425"/>
      <c r="N324" s="308"/>
      <c r="O324" s="288"/>
      <c r="P324" s="164" t="s">
        <v>393</v>
      </c>
      <c r="Q324" s="159" t="s">
        <v>85</v>
      </c>
      <c r="R324" s="159">
        <f>+IFERROR(VLOOKUP(Q324,[13]DATOS!$E$2:$F$17,2,FALSE),"")</f>
        <v>15</v>
      </c>
      <c r="S324" s="430"/>
      <c r="T324" s="290"/>
      <c r="U324" s="290"/>
      <c r="V324" s="290"/>
      <c r="W324" s="290"/>
      <c r="X324" s="370"/>
      <c r="Y324" s="370"/>
      <c r="Z324" s="370"/>
      <c r="AA324" s="495"/>
      <c r="AB324" s="384"/>
      <c r="AC324" s="387"/>
      <c r="AD324" s="387"/>
      <c r="AE324" s="390"/>
      <c r="AF324" s="376"/>
      <c r="AG324" s="376"/>
      <c r="AH324" s="376"/>
      <c r="AI324" s="394"/>
      <c r="AJ324" s="397"/>
      <c r="AK324" s="398"/>
      <c r="AL324" s="398"/>
      <c r="AM324" s="401"/>
      <c r="AN324" s="473"/>
      <c r="AO324" s="462"/>
      <c r="AP324" s="370"/>
      <c r="AQ324" s="370"/>
      <c r="AR324" s="370"/>
      <c r="AS324" s="370"/>
      <c r="AT324" s="370"/>
      <c r="AU324" s="370"/>
      <c r="AV324" s="370"/>
      <c r="AW324" s="370"/>
      <c r="AX324" s="370"/>
      <c r="AY324" s="370"/>
      <c r="AZ324" s="453"/>
      <c r="BA324" s="442"/>
      <c r="BB324" s="456"/>
      <c r="BC324" s="456"/>
      <c r="BD324" s="456"/>
      <c r="BE324" s="459"/>
    </row>
    <row r="325" spans="1:57" ht="30" customHeight="1" x14ac:dyDescent="0.25">
      <c r="A325" s="296"/>
      <c r="B325" s="409"/>
      <c r="C325" s="376"/>
      <c r="D325" s="285"/>
      <c r="E325" s="376"/>
      <c r="F325" s="285"/>
      <c r="G325" s="308"/>
      <c r="H325" s="161" t="s">
        <v>405</v>
      </c>
      <c r="I325" s="172" t="s">
        <v>48</v>
      </c>
      <c r="J325" s="483"/>
      <c r="K325" s="422"/>
      <c r="L325" s="376"/>
      <c r="M325" s="425"/>
      <c r="N325" s="308"/>
      <c r="O325" s="288"/>
      <c r="P325" s="165" t="s">
        <v>392</v>
      </c>
      <c r="Q325" s="159" t="s">
        <v>98</v>
      </c>
      <c r="R325" s="159">
        <f>+IFERROR(VLOOKUP(Q325,[13]DATOS!$E$2:$F$17,2,FALSE),"")</f>
        <v>15</v>
      </c>
      <c r="S325" s="430"/>
      <c r="T325" s="290"/>
      <c r="U325" s="290"/>
      <c r="V325" s="290"/>
      <c r="W325" s="290"/>
      <c r="X325" s="370"/>
      <c r="Y325" s="370"/>
      <c r="Z325" s="370"/>
      <c r="AA325" s="495"/>
      <c r="AB325" s="384"/>
      <c r="AC325" s="387"/>
      <c r="AD325" s="387"/>
      <c r="AE325" s="390"/>
      <c r="AF325" s="376"/>
      <c r="AG325" s="376"/>
      <c r="AH325" s="376"/>
      <c r="AI325" s="394"/>
      <c r="AJ325" s="397"/>
      <c r="AK325" s="398"/>
      <c r="AL325" s="398"/>
      <c r="AM325" s="401"/>
      <c r="AN325" s="473"/>
      <c r="AO325" s="462"/>
      <c r="AP325" s="370"/>
      <c r="AQ325" s="370"/>
      <c r="AR325" s="370"/>
      <c r="AS325" s="370"/>
      <c r="AT325" s="370"/>
      <c r="AU325" s="370"/>
      <c r="AV325" s="370"/>
      <c r="AW325" s="370"/>
      <c r="AX325" s="370"/>
      <c r="AY325" s="370"/>
      <c r="AZ325" s="453"/>
      <c r="BA325" s="442"/>
      <c r="BB325" s="456"/>
      <c r="BC325" s="456"/>
      <c r="BD325" s="456"/>
      <c r="BE325" s="459"/>
    </row>
    <row r="326" spans="1:57" ht="30" customHeight="1" x14ac:dyDescent="0.25">
      <c r="A326" s="296"/>
      <c r="B326" s="409"/>
      <c r="C326" s="376"/>
      <c r="D326" s="285"/>
      <c r="E326" s="376"/>
      <c r="F326" s="285"/>
      <c r="G326" s="308"/>
      <c r="H326" s="161" t="s">
        <v>404</v>
      </c>
      <c r="I326" s="172" t="s">
        <v>49</v>
      </c>
      <c r="J326" s="483"/>
      <c r="K326" s="422"/>
      <c r="L326" s="376"/>
      <c r="M326" s="425"/>
      <c r="N326" s="308"/>
      <c r="O326" s="288"/>
      <c r="P326" s="164" t="s">
        <v>390</v>
      </c>
      <c r="Q326" s="164" t="s">
        <v>87</v>
      </c>
      <c r="R326" s="164">
        <f>+IFERROR(VLOOKUP(Q326,[13]DATOS!$E$2:$F$17,2,FALSE),"")</f>
        <v>10</v>
      </c>
      <c r="S326" s="430"/>
      <c r="T326" s="290"/>
      <c r="U326" s="290"/>
      <c r="V326" s="290"/>
      <c r="W326" s="290"/>
      <c r="X326" s="370"/>
      <c r="Y326" s="370"/>
      <c r="Z326" s="370"/>
      <c r="AA326" s="495"/>
      <c r="AB326" s="384"/>
      <c r="AC326" s="387"/>
      <c r="AD326" s="387"/>
      <c r="AE326" s="390"/>
      <c r="AF326" s="376"/>
      <c r="AG326" s="376"/>
      <c r="AH326" s="376"/>
      <c r="AI326" s="394"/>
      <c r="AJ326" s="397"/>
      <c r="AK326" s="398"/>
      <c r="AL326" s="398"/>
      <c r="AM326" s="401"/>
      <c r="AN326" s="473"/>
      <c r="AO326" s="462"/>
      <c r="AP326" s="370"/>
      <c r="AQ326" s="370"/>
      <c r="AR326" s="370"/>
      <c r="AS326" s="370"/>
      <c r="AT326" s="370"/>
      <c r="AU326" s="370"/>
      <c r="AV326" s="370"/>
      <c r="AW326" s="370"/>
      <c r="AX326" s="370"/>
      <c r="AY326" s="370"/>
      <c r="AZ326" s="453"/>
      <c r="BA326" s="442"/>
      <c r="BB326" s="456"/>
      <c r="BC326" s="456"/>
      <c r="BD326" s="456"/>
      <c r="BE326" s="459"/>
    </row>
    <row r="327" spans="1:57" ht="72" customHeight="1" thickBot="1" x14ac:dyDescent="0.3">
      <c r="A327" s="296"/>
      <c r="B327" s="409"/>
      <c r="C327" s="376"/>
      <c r="D327" s="285"/>
      <c r="E327" s="377"/>
      <c r="F327" s="285"/>
      <c r="G327" s="308"/>
      <c r="H327" s="161" t="s">
        <v>403</v>
      </c>
      <c r="I327" s="172" t="s">
        <v>49</v>
      </c>
      <c r="J327" s="483"/>
      <c r="K327" s="422"/>
      <c r="L327" s="376"/>
      <c r="M327" s="425"/>
      <c r="N327" s="308"/>
      <c r="O327" s="288"/>
      <c r="P327" s="163"/>
      <c r="Q327" s="163"/>
      <c r="R327" s="163"/>
      <c r="S327" s="431"/>
      <c r="T327" s="290"/>
      <c r="U327" s="290"/>
      <c r="V327" s="290"/>
      <c r="W327" s="290"/>
      <c r="X327" s="370"/>
      <c r="Y327" s="379"/>
      <c r="Z327" s="379"/>
      <c r="AA327" s="489"/>
      <c r="AB327" s="384"/>
      <c r="AC327" s="387"/>
      <c r="AD327" s="387"/>
      <c r="AE327" s="390"/>
      <c r="AF327" s="376"/>
      <c r="AG327" s="376"/>
      <c r="AH327" s="376"/>
      <c r="AI327" s="394"/>
      <c r="AJ327" s="397"/>
      <c r="AK327" s="399"/>
      <c r="AL327" s="399"/>
      <c r="AM327" s="402"/>
      <c r="AN327" s="473"/>
      <c r="AO327" s="463"/>
      <c r="AP327" s="379"/>
      <c r="AQ327" s="379"/>
      <c r="AR327" s="379"/>
      <c r="AS327" s="379"/>
      <c r="AT327" s="379"/>
      <c r="AU327" s="379"/>
      <c r="AV327" s="379"/>
      <c r="AW327" s="379"/>
      <c r="AX327" s="379"/>
      <c r="AY327" s="379"/>
      <c r="AZ327" s="454"/>
      <c r="BA327" s="443"/>
      <c r="BB327" s="457"/>
      <c r="BC327" s="457"/>
      <c r="BD327" s="457"/>
      <c r="BE327" s="460"/>
    </row>
    <row r="328" spans="1:57" ht="30" customHeight="1" thickBot="1" x14ac:dyDescent="0.3">
      <c r="A328" s="296"/>
      <c r="B328" s="409"/>
      <c r="C328" s="376"/>
      <c r="D328" s="285"/>
      <c r="E328" s="478" t="s">
        <v>505</v>
      </c>
      <c r="F328" s="285"/>
      <c r="G328" s="308"/>
      <c r="H328" s="161" t="s">
        <v>402</v>
      </c>
      <c r="I328" s="172" t="s">
        <v>49</v>
      </c>
      <c r="J328" s="483"/>
      <c r="K328" s="422"/>
      <c r="L328" s="376"/>
      <c r="M328" s="425"/>
      <c r="N328" s="308" t="s">
        <v>504</v>
      </c>
      <c r="O328" s="375" t="s">
        <v>65</v>
      </c>
      <c r="P328" s="159" t="s">
        <v>401</v>
      </c>
      <c r="Q328" s="159" t="s">
        <v>76</v>
      </c>
      <c r="R328" s="159">
        <f>+IFERROR(VLOOKUP(Q328,[13]DATOS!$E$2:$F$17,2,FALSE),"")</f>
        <v>15</v>
      </c>
      <c r="S328" s="369">
        <f>SUM(R328:R337)</f>
        <v>100</v>
      </c>
      <c r="T328" s="369" t="str">
        <f>+IF(AND(S328&lt;=100,S328&gt;=96),"Fuerte",IF(AND(S328&lt;=95,S328&gt;=86),"Moderado",IF(AND(S328&lt;=85,J328&gt;=0),"Débil"," ")))</f>
        <v>Fuerte</v>
      </c>
      <c r="U328" s="369" t="s">
        <v>90</v>
      </c>
      <c r="V328" s="369"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369">
        <f>IF(V328="Fuerte",100,IF(V328="Moderado",50,IF(V328="Débil",0)))</f>
        <v>100</v>
      </c>
      <c r="X328" s="370"/>
      <c r="Y328" s="406" t="s">
        <v>503</v>
      </c>
      <c r="Z328" s="407" t="s">
        <v>428</v>
      </c>
      <c r="AA328" s="406" t="s">
        <v>502</v>
      </c>
      <c r="AB328" s="384"/>
      <c r="AC328" s="387"/>
      <c r="AD328" s="387"/>
      <c r="AE328" s="390"/>
      <c r="AF328" s="376"/>
      <c r="AG328" s="376"/>
      <c r="AH328" s="376"/>
      <c r="AI328" s="394"/>
      <c r="AJ328" s="689" t="s">
        <v>501</v>
      </c>
      <c r="AK328" s="468">
        <v>43466</v>
      </c>
      <c r="AL328" s="468">
        <v>43830</v>
      </c>
      <c r="AM328" s="288" t="s">
        <v>500</v>
      </c>
      <c r="AN328" s="473"/>
      <c r="AO328" s="469"/>
      <c r="AP328" s="290"/>
      <c r="AQ328" s="290"/>
      <c r="AR328" s="290"/>
      <c r="AS328" s="290"/>
      <c r="AT328" s="290"/>
      <c r="AU328" s="290"/>
      <c r="AV328" s="290"/>
      <c r="AW328" s="290"/>
      <c r="AX328" s="290"/>
      <c r="AY328" s="290"/>
      <c r="AZ328" s="337"/>
      <c r="BA328" s="343"/>
      <c r="BB328" s="339"/>
      <c r="BC328" s="339"/>
      <c r="BD328" s="339"/>
      <c r="BE328" s="439"/>
    </row>
    <row r="329" spans="1:57" ht="30" customHeight="1" thickBot="1" x14ac:dyDescent="0.3">
      <c r="A329" s="296"/>
      <c r="B329" s="409"/>
      <c r="C329" s="376"/>
      <c r="D329" s="285"/>
      <c r="E329" s="470"/>
      <c r="F329" s="285"/>
      <c r="G329" s="308"/>
      <c r="H329" s="161" t="s">
        <v>400</v>
      </c>
      <c r="I329" s="172" t="s">
        <v>48</v>
      </c>
      <c r="J329" s="483"/>
      <c r="K329" s="422"/>
      <c r="L329" s="376"/>
      <c r="M329" s="425"/>
      <c r="N329" s="308"/>
      <c r="O329" s="376"/>
      <c r="P329" s="160" t="s">
        <v>399</v>
      </c>
      <c r="Q329" s="159" t="s">
        <v>78</v>
      </c>
      <c r="R329" s="159">
        <f>+IFERROR(VLOOKUP(Q329,[13]DATOS!$E$2:$F$17,2,FALSE),"")</f>
        <v>15</v>
      </c>
      <c r="S329" s="370"/>
      <c r="T329" s="370"/>
      <c r="U329" s="370"/>
      <c r="V329" s="370"/>
      <c r="W329" s="370"/>
      <c r="X329" s="370"/>
      <c r="Y329" s="376"/>
      <c r="Z329" s="370"/>
      <c r="AA329" s="376"/>
      <c r="AB329" s="384"/>
      <c r="AC329" s="387"/>
      <c r="AD329" s="387"/>
      <c r="AE329" s="390"/>
      <c r="AF329" s="376"/>
      <c r="AG329" s="376"/>
      <c r="AH329" s="376"/>
      <c r="AI329" s="394"/>
      <c r="AJ329" s="397"/>
      <c r="AK329" s="468"/>
      <c r="AL329" s="468"/>
      <c r="AM329" s="288"/>
      <c r="AN329" s="473"/>
      <c r="AO329" s="469"/>
      <c r="AP329" s="290"/>
      <c r="AQ329" s="290"/>
      <c r="AR329" s="290"/>
      <c r="AS329" s="290"/>
      <c r="AT329" s="290"/>
      <c r="AU329" s="290"/>
      <c r="AV329" s="290"/>
      <c r="AW329" s="290"/>
      <c r="AX329" s="290"/>
      <c r="AY329" s="290"/>
      <c r="AZ329" s="337"/>
      <c r="BA329" s="343"/>
      <c r="BB329" s="339"/>
      <c r="BC329" s="339"/>
      <c r="BD329" s="339"/>
      <c r="BE329" s="439"/>
    </row>
    <row r="330" spans="1:57" ht="30" customHeight="1" thickBot="1" x14ac:dyDescent="0.3">
      <c r="A330" s="296"/>
      <c r="B330" s="409"/>
      <c r="C330" s="376"/>
      <c r="D330" s="285"/>
      <c r="E330" s="470"/>
      <c r="F330" s="285"/>
      <c r="G330" s="308"/>
      <c r="H330" s="161" t="s">
        <v>398</v>
      </c>
      <c r="I330" s="172" t="s">
        <v>48</v>
      </c>
      <c r="J330" s="483"/>
      <c r="K330" s="422"/>
      <c r="L330" s="376"/>
      <c r="M330" s="425"/>
      <c r="N330" s="308"/>
      <c r="O330" s="376"/>
      <c r="P330" s="160" t="s">
        <v>397</v>
      </c>
      <c r="Q330" s="159" t="s">
        <v>80</v>
      </c>
      <c r="R330" s="159">
        <f>+IFERROR(VLOOKUP(Q330,[13]DATOS!$E$2:$F$17,2,FALSE),"")</f>
        <v>15</v>
      </c>
      <c r="S330" s="370"/>
      <c r="T330" s="370"/>
      <c r="U330" s="370"/>
      <c r="V330" s="370"/>
      <c r="W330" s="370"/>
      <c r="X330" s="370"/>
      <c r="Y330" s="376"/>
      <c r="Z330" s="370"/>
      <c r="AA330" s="376"/>
      <c r="AB330" s="384"/>
      <c r="AC330" s="387"/>
      <c r="AD330" s="387"/>
      <c r="AE330" s="390"/>
      <c r="AF330" s="376"/>
      <c r="AG330" s="376"/>
      <c r="AH330" s="376"/>
      <c r="AI330" s="394"/>
      <c r="AJ330" s="397"/>
      <c r="AK330" s="468"/>
      <c r="AL330" s="468"/>
      <c r="AM330" s="288"/>
      <c r="AN330" s="473"/>
      <c r="AO330" s="469"/>
      <c r="AP330" s="290"/>
      <c r="AQ330" s="290"/>
      <c r="AR330" s="290"/>
      <c r="AS330" s="290"/>
      <c r="AT330" s="290"/>
      <c r="AU330" s="290"/>
      <c r="AV330" s="290"/>
      <c r="AW330" s="290"/>
      <c r="AX330" s="290"/>
      <c r="AY330" s="290"/>
      <c r="AZ330" s="337"/>
      <c r="BA330" s="343"/>
      <c r="BB330" s="339"/>
      <c r="BC330" s="339"/>
      <c r="BD330" s="339"/>
      <c r="BE330" s="439"/>
    </row>
    <row r="331" spans="1:57" ht="30" customHeight="1" thickBot="1" x14ac:dyDescent="0.3">
      <c r="A331" s="296"/>
      <c r="B331" s="409"/>
      <c r="C331" s="376"/>
      <c r="D331" s="285"/>
      <c r="E331" s="470"/>
      <c r="F331" s="285"/>
      <c r="G331" s="308"/>
      <c r="H331" s="161" t="s">
        <v>396</v>
      </c>
      <c r="I331" s="172" t="s">
        <v>48</v>
      </c>
      <c r="J331" s="483"/>
      <c r="K331" s="422"/>
      <c r="L331" s="376"/>
      <c r="M331" s="425"/>
      <c r="N331" s="308"/>
      <c r="O331" s="376"/>
      <c r="P331" s="160" t="s">
        <v>395</v>
      </c>
      <c r="Q331" s="159" t="s">
        <v>82</v>
      </c>
      <c r="R331" s="159">
        <f>+IFERROR(VLOOKUP(Q331,[13]DATOS!$E$2:$F$17,2,FALSE),"")</f>
        <v>15</v>
      </c>
      <c r="S331" s="370"/>
      <c r="T331" s="370"/>
      <c r="U331" s="370"/>
      <c r="V331" s="370"/>
      <c r="W331" s="370"/>
      <c r="X331" s="370"/>
      <c r="Y331" s="376"/>
      <c r="Z331" s="370"/>
      <c r="AA331" s="376"/>
      <c r="AB331" s="384"/>
      <c r="AC331" s="387"/>
      <c r="AD331" s="387"/>
      <c r="AE331" s="390"/>
      <c r="AF331" s="376"/>
      <c r="AG331" s="376"/>
      <c r="AH331" s="376"/>
      <c r="AI331" s="394"/>
      <c r="AJ331" s="397"/>
      <c r="AK331" s="468"/>
      <c r="AL331" s="468"/>
      <c r="AM331" s="288"/>
      <c r="AN331" s="473"/>
      <c r="AO331" s="469"/>
      <c r="AP331" s="290"/>
      <c r="AQ331" s="290"/>
      <c r="AR331" s="290"/>
      <c r="AS331" s="290"/>
      <c r="AT331" s="290"/>
      <c r="AU331" s="290"/>
      <c r="AV331" s="290"/>
      <c r="AW331" s="290"/>
      <c r="AX331" s="290"/>
      <c r="AY331" s="290"/>
      <c r="AZ331" s="337"/>
      <c r="BA331" s="343"/>
      <c r="BB331" s="339"/>
      <c r="BC331" s="339"/>
      <c r="BD331" s="339"/>
      <c r="BE331" s="439"/>
    </row>
    <row r="332" spans="1:57" ht="18.75" customHeight="1" thickBot="1" x14ac:dyDescent="0.3">
      <c r="A332" s="296"/>
      <c r="B332" s="409"/>
      <c r="C332" s="376"/>
      <c r="D332" s="285"/>
      <c r="E332" s="470"/>
      <c r="F332" s="285"/>
      <c r="G332" s="308"/>
      <c r="H332" s="372" t="s">
        <v>394</v>
      </c>
      <c r="I332" s="406" t="s">
        <v>48</v>
      </c>
      <c r="J332" s="483"/>
      <c r="K332" s="422"/>
      <c r="L332" s="376"/>
      <c r="M332" s="425"/>
      <c r="N332" s="308"/>
      <c r="O332" s="376"/>
      <c r="P332" s="160" t="s">
        <v>393</v>
      </c>
      <c r="Q332" s="159" t="s">
        <v>85</v>
      </c>
      <c r="R332" s="159">
        <f>+IFERROR(VLOOKUP(Q332,[13]DATOS!$E$2:$F$17,2,FALSE),"")</f>
        <v>15</v>
      </c>
      <c r="S332" s="370"/>
      <c r="T332" s="370"/>
      <c r="U332" s="370"/>
      <c r="V332" s="370"/>
      <c r="W332" s="370"/>
      <c r="X332" s="370"/>
      <c r="Y332" s="376"/>
      <c r="Z332" s="370"/>
      <c r="AA332" s="376"/>
      <c r="AB332" s="384"/>
      <c r="AC332" s="387"/>
      <c r="AD332" s="387"/>
      <c r="AE332" s="390"/>
      <c r="AF332" s="376"/>
      <c r="AG332" s="376"/>
      <c r="AH332" s="376"/>
      <c r="AI332" s="394"/>
      <c r="AJ332" s="397"/>
      <c r="AK332" s="468"/>
      <c r="AL332" s="468"/>
      <c r="AM332" s="288"/>
      <c r="AN332" s="473"/>
      <c r="AO332" s="469"/>
      <c r="AP332" s="290"/>
      <c r="AQ332" s="290"/>
      <c r="AR332" s="290"/>
      <c r="AS332" s="290"/>
      <c r="AT332" s="290"/>
      <c r="AU332" s="290"/>
      <c r="AV332" s="290"/>
      <c r="AW332" s="290"/>
      <c r="AX332" s="290"/>
      <c r="AY332" s="290"/>
      <c r="AZ332" s="337"/>
      <c r="BA332" s="343"/>
      <c r="BB332" s="339"/>
      <c r="BC332" s="339"/>
      <c r="BD332" s="339"/>
      <c r="BE332" s="439"/>
    </row>
    <row r="333" spans="1:57" ht="45.75" customHeight="1" thickBot="1" x14ac:dyDescent="0.3">
      <c r="A333" s="296"/>
      <c r="B333" s="409"/>
      <c r="C333" s="376"/>
      <c r="D333" s="285"/>
      <c r="E333" s="470"/>
      <c r="F333" s="285"/>
      <c r="G333" s="308"/>
      <c r="H333" s="372"/>
      <c r="I333" s="377"/>
      <c r="J333" s="483"/>
      <c r="K333" s="422"/>
      <c r="L333" s="376"/>
      <c r="M333" s="425"/>
      <c r="N333" s="308"/>
      <c r="O333" s="376"/>
      <c r="P333" s="160" t="s">
        <v>392</v>
      </c>
      <c r="Q333" s="159" t="s">
        <v>98</v>
      </c>
      <c r="R333" s="159">
        <f>+IFERROR(VLOOKUP(Q333,[13]DATOS!$E$2:$F$17,2,FALSE),"")</f>
        <v>15</v>
      </c>
      <c r="S333" s="370"/>
      <c r="T333" s="370"/>
      <c r="U333" s="370"/>
      <c r="V333" s="370"/>
      <c r="W333" s="370"/>
      <c r="X333" s="370"/>
      <c r="Y333" s="376"/>
      <c r="Z333" s="370"/>
      <c r="AA333" s="376"/>
      <c r="AB333" s="384"/>
      <c r="AC333" s="387"/>
      <c r="AD333" s="387"/>
      <c r="AE333" s="390"/>
      <c r="AF333" s="376"/>
      <c r="AG333" s="376"/>
      <c r="AH333" s="376"/>
      <c r="AI333" s="394"/>
      <c r="AJ333" s="397"/>
      <c r="AK333" s="468"/>
      <c r="AL333" s="468"/>
      <c r="AM333" s="288"/>
      <c r="AN333" s="473"/>
      <c r="AO333" s="469"/>
      <c r="AP333" s="290"/>
      <c r="AQ333" s="290"/>
      <c r="AR333" s="290"/>
      <c r="AS333" s="290"/>
      <c r="AT333" s="290"/>
      <c r="AU333" s="290"/>
      <c r="AV333" s="290"/>
      <c r="AW333" s="290"/>
      <c r="AX333" s="290"/>
      <c r="AY333" s="290"/>
      <c r="AZ333" s="337"/>
      <c r="BA333" s="343"/>
      <c r="BB333" s="339"/>
      <c r="BC333" s="339"/>
      <c r="BD333" s="339"/>
      <c r="BE333" s="439"/>
    </row>
    <row r="334" spans="1:57" ht="27.75" customHeight="1" x14ac:dyDescent="0.25">
      <c r="A334" s="296"/>
      <c r="B334" s="409"/>
      <c r="C334" s="376"/>
      <c r="D334" s="285"/>
      <c r="E334" s="470"/>
      <c r="F334" s="285"/>
      <c r="G334" s="308"/>
      <c r="H334" s="466" t="s">
        <v>391</v>
      </c>
      <c r="I334" s="406" t="s">
        <v>48</v>
      </c>
      <c r="J334" s="483"/>
      <c r="K334" s="422"/>
      <c r="L334" s="376"/>
      <c r="M334" s="425"/>
      <c r="N334" s="308"/>
      <c r="O334" s="376"/>
      <c r="P334" s="160" t="s">
        <v>390</v>
      </c>
      <c r="Q334" s="159" t="s">
        <v>87</v>
      </c>
      <c r="R334" s="159">
        <f>+IFERROR(VLOOKUP(Q334,[13]DATOS!$E$2:$F$17,2,FALSE),"")</f>
        <v>10</v>
      </c>
      <c r="S334" s="370"/>
      <c r="T334" s="370"/>
      <c r="U334" s="370"/>
      <c r="V334" s="370"/>
      <c r="W334" s="370"/>
      <c r="X334" s="370"/>
      <c r="Y334" s="376"/>
      <c r="Z334" s="370"/>
      <c r="AA334" s="376"/>
      <c r="AB334" s="384"/>
      <c r="AC334" s="387"/>
      <c r="AD334" s="387"/>
      <c r="AE334" s="390"/>
      <c r="AF334" s="376"/>
      <c r="AG334" s="376"/>
      <c r="AH334" s="376"/>
      <c r="AI334" s="394"/>
      <c r="AJ334" s="397"/>
      <c r="AK334" s="468"/>
      <c r="AL334" s="468"/>
      <c r="AM334" s="288"/>
      <c r="AN334" s="473"/>
      <c r="AO334" s="469"/>
      <c r="AP334" s="290"/>
      <c r="AQ334" s="290"/>
      <c r="AR334" s="290"/>
      <c r="AS334" s="290"/>
      <c r="AT334" s="290"/>
      <c r="AU334" s="290"/>
      <c r="AV334" s="290"/>
      <c r="AW334" s="290"/>
      <c r="AX334" s="290"/>
      <c r="AY334" s="290"/>
      <c r="AZ334" s="337"/>
      <c r="BA334" s="343"/>
      <c r="BB334" s="339"/>
      <c r="BC334" s="339"/>
      <c r="BD334" s="339"/>
      <c r="BE334" s="439"/>
    </row>
    <row r="335" spans="1:57" ht="26.25" customHeight="1" x14ac:dyDescent="0.25">
      <c r="A335" s="296"/>
      <c r="B335" s="409"/>
      <c r="C335" s="376"/>
      <c r="D335" s="285"/>
      <c r="E335" s="470"/>
      <c r="F335" s="285"/>
      <c r="G335" s="308"/>
      <c r="H335" s="467"/>
      <c r="I335" s="377"/>
      <c r="J335" s="483"/>
      <c r="K335" s="422"/>
      <c r="L335" s="376"/>
      <c r="M335" s="425"/>
      <c r="N335" s="470"/>
      <c r="O335" s="376"/>
      <c r="P335" s="369"/>
      <c r="Q335" s="369"/>
      <c r="R335" s="369"/>
      <c r="S335" s="370"/>
      <c r="T335" s="370"/>
      <c r="U335" s="370"/>
      <c r="V335" s="370"/>
      <c r="W335" s="370"/>
      <c r="X335" s="370"/>
      <c r="Y335" s="376"/>
      <c r="Z335" s="370"/>
      <c r="AA335" s="376"/>
      <c r="AB335" s="384"/>
      <c r="AC335" s="387"/>
      <c r="AD335" s="387"/>
      <c r="AE335" s="390"/>
      <c r="AF335" s="376"/>
      <c r="AG335" s="376"/>
      <c r="AH335" s="376"/>
      <c r="AI335" s="473"/>
      <c r="AJ335" s="491" t="s">
        <v>715</v>
      </c>
      <c r="AK335" s="406" t="s">
        <v>422</v>
      </c>
      <c r="AL335" s="406" t="s">
        <v>421</v>
      </c>
      <c r="AM335" s="406" t="s">
        <v>420</v>
      </c>
      <c r="AN335" s="473"/>
      <c r="AO335" s="469"/>
      <c r="AP335" s="290"/>
      <c r="AQ335" s="290"/>
      <c r="AR335" s="290"/>
      <c r="AS335" s="290"/>
      <c r="AT335" s="290"/>
      <c r="AU335" s="290"/>
      <c r="AV335" s="290"/>
      <c r="AW335" s="290"/>
      <c r="AX335" s="290"/>
      <c r="AY335" s="290"/>
      <c r="AZ335" s="337"/>
      <c r="BA335" s="343"/>
      <c r="BB335" s="339"/>
      <c r="BC335" s="339"/>
      <c r="BD335" s="339"/>
      <c r="BE335" s="439"/>
    </row>
    <row r="336" spans="1:57" ht="18.75" customHeight="1" x14ac:dyDescent="0.25">
      <c r="A336" s="296"/>
      <c r="B336" s="409"/>
      <c r="C336" s="376"/>
      <c r="D336" s="285"/>
      <c r="E336" s="470"/>
      <c r="F336" s="285"/>
      <c r="G336" s="308"/>
      <c r="H336" s="372" t="s">
        <v>389</v>
      </c>
      <c r="I336" s="406" t="s">
        <v>48</v>
      </c>
      <c r="J336" s="483"/>
      <c r="K336" s="422"/>
      <c r="L336" s="376"/>
      <c r="M336" s="425"/>
      <c r="N336" s="470"/>
      <c r="O336" s="376"/>
      <c r="P336" s="370"/>
      <c r="Q336" s="370"/>
      <c r="R336" s="370"/>
      <c r="S336" s="370"/>
      <c r="T336" s="370"/>
      <c r="U336" s="370"/>
      <c r="V336" s="370"/>
      <c r="W336" s="370"/>
      <c r="X336" s="370"/>
      <c r="Y336" s="376"/>
      <c r="Z336" s="370"/>
      <c r="AA336" s="376"/>
      <c r="AB336" s="384"/>
      <c r="AC336" s="387"/>
      <c r="AD336" s="387"/>
      <c r="AE336" s="390"/>
      <c r="AF336" s="376"/>
      <c r="AG336" s="376"/>
      <c r="AH336" s="376"/>
      <c r="AI336" s="473"/>
      <c r="AJ336" s="492"/>
      <c r="AK336" s="376"/>
      <c r="AL336" s="376"/>
      <c r="AM336" s="376"/>
      <c r="AN336" s="473"/>
      <c r="AO336" s="469"/>
      <c r="AP336" s="290"/>
      <c r="AQ336" s="290"/>
      <c r="AR336" s="290"/>
      <c r="AS336" s="290"/>
      <c r="AT336" s="290"/>
      <c r="AU336" s="290"/>
      <c r="AV336" s="290"/>
      <c r="AW336" s="290"/>
      <c r="AX336" s="290"/>
      <c r="AY336" s="290"/>
      <c r="AZ336" s="337"/>
      <c r="BA336" s="343"/>
      <c r="BB336" s="339"/>
      <c r="BC336" s="339"/>
      <c r="BD336" s="339"/>
      <c r="BE336" s="439"/>
    </row>
    <row r="337" spans="1:57" ht="9.75" customHeight="1" x14ac:dyDescent="0.25">
      <c r="A337" s="296"/>
      <c r="B337" s="409"/>
      <c r="C337" s="376"/>
      <c r="D337" s="285"/>
      <c r="E337" s="470"/>
      <c r="F337" s="285"/>
      <c r="G337" s="308"/>
      <c r="H337" s="372"/>
      <c r="I337" s="377"/>
      <c r="J337" s="483"/>
      <c r="K337" s="422"/>
      <c r="L337" s="376"/>
      <c r="M337" s="425"/>
      <c r="N337" s="470"/>
      <c r="O337" s="376"/>
      <c r="P337" s="370"/>
      <c r="Q337" s="370"/>
      <c r="R337" s="370"/>
      <c r="S337" s="370"/>
      <c r="T337" s="370"/>
      <c r="U337" s="370"/>
      <c r="V337" s="370"/>
      <c r="W337" s="370"/>
      <c r="X337" s="370"/>
      <c r="Y337" s="376"/>
      <c r="Z337" s="370"/>
      <c r="AA337" s="376"/>
      <c r="AB337" s="384"/>
      <c r="AC337" s="387"/>
      <c r="AD337" s="387"/>
      <c r="AE337" s="390"/>
      <c r="AF337" s="376"/>
      <c r="AG337" s="376"/>
      <c r="AH337" s="376"/>
      <c r="AI337" s="473"/>
      <c r="AJ337" s="492"/>
      <c r="AK337" s="376"/>
      <c r="AL337" s="376"/>
      <c r="AM337" s="376"/>
      <c r="AN337" s="473"/>
      <c r="AO337" s="469"/>
      <c r="AP337" s="290"/>
      <c r="AQ337" s="290"/>
      <c r="AR337" s="290"/>
      <c r="AS337" s="290"/>
      <c r="AT337" s="290"/>
      <c r="AU337" s="290"/>
      <c r="AV337" s="290"/>
      <c r="AW337" s="290"/>
      <c r="AX337" s="290"/>
      <c r="AY337" s="290"/>
      <c r="AZ337" s="337"/>
      <c r="BA337" s="343"/>
      <c r="BB337" s="339"/>
      <c r="BC337" s="339"/>
      <c r="BD337" s="339"/>
      <c r="BE337" s="439"/>
    </row>
    <row r="338" spans="1:57" ht="18.75" customHeight="1" x14ac:dyDescent="0.25">
      <c r="A338" s="296"/>
      <c r="B338" s="409"/>
      <c r="C338" s="376"/>
      <c r="D338" s="285"/>
      <c r="E338" s="470"/>
      <c r="F338" s="285"/>
      <c r="G338" s="308"/>
      <c r="H338" s="372" t="s">
        <v>388</v>
      </c>
      <c r="I338" s="406" t="s">
        <v>49</v>
      </c>
      <c r="J338" s="483"/>
      <c r="K338" s="422"/>
      <c r="L338" s="376"/>
      <c r="M338" s="425"/>
      <c r="N338" s="470"/>
      <c r="O338" s="376"/>
      <c r="P338" s="370"/>
      <c r="Q338" s="370"/>
      <c r="R338" s="370"/>
      <c r="S338" s="370"/>
      <c r="T338" s="370"/>
      <c r="U338" s="370"/>
      <c r="V338" s="370"/>
      <c r="W338" s="370"/>
      <c r="X338" s="370"/>
      <c r="Y338" s="376"/>
      <c r="Z338" s="370"/>
      <c r="AA338" s="376"/>
      <c r="AB338" s="384"/>
      <c r="AC338" s="387"/>
      <c r="AD338" s="387"/>
      <c r="AE338" s="390"/>
      <c r="AF338" s="376"/>
      <c r="AG338" s="376"/>
      <c r="AH338" s="376"/>
      <c r="AI338" s="473"/>
      <c r="AJ338" s="492"/>
      <c r="AK338" s="376"/>
      <c r="AL338" s="376"/>
      <c r="AM338" s="376"/>
      <c r="AN338" s="473"/>
      <c r="AO338" s="469"/>
      <c r="AP338" s="290"/>
      <c r="AQ338" s="290"/>
      <c r="AR338" s="290"/>
      <c r="AS338" s="290"/>
      <c r="AT338" s="290"/>
      <c r="AU338" s="290"/>
      <c r="AV338" s="290"/>
      <c r="AW338" s="290"/>
      <c r="AX338" s="290"/>
      <c r="AY338" s="290"/>
      <c r="AZ338" s="337"/>
      <c r="BA338" s="343"/>
      <c r="BB338" s="339"/>
      <c r="BC338" s="339"/>
      <c r="BD338" s="339"/>
      <c r="BE338" s="439"/>
    </row>
    <row r="339" spans="1:57" ht="12.75" customHeight="1" x14ac:dyDescent="0.25">
      <c r="A339" s="296"/>
      <c r="B339" s="409"/>
      <c r="C339" s="376"/>
      <c r="D339" s="285"/>
      <c r="E339" s="470"/>
      <c r="F339" s="285"/>
      <c r="G339" s="308"/>
      <c r="H339" s="372"/>
      <c r="I339" s="377"/>
      <c r="J339" s="483"/>
      <c r="K339" s="422"/>
      <c r="L339" s="376"/>
      <c r="M339" s="425"/>
      <c r="N339" s="470"/>
      <c r="O339" s="376"/>
      <c r="P339" s="370"/>
      <c r="Q339" s="370"/>
      <c r="R339" s="370"/>
      <c r="S339" s="370"/>
      <c r="T339" s="370"/>
      <c r="U339" s="370"/>
      <c r="V339" s="370"/>
      <c r="W339" s="370"/>
      <c r="X339" s="370"/>
      <c r="Y339" s="376"/>
      <c r="Z339" s="370"/>
      <c r="AA339" s="376"/>
      <c r="AB339" s="384"/>
      <c r="AC339" s="387"/>
      <c r="AD339" s="387"/>
      <c r="AE339" s="390"/>
      <c r="AF339" s="376"/>
      <c r="AG339" s="376"/>
      <c r="AH339" s="376"/>
      <c r="AI339" s="473"/>
      <c r="AJ339" s="492"/>
      <c r="AK339" s="376"/>
      <c r="AL339" s="376"/>
      <c r="AM339" s="376"/>
      <c r="AN339" s="473"/>
      <c r="AO339" s="469"/>
      <c r="AP339" s="290"/>
      <c r="AQ339" s="290"/>
      <c r="AR339" s="290"/>
      <c r="AS339" s="290"/>
      <c r="AT339" s="290"/>
      <c r="AU339" s="290"/>
      <c r="AV339" s="290"/>
      <c r="AW339" s="290"/>
      <c r="AX339" s="290"/>
      <c r="AY339" s="290"/>
      <c r="AZ339" s="337"/>
      <c r="BA339" s="343"/>
      <c r="BB339" s="339"/>
      <c r="BC339" s="339"/>
      <c r="BD339" s="339"/>
      <c r="BE339" s="439"/>
    </row>
    <row r="340" spans="1:57" ht="18.75" customHeight="1" x14ac:dyDescent="0.25">
      <c r="A340" s="296"/>
      <c r="B340" s="409"/>
      <c r="C340" s="376"/>
      <c r="D340" s="285"/>
      <c r="E340" s="470"/>
      <c r="F340" s="285"/>
      <c r="G340" s="308"/>
      <c r="H340" s="372" t="s">
        <v>387</v>
      </c>
      <c r="I340" s="406" t="s">
        <v>48</v>
      </c>
      <c r="J340" s="483"/>
      <c r="K340" s="422"/>
      <c r="L340" s="376"/>
      <c r="M340" s="425"/>
      <c r="N340" s="470"/>
      <c r="O340" s="376"/>
      <c r="P340" s="370"/>
      <c r="Q340" s="370"/>
      <c r="R340" s="370"/>
      <c r="S340" s="370"/>
      <c r="T340" s="370"/>
      <c r="U340" s="370"/>
      <c r="V340" s="370"/>
      <c r="W340" s="370"/>
      <c r="X340" s="370"/>
      <c r="Y340" s="376"/>
      <c r="Z340" s="370"/>
      <c r="AA340" s="376"/>
      <c r="AB340" s="384"/>
      <c r="AC340" s="387"/>
      <c r="AD340" s="387"/>
      <c r="AE340" s="390"/>
      <c r="AF340" s="376"/>
      <c r="AG340" s="376"/>
      <c r="AH340" s="376"/>
      <c r="AI340" s="473"/>
      <c r="AJ340" s="492"/>
      <c r="AK340" s="376"/>
      <c r="AL340" s="376"/>
      <c r="AM340" s="376"/>
      <c r="AN340" s="473"/>
      <c r="AO340" s="469"/>
      <c r="AP340" s="290"/>
      <c r="AQ340" s="290"/>
      <c r="AR340" s="290"/>
      <c r="AS340" s="290"/>
      <c r="AT340" s="290"/>
      <c r="AU340" s="290"/>
      <c r="AV340" s="290"/>
      <c r="AW340" s="290"/>
      <c r="AX340" s="290"/>
      <c r="AY340" s="290"/>
      <c r="AZ340" s="337"/>
      <c r="BA340" s="343"/>
      <c r="BB340" s="339"/>
      <c r="BC340" s="339"/>
      <c r="BD340" s="339"/>
      <c r="BE340" s="439"/>
    </row>
    <row r="341" spans="1:57" ht="12.75" customHeight="1" x14ac:dyDescent="0.25">
      <c r="A341" s="296"/>
      <c r="B341" s="409"/>
      <c r="C341" s="376"/>
      <c r="D341" s="285"/>
      <c r="E341" s="470"/>
      <c r="F341" s="285"/>
      <c r="G341" s="308"/>
      <c r="H341" s="372"/>
      <c r="I341" s="377"/>
      <c r="J341" s="483"/>
      <c r="K341" s="422"/>
      <c r="L341" s="376"/>
      <c r="M341" s="425"/>
      <c r="N341" s="470"/>
      <c r="O341" s="376"/>
      <c r="P341" s="370"/>
      <c r="Q341" s="370"/>
      <c r="R341" s="370"/>
      <c r="S341" s="370"/>
      <c r="T341" s="370"/>
      <c r="U341" s="370"/>
      <c r="V341" s="370"/>
      <c r="W341" s="370"/>
      <c r="X341" s="370"/>
      <c r="Y341" s="376"/>
      <c r="Z341" s="370"/>
      <c r="AA341" s="376"/>
      <c r="AB341" s="384"/>
      <c r="AC341" s="387"/>
      <c r="AD341" s="387"/>
      <c r="AE341" s="390"/>
      <c r="AF341" s="376"/>
      <c r="AG341" s="376"/>
      <c r="AH341" s="376"/>
      <c r="AI341" s="473"/>
      <c r="AJ341" s="492"/>
      <c r="AK341" s="376"/>
      <c r="AL341" s="376"/>
      <c r="AM341" s="376"/>
      <c r="AN341" s="473"/>
      <c r="AO341" s="469"/>
      <c r="AP341" s="290"/>
      <c r="AQ341" s="290"/>
      <c r="AR341" s="290"/>
      <c r="AS341" s="290"/>
      <c r="AT341" s="290"/>
      <c r="AU341" s="290"/>
      <c r="AV341" s="290"/>
      <c r="AW341" s="290"/>
      <c r="AX341" s="290"/>
      <c r="AY341" s="290"/>
      <c r="AZ341" s="337"/>
      <c r="BA341" s="343"/>
      <c r="BB341" s="339"/>
      <c r="BC341" s="339"/>
      <c r="BD341" s="339"/>
      <c r="BE341" s="439"/>
    </row>
    <row r="342" spans="1:57" ht="14.25" customHeight="1" x14ac:dyDescent="0.25">
      <c r="A342" s="296"/>
      <c r="B342" s="409"/>
      <c r="C342" s="376"/>
      <c r="D342" s="285"/>
      <c r="E342" s="470"/>
      <c r="F342" s="285"/>
      <c r="G342" s="308"/>
      <c r="H342" s="466" t="s">
        <v>386</v>
      </c>
      <c r="I342" s="406" t="s">
        <v>49</v>
      </c>
      <c r="J342" s="483"/>
      <c r="K342" s="422"/>
      <c r="L342" s="376"/>
      <c r="M342" s="425"/>
      <c r="N342" s="470"/>
      <c r="O342" s="376"/>
      <c r="P342" s="370"/>
      <c r="Q342" s="370"/>
      <c r="R342" s="370"/>
      <c r="S342" s="370"/>
      <c r="T342" s="370"/>
      <c r="U342" s="370"/>
      <c r="V342" s="370"/>
      <c r="W342" s="370"/>
      <c r="X342" s="370"/>
      <c r="Y342" s="376"/>
      <c r="Z342" s="370"/>
      <c r="AA342" s="376"/>
      <c r="AB342" s="384"/>
      <c r="AC342" s="387"/>
      <c r="AD342" s="387"/>
      <c r="AE342" s="390"/>
      <c r="AF342" s="376"/>
      <c r="AG342" s="376"/>
      <c r="AH342" s="376"/>
      <c r="AI342" s="473"/>
      <c r="AJ342" s="492"/>
      <c r="AK342" s="376"/>
      <c r="AL342" s="376"/>
      <c r="AM342" s="376"/>
      <c r="AN342" s="473"/>
      <c r="AO342" s="469"/>
      <c r="AP342" s="290"/>
      <c r="AQ342" s="290"/>
      <c r="AR342" s="290"/>
      <c r="AS342" s="290"/>
      <c r="AT342" s="290"/>
      <c r="AU342" s="290"/>
      <c r="AV342" s="290"/>
      <c r="AW342" s="290"/>
      <c r="AX342" s="290"/>
      <c r="AY342" s="290"/>
      <c r="AZ342" s="337"/>
      <c r="BA342" s="343"/>
      <c r="BB342" s="339"/>
      <c r="BC342" s="339"/>
      <c r="BD342" s="339"/>
      <c r="BE342" s="439"/>
    </row>
    <row r="343" spans="1:57" ht="13.5" customHeight="1" x14ac:dyDescent="0.25">
      <c r="A343" s="296"/>
      <c r="B343" s="409"/>
      <c r="C343" s="376"/>
      <c r="D343" s="285"/>
      <c r="E343" s="470"/>
      <c r="F343" s="285"/>
      <c r="G343" s="308"/>
      <c r="H343" s="467"/>
      <c r="I343" s="377"/>
      <c r="J343" s="483"/>
      <c r="K343" s="422"/>
      <c r="L343" s="376"/>
      <c r="M343" s="425"/>
      <c r="N343" s="470"/>
      <c r="O343" s="376"/>
      <c r="P343" s="370"/>
      <c r="Q343" s="370"/>
      <c r="R343" s="370"/>
      <c r="S343" s="370"/>
      <c r="T343" s="370"/>
      <c r="U343" s="370"/>
      <c r="V343" s="370"/>
      <c r="W343" s="370"/>
      <c r="X343" s="370"/>
      <c r="Y343" s="376"/>
      <c r="Z343" s="370"/>
      <c r="AA343" s="376"/>
      <c r="AB343" s="384"/>
      <c r="AC343" s="387"/>
      <c r="AD343" s="387"/>
      <c r="AE343" s="390"/>
      <c r="AF343" s="376"/>
      <c r="AG343" s="376"/>
      <c r="AH343" s="376"/>
      <c r="AI343" s="473"/>
      <c r="AJ343" s="492"/>
      <c r="AK343" s="376"/>
      <c r="AL343" s="376"/>
      <c r="AM343" s="376"/>
      <c r="AN343" s="473"/>
      <c r="AO343" s="469"/>
      <c r="AP343" s="290"/>
      <c r="AQ343" s="290"/>
      <c r="AR343" s="290"/>
      <c r="AS343" s="290"/>
      <c r="AT343" s="290"/>
      <c r="AU343" s="290"/>
      <c r="AV343" s="290"/>
      <c r="AW343" s="290"/>
      <c r="AX343" s="290"/>
      <c r="AY343" s="290"/>
      <c r="AZ343" s="337"/>
      <c r="BA343" s="343"/>
      <c r="BB343" s="339"/>
      <c r="BC343" s="339"/>
      <c r="BD343" s="339"/>
      <c r="BE343" s="439"/>
    </row>
    <row r="344" spans="1:57" ht="18.75" customHeight="1" x14ac:dyDescent="0.25">
      <c r="A344" s="296"/>
      <c r="B344" s="409"/>
      <c r="C344" s="376"/>
      <c r="D344" s="285"/>
      <c r="E344" s="470"/>
      <c r="F344" s="285"/>
      <c r="G344" s="308"/>
      <c r="H344" s="464" t="s">
        <v>385</v>
      </c>
      <c r="I344" s="406" t="s">
        <v>49</v>
      </c>
      <c r="J344" s="483"/>
      <c r="K344" s="422"/>
      <c r="L344" s="376"/>
      <c r="M344" s="425"/>
      <c r="N344" s="470"/>
      <c r="O344" s="376"/>
      <c r="P344" s="370"/>
      <c r="Q344" s="370"/>
      <c r="R344" s="370"/>
      <c r="S344" s="370"/>
      <c r="T344" s="370"/>
      <c r="U344" s="370"/>
      <c r="V344" s="370"/>
      <c r="W344" s="370"/>
      <c r="X344" s="370"/>
      <c r="Y344" s="376"/>
      <c r="Z344" s="370"/>
      <c r="AA344" s="376"/>
      <c r="AB344" s="384"/>
      <c r="AC344" s="387"/>
      <c r="AD344" s="387"/>
      <c r="AE344" s="390"/>
      <c r="AF344" s="376"/>
      <c r="AG344" s="376"/>
      <c r="AH344" s="376"/>
      <c r="AI344" s="473"/>
      <c r="AJ344" s="492"/>
      <c r="AK344" s="376"/>
      <c r="AL344" s="376"/>
      <c r="AM344" s="376"/>
      <c r="AN344" s="473"/>
      <c r="AO344" s="469"/>
      <c r="AP344" s="290"/>
      <c r="AQ344" s="290"/>
      <c r="AR344" s="290"/>
      <c r="AS344" s="290"/>
      <c r="AT344" s="290"/>
      <c r="AU344" s="290"/>
      <c r="AV344" s="290"/>
      <c r="AW344" s="290"/>
      <c r="AX344" s="290"/>
      <c r="AY344" s="290"/>
      <c r="AZ344" s="337"/>
      <c r="BA344" s="343"/>
      <c r="BB344" s="339"/>
      <c r="BC344" s="339"/>
      <c r="BD344" s="339"/>
      <c r="BE344" s="439"/>
    </row>
    <row r="345" spans="1:57" ht="15.75" customHeight="1" thickBot="1" x14ac:dyDescent="0.3">
      <c r="A345" s="297"/>
      <c r="B345" s="410"/>
      <c r="C345" s="392"/>
      <c r="D345" s="286"/>
      <c r="E345" s="471"/>
      <c r="F345" s="286"/>
      <c r="G345" s="335"/>
      <c r="H345" s="465"/>
      <c r="I345" s="377"/>
      <c r="J345" s="484"/>
      <c r="K345" s="423"/>
      <c r="L345" s="376"/>
      <c r="M345" s="426"/>
      <c r="N345" s="471"/>
      <c r="O345" s="392"/>
      <c r="P345" s="371"/>
      <c r="Q345" s="371"/>
      <c r="R345" s="371"/>
      <c r="S345" s="371"/>
      <c r="T345" s="371"/>
      <c r="U345" s="371"/>
      <c r="V345" s="371"/>
      <c r="W345" s="371"/>
      <c r="X345" s="371"/>
      <c r="Y345" s="392"/>
      <c r="Z345" s="371"/>
      <c r="AA345" s="392"/>
      <c r="AB345" s="385"/>
      <c r="AC345" s="387"/>
      <c r="AD345" s="387"/>
      <c r="AE345" s="391"/>
      <c r="AF345" s="392"/>
      <c r="AG345" s="392"/>
      <c r="AH345" s="376"/>
      <c r="AI345" s="474"/>
      <c r="AJ345" s="493"/>
      <c r="AK345" s="392"/>
      <c r="AL345" s="392"/>
      <c r="AM345" s="392"/>
      <c r="AN345" s="474"/>
      <c r="AO345" s="472"/>
      <c r="AP345" s="291"/>
      <c r="AQ345" s="291"/>
      <c r="AR345" s="291"/>
      <c r="AS345" s="291"/>
      <c r="AT345" s="291"/>
      <c r="AU345" s="291"/>
      <c r="AV345" s="291"/>
      <c r="AW345" s="291"/>
      <c r="AX345" s="291"/>
      <c r="AY345" s="291"/>
      <c r="AZ345" s="344"/>
      <c r="BA345" s="345"/>
      <c r="BB345" s="346"/>
      <c r="BC345" s="346"/>
      <c r="BD345" s="346"/>
      <c r="BE345" s="440"/>
    </row>
    <row r="346" spans="1:57" ht="46.5" customHeight="1" thickBot="1" x14ac:dyDescent="0.3">
      <c r="A346" s="295">
        <v>12</v>
      </c>
      <c r="B346" s="739" t="s">
        <v>771</v>
      </c>
      <c r="C346" s="375" t="s">
        <v>499</v>
      </c>
      <c r="D346" s="284" t="s">
        <v>32</v>
      </c>
      <c r="E346" s="375" t="s">
        <v>498</v>
      </c>
      <c r="F346" s="284" t="s">
        <v>497</v>
      </c>
      <c r="G346" s="307" t="s">
        <v>100</v>
      </c>
      <c r="H346" s="166" t="s">
        <v>416</v>
      </c>
      <c r="I346" s="173" t="s">
        <v>48</v>
      </c>
      <c r="J346" s="482">
        <f>COUNTIF(I346:I371,[3]DATOS!$D$24)</f>
        <v>8</v>
      </c>
      <c r="K346" s="421" t="str">
        <f>+IF(AND(J346&lt;6,J346&gt;0),"Moderado",IF(AND(J346&lt;12,J346&gt;5),"Mayor",IF(AND(J346&lt;20,J346&gt;11),"Catastrófico","Responda las Preguntas de Impacto")))</f>
        <v>Mayor</v>
      </c>
      <c r="L346" s="375"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Alto</v>
      </c>
      <c r="M346" s="424"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Evitar el Riesgo, Reducir el Riesgo, Compartir el Riesgo</v>
      </c>
      <c r="N346" s="307" t="s">
        <v>496</v>
      </c>
      <c r="O346" s="287" t="s">
        <v>65</v>
      </c>
      <c r="P346" s="164" t="s">
        <v>401</v>
      </c>
      <c r="Q346" s="159" t="s">
        <v>76</v>
      </c>
      <c r="R346" s="159">
        <f>+IFERROR(VLOOKUP(Q346,[13]DATOS!$E$2:$F$17,2,FALSE),"")</f>
        <v>15</v>
      </c>
      <c r="S346" s="429">
        <f>SUM(R346:R353)</f>
        <v>100</v>
      </c>
      <c r="T346" s="290" t="str">
        <f>+IF(AND(S346&lt;=100,S346&gt;=96),"Fuerte",IF(AND(S346&lt;=95,S346&gt;=86),"Moderado",IF(AND(S346&lt;=85,J346&gt;=0),"Débil"," ")))</f>
        <v>Fuerte</v>
      </c>
      <c r="U346" s="290" t="s">
        <v>90</v>
      </c>
      <c r="V346" s="29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290">
        <f>IF(V346="Fuerte",100,IF(V346="Moderado",50,IF(V346="Débil",0)))</f>
        <v>100</v>
      </c>
      <c r="X346" s="369">
        <f>AVERAGE(W346:W371)</f>
        <v>100</v>
      </c>
      <c r="Y346" s="369" t="s">
        <v>489</v>
      </c>
      <c r="Z346" s="369" t="s">
        <v>413</v>
      </c>
      <c r="AA346" s="494" t="s">
        <v>495</v>
      </c>
      <c r="AB346" s="496" t="str">
        <f>+IF(X346=100,"Fuerte",IF(AND(X346&lt;=99,X346&gt;=50),"Moderado",IF(X346&lt;50,"Débil"," ")))</f>
        <v>Fuerte</v>
      </c>
      <c r="AC346" s="387" t="s">
        <v>95</v>
      </c>
      <c r="AD346" s="387" t="s">
        <v>95</v>
      </c>
      <c r="AE346" s="389"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375"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375" t="str">
        <f>K346</f>
        <v>Mayor</v>
      </c>
      <c r="AH346" s="375"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Alto</v>
      </c>
      <c r="AI346" s="393"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Evitar el Riesgo, Reducir el Riesgo, Compartir el Riesgo</v>
      </c>
      <c r="AJ346" s="689" t="s">
        <v>494</v>
      </c>
      <c r="AK346" s="378">
        <v>43466</v>
      </c>
      <c r="AL346" s="407">
        <v>43830</v>
      </c>
      <c r="AM346" s="400" t="s">
        <v>489</v>
      </c>
      <c r="AN346" s="497" t="s">
        <v>493</v>
      </c>
      <c r="AO346" s="461"/>
      <c r="AP346" s="374"/>
      <c r="AQ346" s="374"/>
      <c r="AR346" s="374"/>
      <c r="AS346" s="374"/>
      <c r="AT346" s="374"/>
      <c r="AU346" s="374"/>
      <c r="AV346" s="374"/>
      <c r="AW346" s="374"/>
      <c r="AX346" s="374"/>
      <c r="AY346" s="374"/>
      <c r="AZ346" s="452"/>
      <c r="BA346" s="441"/>
      <c r="BB346" s="455"/>
      <c r="BC346" s="455"/>
      <c r="BD346" s="455"/>
      <c r="BE346" s="458"/>
    </row>
    <row r="347" spans="1:57" ht="30" customHeight="1" thickBot="1" x14ac:dyDescent="0.3">
      <c r="A347" s="296"/>
      <c r="B347" s="743"/>
      <c r="C347" s="376"/>
      <c r="D347" s="285"/>
      <c r="E347" s="376"/>
      <c r="F347" s="285"/>
      <c r="G347" s="308"/>
      <c r="H347" s="161" t="s">
        <v>409</v>
      </c>
      <c r="I347" s="172" t="s">
        <v>49</v>
      </c>
      <c r="J347" s="483"/>
      <c r="K347" s="422"/>
      <c r="L347" s="376"/>
      <c r="M347" s="425"/>
      <c r="N347" s="308"/>
      <c r="O347" s="288"/>
      <c r="P347" s="164" t="s">
        <v>399</v>
      </c>
      <c r="Q347" s="159" t="s">
        <v>78</v>
      </c>
      <c r="R347" s="159">
        <f>+IFERROR(VLOOKUP(Q347,[13]DATOS!$E$2:$F$17,2,FALSE),"")</f>
        <v>15</v>
      </c>
      <c r="S347" s="430"/>
      <c r="T347" s="290"/>
      <c r="U347" s="290"/>
      <c r="V347" s="290"/>
      <c r="W347" s="290"/>
      <c r="X347" s="370"/>
      <c r="Y347" s="370"/>
      <c r="Z347" s="370"/>
      <c r="AA347" s="495"/>
      <c r="AB347" s="384"/>
      <c r="AC347" s="387"/>
      <c r="AD347" s="387"/>
      <c r="AE347" s="390"/>
      <c r="AF347" s="376"/>
      <c r="AG347" s="376"/>
      <c r="AH347" s="376"/>
      <c r="AI347" s="394"/>
      <c r="AJ347" s="397"/>
      <c r="AK347" s="398"/>
      <c r="AL347" s="398"/>
      <c r="AM347" s="401"/>
      <c r="AN347" s="473"/>
      <c r="AO347" s="462"/>
      <c r="AP347" s="370"/>
      <c r="AQ347" s="370"/>
      <c r="AR347" s="370"/>
      <c r="AS347" s="370"/>
      <c r="AT347" s="370"/>
      <c r="AU347" s="370"/>
      <c r="AV347" s="370"/>
      <c r="AW347" s="370"/>
      <c r="AX347" s="370"/>
      <c r="AY347" s="370"/>
      <c r="AZ347" s="453"/>
      <c r="BA347" s="442"/>
      <c r="BB347" s="456"/>
      <c r="BC347" s="456"/>
      <c r="BD347" s="456"/>
      <c r="BE347" s="459"/>
    </row>
    <row r="348" spans="1:57" ht="30" customHeight="1" thickBot="1" x14ac:dyDescent="0.3">
      <c r="A348" s="296"/>
      <c r="B348" s="743"/>
      <c r="C348" s="376"/>
      <c r="D348" s="285"/>
      <c r="E348" s="376"/>
      <c r="F348" s="285"/>
      <c r="G348" s="308"/>
      <c r="H348" s="161" t="s">
        <v>408</v>
      </c>
      <c r="I348" s="172" t="s">
        <v>49</v>
      </c>
      <c r="J348" s="483"/>
      <c r="K348" s="422"/>
      <c r="L348" s="376"/>
      <c r="M348" s="425"/>
      <c r="N348" s="308"/>
      <c r="O348" s="288"/>
      <c r="P348" s="164" t="s">
        <v>397</v>
      </c>
      <c r="Q348" s="159" t="s">
        <v>80</v>
      </c>
      <c r="R348" s="159">
        <f>+IFERROR(VLOOKUP(Q348,[13]DATOS!$E$2:$F$17,2,FALSE),"")</f>
        <v>15</v>
      </c>
      <c r="S348" s="430"/>
      <c r="T348" s="290"/>
      <c r="U348" s="290"/>
      <c r="V348" s="290"/>
      <c r="W348" s="290"/>
      <c r="X348" s="370"/>
      <c r="Y348" s="370"/>
      <c r="Z348" s="370"/>
      <c r="AA348" s="495"/>
      <c r="AB348" s="384"/>
      <c r="AC348" s="387"/>
      <c r="AD348" s="387"/>
      <c r="AE348" s="390"/>
      <c r="AF348" s="376"/>
      <c r="AG348" s="376"/>
      <c r="AH348" s="376"/>
      <c r="AI348" s="394"/>
      <c r="AJ348" s="397"/>
      <c r="AK348" s="398"/>
      <c r="AL348" s="398"/>
      <c r="AM348" s="401"/>
      <c r="AN348" s="473"/>
      <c r="AO348" s="462"/>
      <c r="AP348" s="370"/>
      <c r="AQ348" s="370"/>
      <c r="AR348" s="370"/>
      <c r="AS348" s="370"/>
      <c r="AT348" s="370"/>
      <c r="AU348" s="370"/>
      <c r="AV348" s="370"/>
      <c r="AW348" s="370"/>
      <c r="AX348" s="370"/>
      <c r="AY348" s="370"/>
      <c r="AZ348" s="453"/>
      <c r="BA348" s="442"/>
      <c r="BB348" s="456"/>
      <c r="BC348" s="456"/>
      <c r="BD348" s="456"/>
      <c r="BE348" s="459"/>
    </row>
    <row r="349" spans="1:57" ht="30" customHeight="1" thickBot="1" x14ac:dyDescent="0.3">
      <c r="A349" s="296"/>
      <c r="B349" s="743"/>
      <c r="C349" s="376"/>
      <c r="D349" s="285"/>
      <c r="E349" s="376"/>
      <c r="F349" s="285"/>
      <c r="G349" s="308"/>
      <c r="H349" s="161" t="s">
        <v>407</v>
      </c>
      <c r="I349" s="172" t="s">
        <v>49</v>
      </c>
      <c r="J349" s="483"/>
      <c r="K349" s="422"/>
      <c r="L349" s="376"/>
      <c r="M349" s="425"/>
      <c r="N349" s="308"/>
      <c r="O349" s="288"/>
      <c r="P349" s="164" t="s">
        <v>395</v>
      </c>
      <c r="Q349" s="159" t="s">
        <v>82</v>
      </c>
      <c r="R349" s="159">
        <f>+IFERROR(VLOOKUP(Q349,[13]DATOS!$E$2:$F$17,2,FALSE),"")</f>
        <v>15</v>
      </c>
      <c r="S349" s="430"/>
      <c r="T349" s="290"/>
      <c r="U349" s="290"/>
      <c r="V349" s="290"/>
      <c r="W349" s="290"/>
      <c r="X349" s="370"/>
      <c r="Y349" s="370"/>
      <c r="Z349" s="370"/>
      <c r="AA349" s="495"/>
      <c r="AB349" s="384"/>
      <c r="AC349" s="387"/>
      <c r="AD349" s="387"/>
      <c r="AE349" s="390"/>
      <c r="AF349" s="376"/>
      <c r="AG349" s="376"/>
      <c r="AH349" s="376"/>
      <c r="AI349" s="394"/>
      <c r="AJ349" s="397"/>
      <c r="AK349" s="398"/>
      <c r="AL349" s="398"/>
      <c r="AM349" s="401"/>
      <c r="AN349" s="473"/>
      <c r="AO349" s="462"/>
      <c r="AP349" s="370"/>
      <c r="AQ349" s="370"/>
      <c r="AR349" s="370"/>
      <c r="AS349" s="370"/>
      <c r="AT349" s="370"/>
      <c r="AU349" s="370"/>
      <c r="AV349" s="370"/>
      <c r="AW349" s="370"/>
      <c r="AX349" s="370"/>
      <c r="AY349" s="370"/>
      <c r="AZ349" s="453"/>
      <c r="BA349" s="442"/>
      <c r="BB349" s="456"/>
      <c r="BC349" s="456"/>
      <c r="BD349" s="456"/>
      <c r="BE349" s="459"/>
    </row>
    <row r="350" spans="1:57" ht="30" customHeight="1" thickBot="1" x14ac:dyDescent="0.3">
      <c r="A350" s="296"/>
      <c r="B350" s="743"/>
      <c r="C350" s="376"/>
      <c r="D350" s="285"/>
      <c r="E350" s="376"/>
      <c r="F350" s="285"/>
      <c r="G350" s="308"/>
      <c r="H350" s="161" t="s">
        <v>406</v>
      </c>
      <c r="I350" s="172" t="s">
        <v>48</v>
      </c>
      <c r="J350" s="483"/>
      <c r="K350" s="422"/>
      <c r="L350" s="376"/>
      <c r="M350" s="425"/>
      <c r="N350" s="308"/>
      <c r="O350" s="288"/>
      <c r="P350" s="164" t="s">
        <v>393</v>
      </c>
      <c r="Q350" s="159" t="s">
        <v>85</v>
      </c>
      <c r="R350" s="159">
        <f>+IFERROR(VLOOKUP(Q350,[13]DATOS!$E$2:$F$17,2,FALSE),"")</f>
        <v>15</v>
      </c>
      <c r="S350" s="430"/>
      <c r="T350" s="290"/>
      <c r="U350" s="290"/>
      <c r="V350" s="290"/>
      <c r="W350" s="290"/>
      <c r="X350" s="370"/>
      <c r="Y350" s="370"/>
      <c r="Z350" s="370"/>
      <c r="AA350" s="495"/>
      <c r="AB350" s="384"/>
      <c r="AC350" s="387"/>
      <c r="AD350" s="387"/>
      <c r="AE350" s="390"/>
      <c r="AF350" s="376"/>
      <c r="AG350" s="376"/>
      <c r="AH350" s="376"/>
      <c r="AI350" s="394"/>
      <c r="AJ350" s="397"/>
      <c r="AK350" s="398"/>
      <c r="AL350" s="398"/>
      <c r="AM350" s="401"/>
      <c r="AN350" s="473"/>
      <c r="AO350" s="462"/>
      <c r="AP350" s="370"/>
      <c r="AQ350" s="370"/>
      <c r="AR350" s="370"/>
      <c r="AS350" s="370"/>
      <c r="AT350" s="370"/>
      <c r="AU350" s="370"/>
      <c r="AV350" s="370"/>
      <c r="AW350" s="370"/>
      <c r="AX350" s="370"/>
      <c r="AY350" s="370"/>
      <c r="AZ350" s="453"/>
      <c r="BA350" s="442"/>
      <c r="BB350" s="456"/>
      <c r="BC350" s="456"/>
      <c r="BD350" s="456"/>
      <c r="BE350" s="459"/>
    </row>
    <row r="351" spans="1:57" ht="30" customHeight="1" x14ac:dyDescent="0.25">
      <c r="A351" s="296"/>
      <c r="B351" s="743"/>
      <c r="C351" s="376"/>
      <c r="D351" s="285"/>
      <c r="E351" s="376"/>
      <c r="F351" s="285"/>
      <c r="G351" s="308"/>
      <c r="H351" s="161" t="s">
        <v>405</v>
      </c>
      <c r="I351" s="172" t="s">
        <v>49</v>
      </c>
      <c r="J351" s="483"/>
      <c r="K351" s="422"/>
      <c r="L351" s="376"/>
      <c r="M351" s="425"/>
      <c r="N351" s="308"/>
      <c r="O351" s="288"/>
      <c r="P351" s="165" t="s">
        <v>392</v>
      </c>
      <c r="Q351" s="159" t="s">
        <v>98</v>
      </c>
      <c r="R351" s="159">
        <f>+IFERROR(VLOOKUP(Q351,[13]DATOS!$E$2:$F$17,2,FALSE),"")</f>
        <v>15</v>
      </c>
      <c r="S351" s="430"/>
      <c r="T351" s="290"/>
      <c r="U351" s="290"/>
      <c r="V351" s="290"/>
      <c r="W351" s="290"/>
      <c r="X351" s="370"/>
      <c r="Y351" s="370"/>
      <c r="Z351" s="370"/>
      <c r="AA351" s="495"/>
      <c r="AB351" s="384"/>
      <c r="AC351" s="387"/>
      <c r="AD351" s="387"/>
      <c r="AE351" s="390"/>
      <c r="AF351" s="376"/>
      <c r="AG351" s="376"/>
      <c r="AH351" s="376"/>
      <c r="AI351" s="394"/>
      <c r="AJ351" s="397"/>
      <c r="AK351" s="398"/>
      <c r="AL351" s="398"/>
      <c r="AM351" s="401"/>
      <c r="AN351" s="473"/>
      <c r="AO351" s="462"/>
      <c r="AP351" s="370"/>
      <c r="AQ351" s="370"/>
      <c r="AR351" s="370"/>
      <c r="AS351" s="370"/>
      <c r="AT351" s="370"/>
      <c r="AU351" s="370"/>
      <c r="AV351" s="370"/>
      <c r="AW351" s="370"/>
      <c r="AX351" s="370"/>
      <c r="AY351" s="370"/>
      <c r="AZ351" s="453"/>
      <c r="BA351" s="442"/>
      <c r="BB351" s="456"/>
      <c r="BC351" s="456"/>
      <c r="BD351" s="456"/>
      <c r="BE351" s="459"/>
    </row>
    <row r="352" spans="1:57" ht="30" customHeight="1" x14ac:dyDescent="0.25">
      <c r="A352" s="296"/>
      <c r="B352" s="743"/>
      <c r="C352" s="376"/>
      <c r="D352" s="285"/>
      <c r="E352" s="376"/>
      <c r="F352" s="285"/>
      <c r="G352" s="308"/>
      <c r="H352" s="161" t="s">
        <v>404</v>
      </c>
      <c r="I352" s="172" t="s">
        <v>49</v>
      </c>
      <c r="J352" s="483"/>
      <c r="K352" s="422"/>
      <c r="L352" s="376"/>
      <c r="M352" s="425"/>
      <c r="N352" s="308"/>
      <c r="O352" s="288"/>
      <c r="P352" s="164" t="s">
        <v>390</v>
      </c>
      <c r="Q352" s="164" t="s">
        <v>87</v>
      </c>
      <c r="R352" s="164">
        <f>+IFERROR(VLOOKUP(Q352,[13]DATOS!$E$2:$F$17,2,FALSE),"")</f>
        <v>10</v>
      </c>
      <c r="S352" s="430"/>
      <c r="T352" s="290"/>
      <c r="U352" s="290"/>
      <c r="V352" s="290"/>
      <c r="W352" s="290"/>
      <c r="X352" s="370"/>
      <c r="Y352" s="370"/>
      <c r="Z352" s="370"/>
      <c r="AA352" s="495"/>
      <c r="AB352" s="384"/>
      <c r="AC352" s="387"/>
      <c r="AD352" s="387"/>
      <c r="AE352" s="390"/>
      <c r="AF352" s="376"/>
      <c r="AG352" s="376"/>
      <c r="AH352" s="376"/>
      <c r="AI352" s="394"/>
      <c r="AJ352" s="397"/>
      <c r="AK352" s="398"/>
      <c r="AL352" s="398"/>
      <c r="AM352" s="401"/>
      <c r="AN352" s="473"/>
      <c r="AO352" s="462"/>
      <c r="AP352" s="370"/>
      <c r="AQ352" s="370"/>
      <c r="AR352" s="370"/>
      <c r="AS352" s="370"/>
      <c r="AT352" s="370"/>
      <c r="AU352" s="370"/>
      <c r="AV352" s="370"/>
      <c r="AW352" s="370"/>
      <c r="AX352" s="370"/>
      <c r="AY352" s="370"/>
      <c r="AZ352" s="453"/>
      <c r="BA352" s="442"/>
      <c r="BB352" s="456"/>
      <c r="BC352" s="456"/>
      <c r="BD352" s="456"/>
      <c r="BE352" s="459"/>
    </row>
    <row r="353" spans="1:57" ht="72" customHeight="1" thickBot="1" x14ac:dyDescent="0.3">
      <c r="A353" s="296"/>
      <c r="B353" s="743"/>
      <c r="C353" s="376"/>
      <c r="D353" s="285"/>
      <c r="E353" s="377"/>
      <c r="F353" s="285"/>
      <c r="G353" s="308"/>
      <c r="H353" s="161" t="s">
        <v>403</v>
      </c>
      <c r="I353" s="172" t="s">
        <v>49</v>
      </c>
      <c r="J353" s="483"/>
      <c r="K353" s="422"/>
      <c r="L353" s="376"/>
      <c r="M353" s="425"/>
      <c r="N353" s="308"/>
      <c r="O353" s="288"/>
      <c r="P353" s="163"/>
      <c r="Q353" s="163"/>
      <c r="R353" s="163"/>
      <c r="S353" s="431"/>
      <c r="T353" s="290"/>
      <c r="U353" s="290"/>
      <c r="V353" s="290"/>
      <c r="W353" s="290"/>
      <c r="X353" s="370"/>
      <c r="Y353" s="379"/>
      <c r="Z353" s="379"/>
      <c r="AA353" s="489"/>
      <c r="AB353" s="384"/>
      <c r="AC353" s="387"/>
      <c r="AD353" s="387"/>
      <c r="AE353" s="390"/>
      <c r="AF353" s="376"/>
      <c r="AG353" s="376"/>
      <c r="AH353" s="376"/>
      <c r="AI353" s="394"/>
      <c r="AJ353" s="397"/>
      <c r="AK353" s="399"/>
      <c r="AL353" s="399"/>
      <c r="AM353" s="402"/>
      <c r="AN353" s="473"/>
      <c r="AO353" s="463"/>
      <c r="AP353" s="379"/>
      <c r="AQ353" s="379"/>
      <c r="AR353" s="379"/>
      <c r="AS353" s="379"/>
      <c r="AT353" s="379"/>
      <c r="AU353" s="379"/>
      <c r="AV353" s="379"/>
      <c r="AW353" s="379"/>
      <c r="AX353" s="379"/>
      <c r="AY353" s="379"/>
      <c r="AZ353" s="454"/>
      <c r="BA353" s="443"/>
      <c r="BB353" s="457"/>
      <c r="BC353" s="457"/>
      <c r="BD353" s="457"/>
      <c r="BE353" s="460"/>
    </row>
    <row r="354" spans="1:57" ht="30" customHeight="1" thickBot="1" x14ac:dyDescent="0.3">
      <c r="A354" s="296"/>
      <c r="B354" s="743"/>
      <c r="C354" s="376"/>
      <c r="D354" s="285"/>
      <c r="E354" s="478"/>
      <c r="F354" s="285"/>
      <c r="G354" s="308"/>
      <c r="H354" s="161" t="s">
        <v>402</v>
      </c>
      <c r="I354" s="172" t="s">
        <v>49</v>
      </c>
      <c r="J354" s="483"/>
      <c r="K354" s="422"/>
      <c r="L354" s="376"/>
      <c r="M354" s="425"/>
      <c r="N354" s="308" t="s">
        <v>492</v>
      </c>
      <c r="O354" s="375" t="s">
        <v>65</v>
      </c>
      <c r="P354" s="159" t="s">
        <v>401</v>
      </c>
      <c r="Q354" s="159" t="s">
        <v>76</v>
      </c>
      <c r="R354" s="159">
        <f>+IFERROR(VLOOKUP(Q354,[13]DATOS!$E$2:$F$17,2,FALSE),"")</f>
        <v>15</v>
      </c>
      <c r="S354" s="369">
        <f>SUM(R354:R363)</f>
        <v>100</v>
      </c>
      <c r="T354" s="369" t="str">
        <f>+IF(AND(S354&lt;=100,S354&gt;=96),"Fuerte",IF(AND(S354&lt;=95,S354&gt;=86),"Moderado",IF(AND(S354&lt;=85,J354&gt;=0),"Débil"," ")))</f>
        <v>Fuerte</v>
      </c>
      <c r="U354" s="369" t="s">
        <v>90</v>
      </c>
      <c r="V354" s="369"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369">
        <f>IF(V354="Fuerte",100,IF(V354="Moderado",50,IF(V354="Débil",0)))</f>
        <v>100</v>
      </c>
      <c r="X354" s="370"/>
      <c r="Y354" s="406" t="s">
        <v>489</v>
      </c>
      <c r="Z354" s="407" t="s">
        <v>428</v>
      </c>
      <c r="AA354" s="406" t="s">
        <v>491</v>
      </c>
      <c r="AB354" s="384"/>
      <c r="AC354" s="387"/>
      <c r="AD354" s="387"/>
      <c r="AE354" s="390"/>
      <c r="AF354" s="376"/>
      <c r="AG354" s="376"/>
      <c r="AH354" s="376"/>
      <c r="AI354" s="394"/>
      <c r="AJ354" s="689" t="s">
        <v>490</v>
      </c>
      <c r="AK354" s="468">
        <v>43466</v>
      </c>
      <c r="AL354" s="468">
        <v>43830</v>
      </c>
      <c r="AM354" s="288" t="s">
        <v>489</v>
      </c>
      <c r="AN354" s="473"/>
      <c r="AO354" s="469"/>
      <c r="AP354" s="290"/>
      <c r="AQ354" s="290"/>
      <c r="AR354" s="290"/>
      <c r="AS354" s="290"/>
      <c r="AT354" s="290"/>
      <c r="AU354" s="290"/>
      <c r="AV354" s="290"/>
      <c r="AW354" s="290"/>
      <c r="AX354" s="290"/>
      <c r="AY354" s="290"/>
      <c r="AZ354" s="337"/>
      <c r="BA354" s="343"/>
      <c r="BB354" s="339"/>
      <c r="BC354" s="339"/>
      <c r="BD354" s="339"/>
      <c r="BE354" s="439"/>
    </row>
    <row r="355" spans="1:57" ht="30" customHeight="1" thickBot="1" x14ac:dyDescent="0.3">
      <c r="A355" s="296"/>
      <c r="B355" s="743"/>
      <c r="C355" s="376"/>
      <c r="D355" s="285"/>
      <c r="E355" s="470"/>
      <c r="F355" s="285"/>
      <c r="G355" s="308"/>
      <c r="H355" s="161" t="s">
        <v>400</v>
      </c>
      <c r="I355" s="172" t="s">
        <v>48</v>
      </c>
      <c r="J355" s="483"/>
      <c r="K355" s="422"/>
      <c r="L355" s="376"/>
      <c r="M355" s="425"/>
      <c r="N355" s="308"/>
      <c r="O355" s="376"/>
      <c r="P355" s="160" t="s">
        <v>399</v>
      </c>
      <c r="Q355" s="159" t="s">
        <v>78</v>
      </c>
      <c r="R355" s="159">
        <f>+IFERROR(VLOOKUP(Q355,[13]DATOS!$E$2:$F$17,2,FALSE),"")</f>
        <v>15</v>
      </c>
      <c r="S355" s="370"/>
      <c r="T355" s="370"/>
      <c r="U355" s="370"/>
      <c r="V355" s="370"/>
      <c r="W355" s="370"/>
      <c r="X355" s="370"/>
      <c r="Y355" s="376"/>
      <c r="Z355" s="370"/>
      <c r="AA355" s="376"/>
      <c r="AB355" s="384"/>
      <c r="AC355" s="387"/>
      <c r="AD355" s="387"/>
      <c r="AE355" s="390"/>
      <c r="AF355" s="376"/>
      <c r="AG355" s="376"/>
      <c r="AH355" s="376"/>
      <c r="AI355" s="394"/>
      <c r="AJ355" s="397"/>
      <c r="AK355" s="468"/>
      <c r="AL355" s="468"/>
      <c r="AM355" s="288"/>
      <c r="AN355" s="473"/>
      <c r="AO355" s="469"/>
      <c r="AP355" s="290"/>
      <c r="AQ355" s="290"/>
      <c r="AR355" s="290"/>
      <c r="AS355" s="290"/>
      <c r="AT355" s="290"/>
      <c r="AU355" s="290"/>
      <c r="AV355" s="290"/>
      <c r="AW355" s="290"/>
      <c r="AX355" s="290"/>
      <c r="AY355" s="290"/>
      <c r="AZ355" s="337"/>
      <c r="BA355" s="343"/>
      <c r="BB355" s="339"/>
      <c r="BC355" s="339"/>
      <c r="BD355" s="339"/>
      <c r="BE355" s="439"/>
    </row>
    <row r="356" spans="1:57" ht="30" customHeight="1" thickBot="1" x14ac:dyDescent="0.3">
      <c r="A356" s="296"/>
      <c r="B356" s="743"/>
      <c r="C356" s="376"/>
      <c r="D356" s="285"/>
      <c r="E356" s="470"/>
      <c r="F356" s="285"/>
      <c r="G356" s="308"/>
      <c r="H356" s="161" t="s">
        <v>398</v>
      </c>
      <c r="I356" s="172" t="s">
        <v>48</v>
      </c>
      <c r="J356" s="483"/>
      <c r="K356" s="422"/>
      <c r="L356" s="376"/>
      <c r="M356" s="425"/>
      <c r="N356" s="308"/>
      <c r="O356" s="376"/>
      <c r="P356" s="160" t="s">
        <v>397</v>
      </c>
      <c r="Q356" s="159" t="s">
        <v>80</v>
      </c>
      <c r="R356" s="159">
        <f>+IFERROR(VLOOKUP(Q356,[13]DATOS!$E$2:$F$17,2,FALSE),"")</f>
        <v>15</v>
      </c>
      <c r="S356" s="370"/>
      <c r="T356" s="370"/>
      <c r="U356" s="370"/>
      <c r="V356" s="370"/>
      <c r="W356" s="370"/>
      <c r="X356" s="370"/>
      <c r="Y356" s="376"/>
      <c r="Z356" s="370"/>
      <c r="AA356" s="376"/>
      <c r="AB356" s="384"/>
      <c r="AC356" s="387"/>
      <c r="AD356" s="387"/>
      <c r="AE356" s="390"/>
      <c r="AF356" s="376"/>
      <c r="AG356" s="376"/>
      <c r="AH356" s="376"/>
      <c r="AI356" s="394"/>
      <c r="AJ356" s="397"/>
      <c r="AK356" s="468"/>
      <c r="AL356" s="468"/>
      <c r="AM356" s="288"/>
      <c r="AN356" s="473"/>
      <c r="AO356" s="469"/>
      <c r="AP356" s="290"/>
      <c r="AQ356" s="290"/>
      <c r="AR356" s="290"/>
      <c r="AS356" s="290"/>
      <c r="AT356" s="290"/>
      <c r="AU356" s="290"/>
      <c r="AV356" s="290"/>
      <c r="AW356" s="290"/>
      <c r="AX356" s="290"/>
      <c r="AY356" s="290"/>
      <c r="AZ356" s="337"/>
      <c r="BA356" s="343"/>
      <c r="BB356" s="339"/>
      <c r="BC356" s="339"/>
      <c r="BD356" s="339"/>
      <c r="BE356" s="439"/>
    </row>
    <row r="357" spans="1:57" ht="30" customHeight="1" thickBot="1" x14ac:dyDescent="0.3">
      <c r="A357" s="296"/>
      <c r="B357" s="743"/>
      <c r="C357" s="376"/>
      <c r="D357" s="285"/>
      <c r="E357" s="470"/>
      <c r="F357" s="285"/>
      <c r="G357" s="308"/>
      <c r="H357" s="161" t="s">
        <v>396</v>
      </c>
      <c r="I357" s="172" t="s">
        <v>48</v>
      </c>
      <c r="J357" s="483"/>
      <c r="K357" s="422"/>
      <c r="L357" s="376"/>
      <c r="M357" s="425"/>
      <c r="N357" s="308"/>
      <c r="O357" s="376"/>
      <c r="P357" s="160" t="s">
        <v>395</v>
      </c>
      <c r="Q357" s="159" t="s">
        <v>82</v>
      </c>
      <c r="R357" s="159">
        <f>+IFERROR(VLOOKUP(Q357,[13]DATOS!$E$2:$F$17,2,FALSE),"")</f>
        <v>15</v>
      </c>
      <c r="S357" s="370"/>
      <c r="T357" s="370"/>
      <c r="U357" s="370"/>
      <c r="V357" s="370"/>
      <c r="W357" s="370"/>
      <c r="X357" s="370"/>
      <c r="Y357" s="376"/>
      <c r="Z357" s="370"/>
      <c r="AA357" s="376"/>
      <c r="AB357" s="384"/>
      <c r="AC357" s="387"/>
      <c r="AD357" s="387"/>
      <c r="AE357" s="390"/>
      <c r="AF357" s="376"/>
      <c r="AG357" s="376"/>
      <c r="AH357" s="376"/>
      <c r="AI357" s="394"/>
      <c r="AJ357" s="397"/>
      <c r="AK357" s="468"/>
      <c r="AL357" s="468"/>
      <c r="AM357" s="288"/>
      <c r="AN357" s="473"/>
      <c r="AO357" s="469"/>
      <c r="AP357" s="290"/>
      <c r="AQ357" s="290"/>
      <c r="AR357" s="290"/>
      <c r="AS357" s="290"/>
      <c r="AT357" s="290"/>
      <c r="AU357" s="290"/>
      <c r="AV357" s="290"/>
      <c r="AW357" s="290"/>
      <c r="AX357" s="290"/>
      <c r="AY357" s="290"/>
      <c r="AZ357" s="337"/>
      <c r="BA357" s="343"/>
      <c r="BB357" s="339"/>
      <c r="BC357" s="339"/>
      <c r="BD357" s="339"/>
      <c r="BE357" s="439"/>
    </row>
    <row r="358" spans="1:57" ht="18.75" customHeight="1" thickBot="1" x14ac:dyDescent="0.3">
      <c r="A358" s="296"/>
      <c r="B358" s="743"/>
      <c r="C358" s="376"/>
      <c r="D358" s="285"/>
      <c r="E358" s="470"/>
      <c r="F358" s="285"/>
      <c r="G358" s="308"/>
      <c r="H358" s="372" t="s">
        <v>394</v>
      </c>
      <c r="I358" s="406" t="s">
        <v>49</v>
      </c>
      <c r="J358" s="483"/>
      <c r="K358" s="422"/>
      <c r="L358" s="376"/>
      <c r="M358" s="425"/>
      <c r="N358" s="308"/>
      <c r="O358" s="376"/>
      <c r="P358" s="160" t="s">
        <v>393</v>
      </c>
      <c r="Q358" s="159" t="s">
        <v>85</v>
      </c>
      <c r="R358" s="159">
        <f>+IFERROR(VLOOKUP(Q358,[13]DATOS!$E$2:$F$17,2,FALSE),"")</f>
        <v>15</v>
      </c>
      <c r="S358" s="370"/>
      <c r="T358" s="370"/>
      <c r="U358" s="370"/>
      <c r="V358" s="370"/>
      <c r="W358" s="370"/>
      <c r="X358" s="370"/>
      <c r="Y358" s="376"/>
      <c r="Z358" s="370"/>
      <c r="AA358" s="376"/>
      <c r="AB358" s="384"/>
      <c r="AC358" s="387"/>
      <c r="AD358" s="387"/>
      <c r="AE358" s="390"/>
      <c r="AF358" s="376"/>
      <c r="AG358" s="376"/>
      <c r="AH358" s="376"/>
      <c r="AI358" s="394"/>
      <c r="AJ358" s="397"/>
      <c r="AK358" s="468"/>
      <c r="AL358" s="468"/>
      <c r="AM358" s="288"/>
      <c r="AN358" s="473"/>
      <c r="AO358" s="469"/>
      <c r="AP358" s="290"/>
      <c r="AQ358" s="290"/>
      <c r="AR358" s="290"/>
      <c r="AS358" s="290"/>
      <c r="AT358" s="290"/>
      <c r="AU358" s="290"/>
      <c r="AV358" s="290"/>
      <c r="AW358" s="290"/>
      <c r="AX358" s="290"/>
      <c r="AY358" s="290"/>
      <c r="AZ358" s="337"/>
      <c r="BA358" s="343"/>
      <c r="BB358" s="339"/>
      <c r="BC358" s="339"/>
      <c r="BD358" s="339"/>
      <c r="BE358" s="439"/>
    </row>
    <row r="359" spans="1:57" ht="45.75" customHeight="1" thickBot="1" x14ac:dyDescent="0.3">
      <c r="A359" s="296"/>
      <c r="B359" s="743"/>
      <c r="C359" s="376"/>
      <c r="D359" s="285"/>
      <c r="E359" s="470"/>
      <c r="F359" s="285"/>
      <c r="G359" s="308"/>
      <c r="H359" s="372"/>
      <c r="I359" s="377"/>
      <c r="J359" s="483"/>
      <c r="K359" s="422"/>
      <c r="L359" s="376"/>
      <c r="M359" s="425"/>
      <c r="N359" s="308"/>
      <c r="O359" s="376"/>
      <c r="P359" s="160" t="s">
        <v>392</v>
      </c>
      <c r="Q359" s="159" t="s">
        <v>98</v>
      </c>
      <c r="R359" s="159">
        <f>+IFERROR(VLOOKUP(Q359,[13]DATOS!$E$2:$F$17,2,FALSE),"")</f>
        <v>15</v>
      </c>
      <c r="S359" s="370"/>
      <c r="T359" s="370"/>
      <c r="U359" s="370"/>
      <c r="V359" s="370"/>
      <c r="W359" s="370"/>
      <c r="X359" s="370"/>
      <c r="Y359" s="376"/>
      <c r="Z359" s="370"/>
      <c r="AA359" s="376"/>
      <c r="AB359" s="384"/>
      <c r="AC359" s="387"/>
      <c r="AD359" s="387"/>
      <c r="AE359" s="390"/>
      <c r="AF359" s="376"/>
      <c r="AG359" s="376"/>
      <c r="AH359" s="376"/>
      <c r="AI359" s="394"/>
      <c r="AJ359" s="397"/>
      <c r="AK359" s="468"/>
      <c r="AL359" s="468"/>
      <c r="AM359" s="288"/>
      <c r="AN359" s="473"/>
      <c r="AO359" s="469"/>
      <c r="AP359" s="290"/>
      <c r="AQ359" s="290"/>
      <c r="AR359" s="290"/>
      <c r="AS359" s="290"/>
      <c r="AT359" s="290"/>
      <c r="AU359" s="290"/>
      <c r="AV359" s="290"/>
      <c r="AW359" s="290"/>
      <c r="AX359" s="290"/>
      <c r="AY359" s="290"/>
      <c r="AZ359" s="337"/>
      <c r="BA359" s="343"/>
      <c r="BB359" s="339"/>
      <c r="BC359" s="339"/>
      <c r="BD359" s="339"/>
      <c r="BE359" s="439"/>
    </row>
    <row r="360" spans="1:57" ht="27.75" customHeight="1" x14ac:dyDescent="0.25">
      <c r="A360" s="296"/>
      <c r="B360" s="743"/>
      <c r="C360" s="376"/>
      <c r="D360" s="285"/>
      <c r="E360" s="470"/>
      <c r="F360" s="285"/>
      <c r="G360" s="308"/>
      <c r="H360" s="466" t="s">
        <v>391</v>
      </c>
      <c r="I360" s="406" t="s">
        <v>48</v>
      </c>
      <c r="J360" s="483"/>
      <c r="K360" s="422"/>
      <c r="L360" s="376"/>
      <c r="M360" s="425"/>
      <c r="N360" s="308"/>
      <c r="O360" s="376"/>
      <c r="P360" s="160" t="s">
        <v>390</v>
      </c>
      <c r="Q360" s="159" t="s">
        <v>87</v>
      </c>
      <c r="R360" s="159">
        <f>+IFERROR(VLOOKUP(Q360,[13]DATOS!$E$2:$F$17,2,FALSE),"")</f>
        <v>10</v>
      </c>
      <c r="S360" s="370"/>
      <c r="T360" s="370"/>
      <c r="U360" s="370"/>
      <c r="V360" s="370"/>
      <c r="W360" s="370"/>
      <c r="X360" s="370"/>
      <c r="Y360" s="376"/>
      <c r="Z360" s="370"/>
      <c r="AA360" s="376"/>
      <c r="AB360" s="384"/>
      <c r="AC360" s="387"/>
      <c r="AD360" s="387"/>
      <c r="AE360" s="390"/>
      <c r="AF360" s="376"/>
      <c r="AG360" s="376"/>
      <c r="AH360" s="376"/>
      <c r="AI360" s="394"/>
      <c r="AJ360" s="397"/>
      <c r="AK360" s="468"/>
      <c r="AL360" s="468"/>
      <c r="AM360" s="288"/>
      <c r="AN360" s="473"/>
      <c r="AO360" s="469"/>
      <c r="AP360" s="290"/>
      <c r="AQ360" s="290"/>
      <c r="AR360" s="290"/>
      <c r="AS360" s="290"/>
      <c r="AT360" s="290"/>
      <c r="AU360" s="290"/>
      <c r="AV360" s="290"/>
      <c r="AW360" s="290"/>
      <c r="AX360" s="290"/>
      <c r="AY360" s="290"/>
      <c r="AZ360" s="337"/>
      <c r="BA360" s="343"/>
      <c r="BB360" s="339"/>
      <c r="BC360" s="339"/>
      <c r="BD360" s="339"/>
      <c r="BE360" s="439"/>
    </row>
    <row r="361" spans="1:57" ht="26.25" customHeight="1" x14ac:dyDescent="0.25">
      <c r="A361" s="296"/>
      <c r="B361" s="743"/>
      <c r="C361" s="376"/>
      <c r="D361" s="285"/>
      <c r="E361" s="470"/>
      <c r="F361" s="285"/>
      <c r="G361" s="308"/>
      <c r="H361" s="467"/>
      <c r="I361" s="377"/>
      <c r="J361" s="483"/>
      <c r="K361" s="422"/>
      <c r="L361" s="376"/>
      <c r="M361" s="425"/>
      <c r="N361" s="470"/>
      <c r="O361" s="376"/>
      <c r="P361" s="369"/>
      <c r="Q361" s="369"/>
      <c r="R361" s="369"/>
      <c r="S361" s="370"/>
      <c r="T361" s="370"/>
      <c r="U361" s="370"/>
      <c r="V361" s="370"/>
      <c r="W361" s="370"/>
      <c r="X361" s="370"/>
      <c r="Y361" s="376"/>
      <c r="Z361" s="370"/>
      <c r="AA361" s="376"/>
      <c r="AB361" s="384"/>
      <c r="AC361" s="387"/>
      <c r="AD361" s="387"/>
      <c r="AE361" s="390"/>
      <c r="AF361" s="376"/>
      <c r="AG361" s="376"/>
      <c r="AH361" s="376"/>
      <c r="AI361" s="473"/>
      <c r="AJ361" s="491" t="s">
        <v>715</v>
      </c>
      <c r="AK361" s="406" t="s">
        <v>422</v>
      </c>
      <c r="AL361" s="406" t="s">
        <v>421</v>
      </c>
      <c r="AM361" s="406" t="s">
        <v>420</v>
      </c>
      <c r="AN361" s="473"/>
      <c r="AO361" s="469"/>
      <c r="AP361" s="290"/>
      <c r="AQ361" s="290"/>
      <c r="AR361" s="290"/>
      <c r="AS361" s="290"/>
      <c r="AT361" s="290"/>
      <c r="AU361" s="290"/>
      <c r="AV361" s="290"/>
      <c r="AW361" s="290"/>
      <c r="AX361" s="290"/>
      <c r="AY361" s="290"/>
      <c r="AZ361" s="337"/>
      <c r="BA361" s="343"/>
      <c r="BB361" s="339"/>
      <c r="BC361" s="339"/>
      <c r="BD361" s="339"/>
      <c r="BE361" s="439"/>
    </row>
    <row r="362" spans="1:57" ht="18.75" customHeight="1" x14ac:dyDescent="0.25">
      <c r="A362" s="296"/>
      <c r="B362" s="743"/>
      <c r="C362" s="376"/>
      <c r="D362" s="285"/>
      <c r="E362" s="470"/>
      <c r="F362" s="285"/>
      <c r="G362" s="308"/>
      <c r="H362" s="372" t="s">
        <v>389</v>
      </c>
      <c r="I362" s="406" t="s">
        <v>48</v>
      </c>
      <c r="J362" s="483"/>
      <c r="K362" s="422"/>
      <c r="L362" s="376"/>
      <c r="M362" s="425"/>
      <c r="N362" s="470"/>
      <c r="O362" s="376"/>
      <c r="P362" s="370"/>
      <c r="Q362" s="370"/>
      <c r="R362" s="370"/>
      <c r="S362" s="370"/>
      <c r="T362" s="370"/>
      <c r="U362" s="370"/>
      <c r="V362" s="370"/>
      <c r="W362" s="370"/>
      <c r="X362" s="370"/>
      <c r="Y362" s="376"/>
      <c r="Z362" s="370"/>
      <c r="AA362" s="376"/>
      <c r="AB362" s="384"/>
      <c r="AC362" s="387"/>
      <c r="AD362" s="387"/>
      <c r="AE362" s="390"/>
      <c r="AF362" s="376"/>
      <c r="AG362" s="376"/>
      <c r="AH362" s="376"/>
      <c r="AI362" s="473"/>
      <c r="AJ362" s="492"/>
      <c r="AK362" s="376"/>
      <c r="AL362" s="376"/>
      <c r="AM362" s="376"/>
      <c r="AN362" s="473"/>
      <c r="AO362" s="469"/>
      <c r="AP362" s="290"/>
      <c r="AQ362" s="290"/>
      <c r="AR362" s="290"/>
      <c r="AS362" s="290"/>
      <c r="AT362" s="290"/>
      <c r="AU362" s="290"/>
      <c r="AV362" s="290"/>
      <c r="AW362" s="290"/>
      <c r="AX362" s="290"/>
      <c r="AY362" s="290"/>
      <c r="AZ362" s="337"/>
      <c r="BA362" s="343"/>
      <c r="BB362" s="339"/>
      <c r="BC362" s="339"/>
      <c r="BD362" s="339"/>
      <c r="BE362" s="439"/>
    </row>
    <row r="363" spans="1:57" ht="9.75" customHeight="1" x14ac:dyDescent="0.25">
      <c r="A363" s="296"/>
      <c r="B363" s="743"/>
      <c r="C363" s="376"/>
      <c r="D363" s="285"/>
      <c r="E363" s="470"/>
      <c r="F363" s="285"/>
      <c r="G363" s="308"/>
      <c r="H363" s="372"/>
      <c r="I363" s="377"/>
      <c r="J363" s="483"/>
      <c r="K363" s="422"/>
      <c r="L363" s="376"/>
      <c r="M363" s="425"/>
      <c r="N363" s="470"/>
      <c r="O363" s="376"/>
      <c r="P363" s="370"/>
      <c r="Q363" s="370"/>
      <c r="R363" s="370"/>
      <c r="S363" s="370"/>
      <c r="T363" s="370"/>
      <c r="U363" s="370"/>
      <c r="V363" s="370"/>
      <c r="W363" s="370"/>
      <c r="X363" s="370"/>
      <c r="Y363" s="376"/>
      <c r="Z363" s="370"/>
      <c r="AA363" s="376"/>
      <c r="AB363" s="384"/>
      <c r="AC363" s="387"/>
      <c r="AD363" s="387"/>
      <c r="AE363" s="390"/>
      <c r="AF363" s="376"/>
      <c r="AG363" s="376"/>
      <c r="AH363" s="376"/>
      <c r="AI363" s="473"/>
      <c r="AJ363" s="492"/>
      <c r="AK363" s="376"/>
      <c r="AL363" s="376"/>
      <c r="AM363" s="376"/>
      <c r="AN363" s="473"/>
      <c r="AO363" s="469"/>
      <c r="AP363" s="290"/>
      <c r="AQ363" s="290"/>
      <c r="AR363" s="290"/>
      <c r="AS363" s="290"/>
      <c r="AT363" s="290"/>
      <c r="AU363" s="290"/>
      <c r="AV363" s="290"/>
      <c r="AW363" s="290"/>
      <c r="AX363" s="290"/>
      <c r="AY363" s="290"/>
      <c r="AZ363" s="337"/>
      <c r="BA363" s="343"/>
      <c r="BB363" s="339"/>
      <c r="BC363" s="339"/>
      <c r="BD363" s="339"/>
      <c r="BE363" s="439"/>
    </row>
    <row r="364" spans="1:57" ht="18.75" customHeight="1" x14ac:dyDescent="0.25">
      <c r="A364" s="296"/>
      <c r="B364" s="743"/>
      <c r="C364" s="376"/>
      <c r="D364" s="285"/>
      <c r="E364" s="470"/>
      <c r="F364" s="285"/>
      <c r="G364" s="308"/>
      <c r="H364" s="372" t="s">
        <v>388</v>
      </c>
      <c r="I364" s="406" t="s">
        <v>49</v>
      </c>
      <c r="J364" s="483"/>
      <c r="K364" s="422"/>
      <c r="L364" s="376"/>
      <c r="M364" s="425"/>
      <c r="N364" s="470"/>
      <c r="O364" s="376"/>
      <c r="P364" s="370"/>
      <c r="Q364" s="370"/>
      <c r="R364" s="370"/>
      <c r="S364" s="370"/>
      <c r="T364" s="370"/>
      <c r="U364" s="370"/>
      <c r="V364" s="370"/>
      <c r="W364" s="370"/>
      <c r="X364" s="370"/>
      <c r="Y364" s="376"/>
      <c r="Z364" s="370"/>
      <c r="AA364" s="376"/>
      <c r="AB364" s="384"/>
      <c r="AC364" s="387"/>
      <c r="AD364" s="387"/>
      <c r="AE364" s="390"/>
      <c r="AF364" s="376"/>
      <c r="AG364" s="376"/>
      <c r="AH364" s="376"/>
      <c r="AI364" s="473"/>
      <c r="AJ364" s="492"/>
      <c r="AK364" s="376"/>
      <c r="AL364" s="376"/>
      <c r="AM364" s="376"/>
      <c r="AN364" s="473"/>
      <c r="AO364" s="469"/>
      <c r="AP364" s="290"/>
      <c r="AQ364" s="290"/>
      <c r="AR364" s="290"/>
      <c r="AS364" s="290"/>
      <c r="AT364" s="290"/>
      <c r="AU364" s="290"/>
      <c r="AV364" s="290"/>
      <c r="AW364" s="290"/>
      <c r="AX364" s="290"/>
      <c r="AY364" s="290"/>
      <c r="AZ364" s="337"/>
      <c r="BA364" s="343"/>
      <c r="BB364" s="339"/>
      <c r="BC364" s="339"/>
      <c r="BD364" s="339"/>
      <c r="BE364" s="439"/>
    </row>
    <row r="365" spans="1:57" ht="12.75" customHeight="1" x14ac:dyDescent="0.25">
      <c r="A365" s="296"/>
      <c r="B365" s="743"/>
      <c r="C365" s="376"/>
      <c r="D365" s="285"/>
      <c r="E365" s="470"/>
      <c r="F365" s="285"/>
      <c r="G365" s="308"/>
      <c r="H365" s="372"/>
      <c r="I365" s="377"/>
      <c r="J365" s="483"/>
      <c r="K365" s="422"/>
      <c r="L365" s="376"/>
      <c r="M365" s="425"/>
      <c r="N365" s="470"/>
      <c r="O365" s="376"/>
      <c r="P365" s="370"/>
      <c r="Q365" s="370"/>
      <c r="R365" s="370"/>
      <c r="S365" s="370"/>
      <c r="T365" s="370"/>
      <c r="U365" s="370"/>
      <c r="V365" s="370"/>
      <c r="W365" s="370"/>
      <c r="X365" s="370"/>
      <c r="Y365" s="376"/>
      <c r="Z365" s="370"/>
      <c r="AA365" s="376"/>
      <c r="AB365" s="384"/>
      <c r="AC365" s="387"/>
      <c r="AD365" s="387"/>
      <c r="AE365" s="390"/>
      <c r="AF365" s="376"/>
      <c r="AG365" s="376"/>
      <c r="AH365" s="376"/>
      <c r="AI365" s="473"/>
      <c r="AJ365" s="492"/>
      <c r="AK365" s="376"/>
      <c r="AL365" s="376"/>
      <c r="AM365" s="376"/>
      <c r="AN365" s="473"/>
      <c r="AO365" s="469"/>
      <c r="AP365" s="290"/>
      <c r="AQ365" s="290"/>
      <c r="AR365" s="290"/>
      <c r="AS365" s="290"/>
      <c r="AT365" s="290"/>
      <c r="AU365" s="290"/>
      <c r="AV365" s="290"/>
      <c r="AW365" s="290"/>
      <c r="AX365" s="290"/>
      <c r="AY365" s="290"/>
      <c r="AZ365" s="337"/>
      <c r="BA365" s="343"/>
      <c r="BB365" s="339"/>
      <c r="BC365" s="339"/>
      <c r="BD365" s="339"/>
      <c r="BE365" s="439"/>
    </row>
    <row r="366" spans="1:57" ht="18.75" customHeight="1" x14ac:dyDescent="0.25">
      <c r="A366" s="296"/>
      <c r="B366" s="743"/>
      <c r="C366" s="376"/>
      <c r="D366" s="285"/>
      <c r="E366" s="470"/>
      <c r="F366" s="285"/>
      <c r="G366" s="308"/>
      <c r="H366" s="372" t="s">
        <v>387</v>
      </c>
      <c r="I366" s="406" t="s">
        <v>48</v>
      </c>
      <c r="J366" s="483"/>
      <c r="K366" s="422"/>
      <c r="L366" s="376"/>
      <c r="M366" s="425"/>
      <c r="N366" s="470"/>
      <c r="O366" s="376"/>
      <c r="P366" s="370"/>
      <c r="Q366" s="370"/>
      <c r="R366" s="370"/>
      <c r="S366" s="370"/>
      <c r="T366" s="370"/>
      <c r="U366" s="370"/>
      <c r="V366" s="370"/>
      <c r="W366" s="370"/>
      <c r="X366" s="370"/>
      <c r="Y366" s="376"/>
      <c r="Z366" s="370"/>
      <c r="AA366" s="376"/>
      <c r="AB366" s="384"/>
      <c r="AC366" s="387"/>
      <c r="AD366" s="387"/>
      <c r="AE366" s="390"/>
      <c r="AF366" s="376"/>
      <c r="AG366" s="376"/>
      <c r="AH366" s="376"/>
      <c r="AI366" s="473"/>
      <c r="AJ366" s="492"/>
      <c r="AK366" s="376"/>
      <c r="AL366" s="376"/>
      <c r="AM366" s="376"/>
      <c r="AN366" s="473"/>
      <c r="AO366" s="469"/>
      <c r="AP366" s="290"/>
      <c r="AQ366" s="290"/>
      <c r="AR366" s="290"/>
      <c r="AS366" s="290"/>
      <c r="AT366" s="290"/>
      <c r="AU366" s="290"/>
      <c r="AV366" s="290"/>
      <c r="AW366" s="290"/>
      <c r="AX366" s="290"/>
      <c r="AY366" s="290"/>
      <c r="AZ366" s="337"/>
      <c r="BA366" s="343"/>
      <c r="BB366" s="339"/>
      <c r="BC366" s="339"/>
      <c r="BD366" s="339"/>
      <c r="BE366" s="439"/>
    </row>
    <row r="367" spans="1:57" ht="12.75" customHeight="1" x14ac:dyDescent="0.25">
      <c r="A367" s="296"/>
      <c r="B367" s="743"/>
      <c r="C367" s="376"/>
      <c r="D367" s="285"/>
      <c r="E367" s="470"/>
      <c r="F367" s="285"/>
      <c r="G367" s="308"/>
      <c r="H367" s="372"/>
      <c r="I367" s="377"/>
      <c r="J367" s="483"/>
      <c r="K367" s="422"/>
      <c r="L367" s="376"/>
      <c r="M367" s="425"/>
      <c r="N367" s="470"/>
      <c r="O367" s="376"/>
      <c r="P367" s="370"/>
      <c r="Q367" s="370"/>
      <c r="R367" s="370"/>
      <c r="S367" s="370"/>
      <c r="T367" s="370"/>
      <c r="U367" s="370"/>
      <c r="V367" s="370"/>
      <c r="W367" s="370"/>
      <c r="X367" s="370"/>
      <c r="Y367" s="376"/>
      <c r="Z367" s="370"/>
      <c r="AA367" s="376"/>
      <c r="AB367" s="384"/>
      <c r="AC367" s="387"/>
      <c r="AD367" s="387"/>
      <c r="AE367" s="390"/>
      <c r="AF367" s="376"/>
      <c r="AG367" s="376"/>
      <c r="AH367" s="376"/>
      <c r="AI367" s="473"/>
      <c r="AJ367" s="492"/>
      <c r="AK367" s="376"/>
      <c r="AL367" s="376"/>
      <c r="AM367" s="376"/>
      <c r="AN367" s="473"/>
      <c r="AO367" s="469"/>
      <c r="AP367" s="290"/>
      <c r="AQ367" s="290"/>
      <c r="AR367" s="290"/>
      <c r="AS367" s="290"/>
      <c r="AT367" s="290"/>
      <c r="AU367" s="290"/>
      <c r="AV367" s="290"/>
      <c r="AW367" s="290"/>
      <c r="AX367" s="290"/>
      <c r="AY367" s="290"/>
      <c r="AZ367" s="337"/>
      <c r="BA367" s="343"/>
      <c r="BB367" s="339"/>
      <c r="BC367" s="339"/>
      <c r="BD367" s="339"/>
      <c r="BE367" s="439"/>
    </row>
    <row r="368" spans="1:57" ht="14.25" customHeight="1" x14ac:dyDescent="0.25">
      <c r="A368" s="296"/>
      <c r="B368" s="743"/>
      <c r="C368" s="376"/>
      <c r="D368" s="285"/>
      <c r="E368" s="470"/>
      <c r="F368" s="285"/>
      <c r="G368" s="308"/>
      <c r="H368" s="466" t="s">
        <v>386</v>
      </c>
      <c r="I368" s="406" t="s">
        <v>49</v>
      </c>
      <c r="J368" s="483"/>
      <c r="K368" s="422"/>
      <c r="L368" s="376"/>
      <c r="M368" s="425"/>
      <c r="N368" s="470"/>
      <c r="O368" s="376"/>
      <c r="P368" s="370"/>
      <c r="Q368" s="370"/>
      <c r="R368" s="370"/>
      <c r="S368" s="370"/>
      <c r="T368" s="370"/>
      <c r="U368" s="370"/>
      <c r="V368" s="370"/>
      <c r="W368" s="370"/>
      <c r="X368" s="370"/>
      <c r="Y368" s="376"/>
      <c r="Z368" s="370"/>
      <c r="AA368" s="376"/>
      <c r="AB368" s="384"/>
      <c r="AC368" s="387"/>
      <c r="AD368" s="387"/>
      <c r="AE368" s="390"/>
      <c r="AF368" s="376"/>
      <c r="AG368" s="376"/>
      <c r="AH368" s="376"/>
      <c r="AI368" s="473"/>
      <c r="AJ368" s="492"/>
      <c r="AK368" s="376"/>
      <c r="AL368" s="376"/>
      <c r="AM368" s="376"/>
      <c r="AN368" s="473"/>
      <c r="AO368" s="469"/>
      <c r="AP368" s="290"/>
      <c r="AQ368" s="290"/>
      <c r="AR368" s="290"/>
      <c r="AS368" s="290"/>
      <c r="AT368" s="290"/>
      <c r="AU368" s="290"/>
      <c r="AV368" s="290"/>
      <c r="AW368" s="290"/>
      <c r="AX368" s="290"/>
      <c r="AY368" s="290"/>
      <c r="AZ368" s="337"/>
      <c r="BA368" s="343"/>
      <c r="BB368" s="339"/>
      <c r="BC368" s="339"/>
      <c r="BD368" s="339"/>
      <c r="BE368" s="439"/>
    </row>
    <row r="369" spans="1:57" ht="13.5" customHeight="1" x14ac:dyDescent="0.25">
      <c r="A369" s="296"/>
      <c r="B369" s="743"/>
      <c r="C369" s="376"/>
      <c r="D369" s="285"/>
      <c r="E369" s="470"/>
      <c r="F369" s="285"/>
      <c r="G369" s="308"/>
      <c r="H369" s="467"/>
      <c r="I369" s="377"/>
      <c r="J369" s="483"/>
      <c r="K369" s="422"/>
      <c r="L369" s="376"/>
      <c r="M369" s="425"/>
      <c r="N369" s="470"/>
      <c r="O369" s="376"/>
      <c r="P369" s="370"/>
      <c r="Q369" s="370"/>
      <c r="R369" s="370"/>
      <c r="S369" s="370"/>
      <c r="T369" s="370"/>
      <c r="U369" s="370"/>
      <c r="V369" s="370"/>
      <c r="W369" s="370"/>
      <c r="X369" s="370"/>
      <c r="Y369" s="376"/>
      <c r="Z369" s="370"/>
      <c r="AA369" s="376"/>
      <c r="AB369" s="384"/>
      <c r="AC369" s="387"/>
      <c r="AD369" s="387"/>
      <c r="AE369" s="390"/>
      <c r="AF369" s="376"/>
      <c r="AG369" s="376"/>
      <c r="AH369" s="376"/>
      <c r="AI369" s="473"/>
      <c r="AJ369" s="492"/>
      <c r="AK369" s="376"/>
      <c r="AL369" s="376"/>
      <c r="AM369" s="376"/>
      <c r="AN369" s="473"/>
      <c r="AO369" s="469"/>
      <c r="AP369" s="290"/>
      <c r="AQ369" s="290"/>
      <c r="AR369" s="290"/>
      <c r="AS369" s="290"/>
      <c r="AT369" s="290"/>
      <c r="AU369" s="290"/>
      <c r="AV369" s="290"/>
      <c r="AW369" s="290"/>
      <c r="AX369" s="290"/>
      <c r="AY369" s="290"/>
      <c r="AZ369" s="337"/>
      <c r="BA369" s="343"/>
      <c r="BB369" s="339"/>
      <c r="BC369" s="339"/>
      <c r="BD369" s="339"/>
      <c r="BE369" s="439"/>
    </row>
    <row r="370" spans="1:57" ht="18.75" customHeight="1" x14ac:dyDescent="0.25">
      <c r="A370" s="296"/>
      <c r="B370" s="743"/>
      <c r="C370" s="376"/>
      <c r="D370" s="285"/>
      <c r="E370" s="470"/>
      <c r="F370" s="285"/>
      <c r="G370" s="308"/>
      <c r="H370" s="464" t="s">
        <v>385</v>
      </c>
      <c r="I370" s="406" t="s">
        <v>49</v>
      </c>
      <c r="J370" s="483"/>
      <c r="K370" s="422"/>
      <c r="L370" s="376"/>
      <c r="M370" s="425"/>
      <c r="N370" s="470"/>
      <c r="O370" s="376"/>
      <c r="P370" s="370"/>
      <c r="Q370" s="370"/>
      <c r="R370" s="370"/>
      <c r="S370" s="370"/>
      <c r="T370" s="370"/>
      <c r="U370" s="370"/>
      <c r="V370" s="370"/>
      <c r="W370" s="370"/>
      <c r="X370" s="370"/>
      <c r="Y370" s="376"/>
      <c r="Z370" s="370"/>
      <c r="AA370" s="376"/>
      <c r="AB370" s="384"/>
      <c r="AC370" s="387"/>
      <c r="AD370" s="387"/>
      <c r="AE370" s="390"/>
      <c r="AF370" s="376"/>
      <c r="AG370" s="376"/>
      <c r="AH370" s="376"/>
      <c r="AI370" s="473"/>
      <c r="AJ370" s="492"/>
      <c r="AK370" s="376"/>
      <c r="AL370" s="376"/>
      <c r="AM370" s="376"/>
      <c r="AN370" s="473"/>
      <c r="AO370" s="469"/>
      <c r="AP370" s="290"/>
      <c r="AQ370" s="290"/>
      <c r="AR370" s="290"/>
      <c r="AS370" s="290"/>
      <c r="AT370" s="290"/>
      <c r="AU370" s="290"/>
      <c r="AV370" s="290"/>
      <c r="AW370" s="290"/>
      <c r="AX370" s="290"/>
      <c r="AY370" s="290"/>
      <c r="AZ370" s="337"/>
      <c r="BA370" s="343"/>
      <c r="BB370" s="339"/>
      <c r="BC370" s="339"/>
      <c r="BD370" s="339"/>
      <c r="BE370" s="439"/>
    </row>
    <row r="371" spans="1:57" ht="15.75" customHeight="1" thickBot="1" x14ac:dyDescent="0.3">
      <c r="A371" s="297"/>
      <c r="B371" s="744"/>
      <c r="C371" s="392"/>
      <c r="D371" s="286"/>
      <c r="E371" s="471"/>
      <c r="F371" s="286"/>
      <c r="G371" s="335"/>
      <c r="H371" s="465"/>
      <c r="I371" s="377"/>
      <c r="J371" s="484"/>
      <c r="K371" s="423"/>
      <c r="L371" s="376"/>
      <c r="M371" s="426"/>
      <c r="N371" s="471"/>
      <c r="O371" s="392"/>
      <c r="P371" s="371"/>
      <c r="Q371" s="371"/>
      <c r="R371" s="371"/>
      <c r="S371" s="371"/>
      <c r="T371" s="371"/>
      <c r="U371" s="371"/>
      <c r="V371" s="371"/>
      <c r="W371" s="371"/>
      <c r="X371" s="371"/>
      <c r="Y371" s="392"/>
      <c r="Z371" s="371"/>
      <c r="AA371" s="392"/>
      <c r="AB371" s="385"/>
      <c r="AC371" s="387"/>
      <c r="AD371" s="387"/>
      <c r="AE371" s="391"/>
      <c r="AF371" s="392"/>
      <c r="AG371" s="392"/>
      <c r="AH371" s="376"/>
      <c r="AI371" s="474"/>
      <c r="AJ371" s="493"/>
      <c r="AK371" s="392"/>
      <c r="AL371" s="392"/>
      <c r="AM371" s="392"/>
      <c r="AN371" s="474"/>
      <c r="AO371" s="472"/>
      <c r="AP371" s="291"/>
      <c r="AQ371" s="291"/>
      <c r="AR371" s="291"/>
      <c r="AS371" s="291"/>
      <c r="AT371" s="291"/>
      <c r="AU371" s="291"/>
      <c r="AV371" s="291"/>
      <c r="AW371" s="291"/>
      <c r="AX371" s="291"/>
      <c r="AY371" s="291"/>
      <c r="AZ371" s="344"/>
      <c r="BA371" s="345"/>
      <c r="BB371" s="346"/>
      <c r="BC371" s="346"/>
      <c r="BD371" s="346"/>
      <c r="BE371" s="440"/>
    </row>
    <row r="372" spans="1:57" ht="46.5" customHeight="1" thickBot="1" x14ac:dyDescent="0.3">
      <c r="A372" s="635">
        <v>13</v>
      </c>
      <c r="B372" s="739" t="s">
        <v>772</v>
      </c>
      <c r="C372" s="375" t="s">
        <v>488</v>
      </c>
      <c r="D372" s="638" t="s">
        <v>32</v>
      </c>
      <c r="E372" s="600" t="s">
        <v>487</v>
      </c>
      <c r="F372" s="284" t="s">
        <v>486</v>
      </c>
      <c r="G372" s="307" t="s">
        <v>38</v>
      </c>
      <c r="H372" s="166" t="s">
        <v>416</v>
      </c>
      <c r="I372" s="173" t="s">
        <v>48</v>
      </c>
      <c r="J372" s="482">
        <f>COUNTIF(I372:I397,[3]DATOS!$D$24)</f>
        <v>7</v>
      </c>
      <c r="K372" s="421" t="str">
        <f>+IF(AND(J372&lt;6,J372&gt;0),"Moderado",IF(AND(J372&lt;12,J372&gt;5),"Mayor",IF(AND(J372&lt;20,J372&gt;11),"Catastrófico","Responda las Preguntas de Impacto")))</f>
        <v>Mayor</v>
      </c>
      <c r="L372" s="375"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Extremo</v>
      </c>
      <c r="M372" s="424"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07" t="s">
        <v>485</v>
      </c>
      <c r="O372" s="287" t="s">
        <v>65</v>
      </c>
      <c r="P372" s="164" t="s">
        <v>401</v>
      </c>
      <c r="Q372" s="159" t="s">
        <v>76</v>
      </c>
      <c r="R372" s="159">
        <f>+IFERROR(VLOOKUP(Q372,[14]DATOS!$E$2:$F$17,2,FALSE),"")</f>
        <v>15</v>
      </c>
      <c r="S372" s="429">
        <f>SUM(R372:R379)</f>
        <v>100</v>
      </c>
      <c r="T372" s="290" t="str">
        <f>+IF(AND(S372&lt;=100,S372&gt;=96),"Fuerte",IF(AND(S372&lt;=95,S372&gt;=86),"Moderado",IF(AND(S372&lt;=85,J372&gt;=0),"Débil"," ")))</f>
        <v>Fuerte</v>
      </c>
      <c r="U372" s="290" t="s">
        <v>90</v>
      </c>
      <c r="V372" s="29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290">
        <f>IF(V372="Fuerte",100,IF(V372="Moderado",50,IF(V372="Débil",0)))</f>
        <v>100</v>
      </c>
      <c r="X372" s="369">
        <f>AVERAGE(W372:W397)</f>
        <v>100</v>
      </c>
      <c r="Y372" s="406" t="s">
        <v>479</v>
      </c>
      <c r="Z372" s="369" t="s">
        <v>413</v>
      </c>
      <c r="AA372" s="494" t="s">
        <v>484</v>
      </c>
      <c r="AB372" s="496" t="str">
        <f>+IF(X372=100,"Fuerte",IF(AND(X372&lt;=99,X372&gt;=50),"Moderado",IF(X372&lt;50,"Débil"," ")))</f>
        <v>Fuerte</v>
      </c>
      <c r="AC372" s="387" t="s">
        <v>95</v>
      </c>
      <c r="AD372" s="387" t="s">
        <v>95</v>
      </c>
      <c r="AE372" s="389"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375"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375" t="str">
        <f>K372</f>
        <v>Mayor</v>
      </c>
      <c r="AH372" s="375"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Alto</v>
      </c>
      <c r="AI372" s="393"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Evitar el Riesgo, Reducir el Riesgo, Compartir el Riesgo</v>
      </c>
      <c r="AJ372" s="397" t="s">
        <v>714</v>
      </c>
      <c r="AK372" s="378">
        <v>43466</v>
      </c>
      <c r="AL372" s="407">
        <v>43830</v>
      </c>
      <c r="AM372" s="400" t="s">
        <v>479</v>
      </c>
      <c r="AN372" s="285" t="s">
        <v>483</v>
      </c>
      <c r="AO372" s="461"/>
      <c r="AP372" s="374"/>
      <c r="AQ372" s="374"/>
      <c r="AR372" s="374"/>
      <c r="AS372" s="374"/>
      <c r="AT372" s="374"/>
      <c r="AU372" s="374"/>
      <c r="AV372" s="374"/>
      <c r="AW372" s="374"/>
      <c r="AX372" s="374"/>
      <c r="AY372" s="374"/>
      <c r="AZ372" s="452"/>
      <c r="BA372" s="441"/>
      <c r="BB372" s="455"/>
      <c r="BC372" s="455"/>
      <c r="BD372" s="455"/>
      <c r="BE372" s="458"/>
    </row>
    <row r="373" spans="1:57" ht="30" customHeight="1" thickBot="1" x14ac:dyDescent="0.3">
      <c r="A373" s="636"/>
      <c r="B373" s="409"/>
      <c r="C373" s="376"/>
      <c r="D373" s="473"/>
      <c r="E373" s="470"/>
      <c r="F373" s="285"/>
      <c r="G373" s="308"/>
      <c r="H373" s="161" t="s">
        <v>409</v>
      </c>
      <c r="I373" s="172" t="s">
        <v>49</v>
      </c>
      <c r="J373" s="483"/>
      <c r="K373" s="422"/>
      <c r="L373" s="376"/>
      <c r="M373" s="425"/>
      <c r="N373" s="308"/>
      <c r="O373" s="288"/>
      <c r="P373" s="164" t="s">
        <v>399</v>
      </c>
      <c r="Q373" s="159" t="s">
        <v>78</v>
      </c>
      <c r="R373" s="159">
        <f>+IFERROR(VLOOKUP(Q373,[14]DATOS!$E$2:$F$17,2,FALSE),"")</f>
        <v>15</v>
      </c>
      <c r="S373" s="430"/>
      <c r="T373" s="290"/>
      <c r="U373" s="290"/>
      <c r="V373" s="290"/>
      <c r="W373" s="290"/>
      <c r="X373" s="370"/>
      <c r="Y373" s="376"/>
      <c r="Z373" s="370"/>
      <c r="AA373" s="495"/>
      <c r="AB373" s="384"/>
      <c r="AC373" s="387"/>
      <c r="AD373" s="387"/>
      <c r="AE373" s="390"/>
      <c r="AF373" s="376"/>
      <c r="AG373" s="376"/>
      <c r="AH373" s="376"/>
      <c r="AI373" s="394"/>
      <c r="AJ373" s="397"/>
      <c r="AK373" s="398"/>
      <c r="AL373" s="398"/>
      <c r="AM373" s="401"/>
      <c r="AN373" s="285"/>
      <c r="AO373" s="462"/>
      <c r="AP373" s="370"/>
      <c r="AQ373" s="370"/>
      <c r="AR373" s="370"/>
      <c r="AS373" s="370"/>
      <c r="AT373" s="370"/>
      <c r="AU373" s="370"/>
      <c r="AV373" s="370"/>
      <c r="AW373" s="370"/>
      <c r="AX373" s="370"/>
      <c r="AY373" s="370"/>
      <c r="AZ373" s="453"/>
      <c r="BA373" s="442"/>
      <c r="BB373" s="456"/>
      <c r="BC373" s="456"/>
      <c r="BD373" s="456"/>
      <c r="BE373" s="459"/>
    </row>
    <row r="374" spans="1:57" ht="30" customHeight="1" thickBot="1" x14ac:dyDescent="0.3">
      <c r="A374" s="636"/>
      <c r="B374" s="409"/>
      <c r="C374" s="376"/>
      <c r="D374" s="473"/>
      <c r="E374" s="470"/>
      <c r="F374" s="285"/>
      <c r="G374" s="308"/>
      <c r="H374" s="161" t="s">
        <v>408</v>
      </c>
      <c r="I374" s="172" t="s">
        <v>49</v>
      </c>
      <c r="J374" s="483"/>
      <c r="K374" s="422"/>
      <c r="L374" s="376"/>
      <c r="M374" s="425"/>
      <c r="N374" s="308"/>
      <c r="O374" s="288"/>
      <c r="P374" s="164" t="s">
        <v>397</v>
      </c>
      <c r="Q374" s="159" t="s">
        <v>80</v>
      </c>
      <c r="R374" s="159">
        <f>+IFERROR(VLOOKUP(Q374,[14]DATOS!$E$2:$F$17,2,FALSE),"")</f>
        <v>15</v>
      </c>
      <c r="S374" s="430"/>
      <c r="T374" s="290"/>
      <c r="U374" s="290"/>
      <c r="V374" s="290"/>
      <c r="W374" s="290"/>
      <c r="X374" s="370"/>
      <c r="Y374" s="376"/>
      <c r="Z374" s="370"/>
      <c r="AA374" s="495"/>
      <c r="AB374" s="384"/>
      <c r="AC374" s="387"/>
      <c r="AD374" s="387"/>
      <c r="AE374" s="390"/>
      <c r="AF374" s="376"/>
      <c r="AG374" s="376"/>
      <c r="AH374" s="376"/>
      <c r="AI374" s="394"/>
      <c r="AJ374" s="397"/>
      <c r="AK374" s="398"/>
      <c r="AL374" s="398"/>
      <c r="AM374" s="401"/>
      <c r="AN374" s="285"/>
      <c r="AO374" s="462"/>
      <c r="AP374" s="370"/>
      <c r="AQ374" s="370"/>
      <c r="AR374" s="370"/>
      <c r="AS374" s="370"/>
      <c r="AT374" s="370"/>
      <c r="AU374" s="370"/>
      <c r="AV374" s="370"/>
      <c r="AW374" s="370"/>
      <c r="AX374" s="370"/>
      <c r="AY374" s="370"/>
      <c r="AZ374" s="453"/>
      <c r="BA374" s="442"/>
      <c r="BB374" s="456"/>
      <c r="BC374" s="456"/>
      <c r="BD374" s="456"/>
      <c r="BE374" s="459"/>
    </row>
    <row r="375" spans="1:57" ht="30" customHeight="1" thickBot="1" x14ac:dyDescent="0.3">
      <c r="A375" s="636"/>
      <c r="B375" s="409"/>
      <c r="C375" s="376"/>
      <c r="D375" s="473"/>
      <c r="E375" s="470"/>
      <c r="F375" s="285"/>
      <c r="G375" s="308"/>
      <c r="H375" s="161" t="s">
        <v>407</v>
      </c>
      <c r="I375" s="172" t="s">
        <v>49</v>
      </c>
      <c r="J375" s="483"/>
      <c r="K375" s="422"/>
      <c r="L375" s="376"/>
      <c r="M375" s="425"/>
      <c r="N375" s="308"/>
      <c r="O375" s="288"/>
      <c r="P375" s="164" t="s">
        <v>395</v>
      </c>
      <c r="Q375" s="159" t="s">
        <v>82</v>
      </c>
      <c r="R375" s="159">
        <f>+IFERROR(VLOOKUP(Q375,[14]DATOS!$E$2:$F$17,2,FALSE),"")</f>
        <v>15</v>
      </c>
      <c r="S375" s="430"/>
      <c r="T375" s="290"/>
      <c r="U375" s="290"/>
      <c r="V375" s="290"/>
      <c r="W375" s="290"/>
      <c r="X375" s="370"/>
      <c r="Y375" s="376"/>
      <c r="Z375" s="370"/>
      <c r="AA375" s="495"/>
      <c r="AB375" s="384"/>
      <c r="AC375" s="387"/>
      <c r="AD375" s="387"/>
      <c r="AE375" s="390"/>
      <c r="AF375" s="376"/>
      <c r="AG375" s="376"/>
      <c r="AH375" s="376"/>
      <c r="AI375" s="394"/>
      <c r="AJ375" s="397"/>
      <c r="AK375" s="398"/>
      <c r="AL375" s="398"/>
      <c r="AM375" s="401"/>
      <c r="AN375" s="285"/>
      <c r="AO375" s="462"/>
      <c r="AP375" s="370"/>
      <c r="AQ375" s="370"/>
      <c r="AR375" s="370"/>
      <c r="AS375" s="370"/>
      <c r="AT375" s="370"/>
      <c r="AU375" s="370"/>
      <c r="AV375" s="370"/>
      <c r="AW375" s="370"/>
      <c r="AX375" s="370"/>
      <c r="AY375" s="370"/>
      <c r="AZ375" s="453"/>
      <c r="BA375" s="442"/>
      <c r="BB375" s="456"/>
      <c r="BC375" s="456"/>
      <c r="BD375" s="456"/>
      <c r="BE375" s="459"/>
    </row>
    <row r="376" spans="1:57" ht="30" customHeight="1" thickBot="1" x14ac:dyDescent="0.3">
      <c r="A376" s="636"/>
      <c r="B376" s="409"/>
      <c r="C376" s="376"/>
      <c r="D376" s="473"/>
      <c r="E376" s="470"/>
      <c r="F376" s="285"/>
      <c r="G376" s="308"/>
      <c r="H376" s="161" t="s">
        <v>406</v>
      </c>
      <c r="I376" s="172" t="s">
        <v>49</v>
      </c>
      <c r="J376" s="483"/>
      <c r="K376" s="422"/>
      <c r="L376" s="376"/>
      <c r="M376" s="425"/>
      <c r="N376" s="308"/>
      <c r="O376" s="288"/>
      <c r="P376" s="164" t="s">
        <v>393</v>
      </c>
      <c r="Q376" s="159" t="s">
        <v>85</v>
      </c>
      <c r="R376" s="159">
        <f>+IFERROR(VLOOKUP(Q376,[14]DATOS!$E$2:$F$17,2,FALSE),"")</f>
        <v>15</v>
      </c>
      <c r="S376" s="430"/>
      <c r="T376" s="290"/>
      <c r="U376" s="290"/>
      <c r="V376" s="290"/>
      <c r="W376" s="290"/>
      <c r="X376" s="370"/>
      <c r="Y376" s="376"/>
      <c r="Z376" s="370"/>
      <c r="AA376" s="495"/>
      <c r="AB376" s="384"/>
      <c r="AC376" s="387"/>
      <c r="AD376" s="387"/>
      <c r="AE376" s="390"/>
      <c r="AF376" s="376"/>
      <c r="AG376" s="376"/>
      <c r="AH376" s="376"/>
      <c r="AI376" s="394"/>
      <c r="AJ376" s="397"/>
      <c r="AK376" s="398"/>
      <c r="AL376" s="398"/>
      <c r="AM376" s="401"/>
      <c r="AN376" s="285"/>
      <c r="AO376" s="462"/>
      <c r="AP376" s="370"/>
      <c r="AQ376" s="370"/>
      <c r="AR376" s="370"/>
      <c r="AS376" s="370"/>
      <c r="AT376" s="370"/>
      <c r="AU376" s="370"/>
      <c r="AV376" s="370"/>
      <c r="AW376" s="370"/>
      <c r="AX376" s="370"/>
      <c r="AY376" s="370"/>
      <c r="AZ376" s="453"/>
      <c r="BA376" s="442"/>
      <c r="BB376" s="456"/>
      <c r="BC376" s="456"/>
      <c r="BD376" s="456"/>
      <c r="BE376" s="459"/>
    </row>
    <row r="377" spans="1:57" ht="30" customHeight="1" x14ac:dyDescent="0.25">
      <c r="A377" s="636"/>
      <c r="B377" s="409"/>
      <c r="C377" s="376"/>
      <c r="D377" s="473"/>
      <c r="E377" s="470"/>
      <c r="F377" s="285"/>
      <c r="G377" s="308"/>
      <c r="H377" s="161" t="s">
        <v>405</v>
      </c>
      <c r="I377" s="172" t="s">
        <v>48</v>
      </c>
      <c r="J377" s="483"/>
      <c r="K377" s="422"/>
      <c r="L377" s="376"/>
      <c r="M377" s="425"/>
      <c r="N377" s="308"/>
      <c r="O377" s="288"/>
      <c r="P377" s="165" t="s">
        <v>392</v>
      </c>
      <c r="Q377" s="159" t="s">
        <v>98</v>
      </c>
      <c r="R377" s="159">
        <f>+IFERROR(VLOOKUP(Q377,[14]DATOS!$E$2:$F$17,2,FALSE),"")</f>
        <v>15</v>
      </c>
      <c r="S377" s="430"/>
      <c r="T377" s="290"/>
      <c r="U377" s="290"/>
      <c r="V377" s="290"/>
      <c r="W377" s="290"/>
      <c r="X377" s="370"/>
      <c r="Y377" s="376"/>
      <c r="Z377" s="370"/>
      <c r="AA377" s="495"/>
      <c r="AB377" s="384"/>
      <c r="AC377" s="387"/>
      <c r="AD377" s="387"/>
      <c r="AE377" s="390"/>
      <c r="AF377" s="376"/>
      <c r="AG377" s="376"/>
      <c r="AH377" s="376"/>
      <c r="AI377" s="394"/>
      <c r="AJ377" s="397"/>
      <c r="AK377" s="398"/>
      <c r="AL377" s="398"/>
      <c r="AM377" s="401"/>
      <c r="AN377" s="285"/>
      <c r="AO377" s="462"/>
      <c r="AP377" s="370"/>
      <c r="AQ377" s="370"/>
      <c r="AR377" s="370"/>
      <c r="AS377" s="370"/>
      <c r="AT377" s="370"/>
      <c r="AU377" s="370"/>
      <c r="AV377" s="370"/>
      <c r="AW377" s="370"/>
      <c r="AX377" s="370"/>
      <c r="AY377" s="370"/>
      <c r="AZ377" s="453"/>
      <c r="BA377" s="442"/>
      <c r="BB377" s="456"/>
      <c r="BC377" s="456"/>
      <c r="BD377" s="456"/>
      <c r="BE377" s="459"/>
    </row>
    <row r="378" spans="1:57" ht="30" customHeight="1" x14ac:dyDescent="0.25">
      <c r="A378" s="636"/>
      <c r="B378" s="409"/>
      <c r="C378" s="376"/>
      <c r="D378" s="473"/>
      <c r="E378" s="470"/>
      <c r="F378" s="285"/>
      <c r="G378" s="308"/>
      <c r="H378" s="161" t="s">
        <v>404</v>
      </c>
      <c r="I378" s="172" t="s">
        <v>49</v>
      </c>
      <c r="J378" s="483"/>
      <c r="K378" s="422"/>
      <c r="L378" s="376"/>
      <c r="M378" s="425"/>
      <c r="N378" s="308"/>
      <c r="O378" s="288"/>
      <c r="P378" s="164" t="s">
        <v>390</v>
      </c>
      <c r="Q378" s="164" t="s">
        <v>87</v>
      </c>
      <c r="R378" s="164">
        <f>+IFERROR(VLOOKUP(Q378,[14]DATOS!$E$2:$F$17,2,FALSE),"")</f>
        <v>10</v>
      </c>
      <c r="S378" s="430"/>
      <c r="T378" s="290"/>
      <c r="U378" s="290"/>
      <c r="V378" s="290"/>
      <c r="W378" s="290"/>
      <c r="X378" s="370"/>
      <c r="Y378" s="376"/>
      <c r="Z378" s="370"/>
      <c r="AA378" s="495"/>
      <c r="AB378" s="384"/>
      <c r="AC378" s="387"/>
      <c r="AD378" s="387"/>
      <c r="AE378" s="390"/>
      <c r="AF378" s="376"/>
      <c r="AG378" s="376"/>
      <c r="AH378" s="376"/>
      <c r="AI378" s="394"/>
      <c r="AJ378" s="397"/>
      <c r="AK378" s="398"/>
      <c r="AL378" s="398"/>
      <c r="AM378" s="401"/>
      <c r="AN378" s="285"/>
      <c r="AO378" s="462"/>
      <c r="AP378" s="370"/>
      <c r="AQ378" s="370"/>
      <c r="AR378" s="370"/>
      <c r="AS378" s="370"/>
      <c r="AT378" s="370"/>
      <c r="AU378" s="370"/>
      <c r="AV378" s="370"/>
      <c r="AW378" s="370"/>
      <c r="AX378" s="370"/>
      <c r="AY378" s="370"/>
      <c r="AZ378" s="453"/>
      <c r="BA378" s="442"/>
      <c r="BB378" s="456"/>
      <c r="BC378" s="456"/>
      <c r="BD378" s="456"/>
      <c r="BE378" s="459"/>
    </row>
    <row r="379" spans="1:57" ht="72" customHeight="1" thickBot="1" x14ac:dyDescent="0.3">
      <c r="A379" s="636"/>
      <c r="B379" s="409"/>
      <c r="C379" s="376"/>
      <c r="D379" s="473"/>
      <c r="E379" s="470"/>
      <c r="F379" s="285"/>
      <c r="G379" s="308"/>
      <c r="H379" s="161" t="s">
        <v>403</v>
      </c>
      <c r="I379" s="172" t="s">
        <v>49</v>
      </c>
      <c r="J379" s="483"/>
      <c r="K379" s="422"/>
      <c r="L379" s="376"/>
      <c r="M379" s="425"/>
      <c r="N379" s="308"/>
      <c r="O379" s="288"/>
      <c r="P379" s="163"/>
      <c r="Q379" s="163"/>
      <c r="R379" s="163"/>
      <c r="S379" s="431"/>
      <c r="T379" s="290"/>
      <c r="U379" s="290"/>
      <c r="V379" s="290"/>
      <c r="W379" s="290"/>
      <c r="X379" s="370"/>
      <c r="Y379" s="377"/>
      <c r="Z379" s="379"/>
      <c r="AA379" s="489"/>
      <c r="AB379" s="384"/>
      <c r="AC379" s="387"/>
      <c r="AD379" s="387"/>
      <c r="AE379" s="390"/>
      <c r="AF379" s="376"/>
      <c r="AG379" s="376"/>
      <c r="AH379" s="376"/>
      <c r="AI379" s="394"/>
      <c r="AJ379" s="397"/>
      <c r="AK379" s="399"/>
      <c r="AL379" s="399"/>
      <c r="AM379" s="402"/>
      <c r="AN379" s="285"/>
      <c r="AO379" s="463"/>
      <c r="AP379" s="379"/>
      <c r="AQ379" s="379"/>
      <c r="AR379" s="379"/>
      <c r="AS379" s="379"/>
      <c r="AT379" s="379"/>
      <c r="AU379" s="379"/>
      <c r="AV379" s="379"/>
      <c r="AW379" s="379"/>
      <c r="AX379" s="379"/>
      <c r="AY379" s="379"/>
      <c r="AZ379" s="454"/>
      <c r="BA379" s="443"/>
      <c r="BB379" s="457"/>
      <c r="BC379" s="457"/>
      <c r="BD379" s="457"/>
      <c r="BE379" s="460"/>
    </row>
    <row r="380" spans="1:57" ht="30" customHeight="1" thickBot="1" x14ac:dyDescent="0.3">
      <c r="A380" s="636"/>
      <c r="B380" s="409"/>
      <c r="C380" s="376"/>
      <c r="D380" s="473"/>
      <c r="E380" s="470"/>
      <c r="F380" s="285"/>
      <c r="G380" s="308"/>
      <c r="H380" s="161" t="s">
        <v>402</v>
      </c>
      <c r="I380" s="172" t="s">
        <v>49</v>
      </c>
      <c r="J380" s="483"/>
      <c r="K380" s="422"/>
      <c r="L380" s="376"/>
      <c r="M380" s="425"/>
      <c r="N380" s="308" t="s">
        <v>482</v>
      </c>
      <c r="O380" s="375" t="s">
        <v>65</v>
      </c>
      <c r="P380" s="159" t="s">
        <v>401</v>
      </c>
      <c r="Q380" s="159" t="s">
        <v>76</v>
      </c>
      <c r="R380" s="159">
        <f>+IFERROR(VLOOKUP(Q380,[14]DATOS!$E$2:$F$17,2,FALSE),"")</f>
        <v>15</v>
      </c>
      <c r="S380" s="369">
        <f>SUM(R380:R389)</f>
        <v>100</v>
      </c>
      <c r="T380" s="369" t="str">
        <f>+IF(AND(S380&lt;=100,S380&gt;=96),"Fuerte",IF(AND(S380&lt;=95,S380&gt;=86),"Moderado",IF(AND(S380&lt;=85,J380&gt;=0),"Débil"," ")))</f>
        <v>Fuerte</v>
      </c>
      <c r="U380" s="369" t="s">
        <v>90</v>
      </c>
      <c r="V380" s="369"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369">
        <f>IF(V380="Fuerte",100,IF(V380="Moderado",50,IF(V380="Débil",0)))</f>
        <v>100</v>
      </c>
      <c r="X380" s="370"/>
      <c r="Y380" s="406" t="s">
        <v>479</v>
      </c>
      <c r="Z380" s="407" t="s">
        <v>428</v>
      </c>
      <c r="AA380" s="406" t="s">
        <v>481</v>
      </c>
      <c r="AB380" s="384"/>
      <c r="AC380" s="387"/>
      <c r="AD380" s="387"/>
      <c r="AE380" s="390"/>
      <c r="AF380" s="376"/>
      <c r="AG380" s="376"/>
      <c r="AH380" s="376"/>
      <c r="AI380" s="394"/>
      <c r="AJ380" s="397" t="s">
        <v>713</v>
      </c>
      <c r="AK380" s="468">
        <v>43466</v>
      </c>
      <c r="AL380" s="468">
        <v>43830</v>
      </c>
      <c r="AM380" s="288" t="s">
        <v>479</v>
      </c>
      <c r="AN380" s="285" t="s">
        <v>480</v>
      </c>
      <c r="AO380" s="469"/>
      <c r="AP380" s="290"/>
      <c r="AQ380" s="290"/>
      <c r="AR380" s="290"/>
      <c r="AS380" s="290"/>
      <c r="AT380" s="290"/>
      <c r="AU380" s="290"/>
      <c r="AV380" s="290"/>
      <c r="AW380" s="290"/>
      <c r="AX380" s="290"/>
      <c r="AY380" s="290"/>
      <c r="AZ380" s="337"/>
      <c r="BA380" s="343"/>
      <c r="BB380" s="339"/>
      <c r="BC380" s="339"/>
      <c r="BD380" s="339"/>
      <c r="BE380" s="439"/>
    </row>
    <row r="381" spans="1:57" ht="30" customHeight="1" thickBot="1" x14ac:dyDescent="0.3">
      <c r="A381" s="636"/>
      <c r="B381" s="409"/>
      <c r="C381" s="376"/>
      <c r="D381" s="473"/>
      <c r="E381" s="470"/>
      <c r="F381" s="285"/>
      <c r="G381" s="308"/>
      <c r="H381" s="161" t="s">
        <v>400</v>
      </c>
      <c r="I381" s="172" t="s">
        <v>48</v>
      </c>
      <c r="J381" s="483"/>
      <c r="K381" s="422"/>
      <c r="L381" s="376"/>
      <c r="M381" s="425"/>
      <c r="N381" s="308"/>
      <c r="O381" s="376"/>
      <c r="P381" s="160" t="s">
        <v>399</v>
      </c>
      <c r="Q381" s="159" t="s">
        <v>78</v>
      </c>
      <c r="R381" s="159">
        <f>+IFERROR(VLOOKUP(Q381,[14]DATOS!$E$2:$F$17,2,FALSE),"")</f>
        <v>15</v>
      </c>
      <c r="S381" s="370"/>
      <c r="T381" s="370"/>
      <c r="U381" s="370"/>
      <c r="V381" s="370"/>
      <c r="W381" s="370"/>
      <c r="X381" s="370"/>
      <c r="Y381" s="376"/>
      <c r="Z381" s="370"/>
      <c r="AA381" s="376"/>
      <c r="AB381" s="384"/>
      <c r="AC381" s="387"/>
      <c r="AD381" s="387"/>
      <c r="AE381" s="390"/>
      <c r="AF381" s="376"/>
      <c r="AG381" s="376"/>
      <c r="AH381" s="376"/>
      <c r="AI381" s="394"/>
      <c r="AJ381" s="397"/>
      <c r="AK381" s="468"/>
      <c r="AL381" s="468"/>
      <c r="AM381" s="288"/>
      <c r="AN381" s="285"/>
      <c r="AO381" s="469"/>
      <c r="AP381" s="290"/>
      <c r="AQ381" s="290"/>
      <c r="AR381" s="290"/>
      <c r="AS381" s="290"/>
      <c r="AT381" s="290"/>
      <c r="AU381" s="290"/>
      <c r="AV381" s="290"/>
      <c r="AW381" s="290"/>
      <c r="AX381" s="290"/>
      <c r="AY381" s="290"/>
      <c r="AZ381" s="337"/>
      <c r="BA381" s="343"/>
      <c r="BB381" s="339"/>
      <c r="BC381" s="339"/>
      <c r="BD381" s="339"/>
      <c r="BE381" s="439"/>
    </row>
    <row r="382" spans="1:57" ht="30" customHeight="1" thickBot="1" x14ac:dyDescent="0.3">
      <c r="A382" s="636"/>
      <c r="B382" s="409"/>
      <c r="C382" s="376"/>
      <c r="D382" s="473"/>
      <c r="E382" s="470"/>
      <c r="F382" s="285"/>
      <c r="G382" s="308"/>
      <c r="H382" s="161" t="s">
        <v>398</v>
      </c>
      <c r="I382" s="172" t="s">
        <v>48</v>
      </c>
      <c r="J382" s="483"/>
      <c r="K382" s="422"/>
      <c r="L382" s="376"/>
      <c r="M382" s="425"/>
      <c r="N382" s="308"/>
      <c r="O382" s="376"/>
      <c r="P382" s="160" t="s">
        <v>397</v>
      </c>
      <c r="Q382" s="159" t="s">
        <v>80</v>
      </c>
      <c r="R382" s="159">
        <f>+IFERROR(VLOOKUP(Q382,[14]DATOS!$E$2:$F$17,2,FALSE),"")</f>
        <v>15</v>
      </c>
      <c r="S382" s="370"/>
      <c r="T382" s="370"/>
      <c r="U382" s="370"/>
      <c r="V382" s="370"/>
      <c r="W382" s="370"/>
      <c r="X382" s="370"/>
      <c r="Y382" s="376"/>
      <c r="Z382" s="370"/>
      <c r="AA382" s="376"/>
      <c r="AB382" s="384"/>
      <c r="AC382" s="387"/>
      <c r="AD382" s="387"/>
      <c r="AE382" s="390"/>
      <c r="AF382" s="376"/>
      <c r="AG382" s="376"/>
      <c r="AH382" s="376"/>
      <c r="AI382" s="394"/>
      <c r="AJ382" s="397"/>
      <c r="AK382" s="468"/>
      <c r="AL382" s="468"/>
      <c r="AM382" s="288"/>
      <c r="AN382" s="285"/>
      <c r="AO382" s="469"/>
      <c r="AP382" s="290"/>
      <c r="AQ382" s="290"/>
      <c r="AR382" s="290"/>
      <c r="AS382" s="290"/>
      <c r="AT382" s="290"/>
      <c r="AU382" s="290"/>
      <c r="AV382" s="290"/>
      <c r="AW382" s="290"/>
      <c r="AX382" s="290"/>
      <c r="AY382" s="290"/>
      <c r="AZ382" s="337"/>
      <c r="BA382" s="343"/>
      <c r="BB382" s="339"/>
      <c r="BC382" s="339"/>
      <c r="BD382" s="339"/>
      <c r="BE382" s="439"/>
    </row>
    <row r="383" spans="1:57" ht="30" customHeight="1" thickBot="1" x14ac:dyDescent="0.3">
      <c r="A383" s="636"/>
      <c r="B383" s="409"/>
      <c r="C383" s="376"/>
      <c r="D383" s="473"/>
      <c r="E383" s="470"/>
      <c r="F383" s="285"/>
      <c r="G383" s="308"/>
      <c r="H383" s="161" t="s">
        <v>396</v>
      </c>
      <c r="I383" s="172" t="s">
        <v>48</v>
      </c>
      <c r="J383" s="483"/>
      <c r="K383" s="422"/>
      <c r="L383" s="376"/>
      <c r="M383" s="425"/>
      <c r="N383" s="308"/>
      <c r="O383" s="376"/>
      <c r="P383" s="160" t="s">
        <v>395</v>
      </c>
      <c r="Q383" s="159" t="s">
        <v>82</v>
      </c>
      <c r="R383" s="159">
        <f>+IFERROR(VLOOKUP(Q383,[14]DATOS!$E$2:$F$17,2,FALSE),"")</f>
        <v>15</v>
      </c>
      <c r="S383" s="370"/>
      <c r="T383" s="370"/>
      <c r="U383" s="370"/>
      <c r="V383" s="370"/>
      <c r="W383" s="370"/>
      <c r="X383" s="370"/>
      <c r="Y383" s="376"/>
      <c r="Z383" s="370"/>
      <c r="AA383" s="376"/>
      <c r="AB383" s="384"/>
      <c r="AC383" s="387"/>
      <c r="AD383" s="387"/>
      <c r="AE383" s="390"/>
      <c r="AF383" s="376"/>
      <c r="AG383" s="376"/>
      <c r="AH383" s="376"/>
      <c r="AI383" s="394"/>
      <c r="AJ383" s="397"/>
      <c r="AK383" s="468"/>
      <c r="AL383" s="468"/>
      <c r="AM383" s="288"/>
      <c r="AN383" s="285"/>
      <c r="AO383" s="469"/>
      <c r="AP383" s="290"/>
      <c r="AQ383" s="290"/>
      <c r="AR383" s="290"/>
      <c r="AS383" s="290"/>
      <c r="AT383" s="290"/>
      <c r="AU383" s="290"/>
      <c r="AV383" s="290"/>
      <c r="AW383" s="290"/>
      <c r="AX383" s="290"/>
      <c r="AY383" s="290"/>
      <c r="AZ383" s="337"/>
      <c r="BA383" s="343"/>
      <c r="BB383" s="339"/>
      <c r="BC383" s="339"/>
      <c r="BD383" s="339"/>
      <c r="BE383" s="439"/>
    </row>
    <row r="384" spans="1:57" ht="18.75" customHeight="1" thickBot="1" x14ac:dyDescent="0.3">
      <c r="A384" s="636"/>
      <c r="B384" s="409"/>
      <c r="C384" s="376"/>
      <c r="D384" s="473"/>
      <c r="E384" s="470"/>
      <c r="F384" s="285"/>
      <c r="G384" s="308"/>
      <c r="H384" s="372" t="s">
        <v>394</v>
      </c>
      <c r="I384" s="406" t="s">
        <v>48</v>
      </c>
      <c r="J384" s="483"/>
      <c r="K384" s="422"/>
      <c r="L384" s="376"/>
      <c r="M384" s="425"/>
      <c r="N384" s="308"/>
      <c r="O384" s="376"/>
      <c r="P384" s="160" t="s">
        <v>393</v>
      </c>
      <c r="Q384" s="159" t="s">
        <v>85</v>
      </c>
      <c r="R384" s="159">
        <f>+IFERROR(VLOOKUP(Q384,[14]DATOS!$E$2:$F$17,2,FALSE),"")</f>
        <v>15</v>
      </c>
      <c r="S384" s="370"/>
      <c r="T384" s="370"/>
      <c r="U384" s="370"/>
      <c r="V384" s="370"/>
      <c r="W384" s="370"/>
      <c r="X384" s="370"/>
      <c r="Y384" s="376"/>
      <c r="Z384" s="370"/>
      <c r="AA384" s="376"/>
      <c r="AB384" s="384"/>
      <c r="AC384" s="387"/>
      <c r="AD384" s="387"/>
      <c r="AE384" s="390"/>
      <c r="AF384" s="376"/>
      <c r="AG384" s="376"/>
      <c r="AH384" s="376"/>
      <c r="AI384" s="394"/>
      <c r="AJ384" s="397"/>
      <c r="AK384" s="468"/>
      <c r="AL384" s="468"/>
      <c r="AM384" s="288"/>
      <c r="AN384" s="285"/>
      <c r="AO384" s="469"/>
      <c r="AP384" s="290"/>
      <c r="AQ384" s="290"/>
      <c r="AR384" s="290"/>
      <c r="AS384" s="290"/>
      <c r="AT384" s="290"/>
      <c r="AU384" s="290"/>
      <c r="AV384" s="290"/>
      <c r="AW384" s="290"/>
      <c r="AX384" s="290"/>
      <c r="AY384" s="290"/>
      <c r="AZ384" s="337"/>
      <c r="BA384" s="343"/>
      <c r="BB384" s="339"/>
      <c r="BC384" s="339"/>
      <c r="BD384" s="339"/>
      <c r="BE384" s="439"/>
    </row>
    <row r="385" spans="1:57" ht="45.75" customHeight="1" thickBot="1" x14ac:dyDescent="0.3">
      <c r="A385" s="636"/>
      <c r="B385" s="409"/>
      <c r="C385" s="376"/>
      <c r="D385" s="473"/>
      <c r="E385" s="470"/>
      <c r="F385" s="285"/>
      <c r="G385" s="308"/>
      <c r="H385" s="372"/>
      <c r="I385" s="377"/>
      <c r="J385" s="483"/>
      <c r="K385" s="422"/>
      <c r="L385" s="376"/>
      <c r="M385" s="425"/>
      <c r="N385" s="308"/>
      <c r="O385" s="376"/>
      <c r="P385" s="160" t="s">
        <v>392</v>
      </c>
      <c r="Q385" s="159" t="s">
        <v>98</v>
      </c>
      <c r="R385" s="159">
        <f>+IFERROR(VLOOKUP(Q385,[14]DATOS!$E$2:$F$17,2,FALSE),"")</f>
        <v>15</v>
      </c>
      <c r="S385" s="370"/>
      <c r="T385" s="370"/>
      <c r="U385" s="370"/>
      <c r="V385" s="370"/>
      <c r="W385" s="370"/>
      <c r="X385" s="370"/>
      <c r="Y385" s="376"/>
      <c r="Z385" s="370"/>
      <c r="AA385" s="376"/>
      <c r="AB385" s="384"/>
      <c r="AC385" s="387"/>
      <c r="AD385" s="387"/>
      <c r="AE385" s="390"/>
      <c r="AF385" s="376"/>
      <c r="AG385" s="376"/>
      <c r="AH385" s="376"/>
      <c r="AI385" s="394"/>
      <c r="AJ385" s="397"/>
      <c r="AK385" s="468"/>
      <c r="AL385" s="468"/>
      <c r="AM385" s="288"/>
      <c r="AN385" s="285"/>
      <c r="AO385" s="469"/>
      <c r="AP385" s="290"/>
      <c r="AQ385" s="290"/>
      <c r="AR385" s="290"/>
      <c r="AS385" s="290"/>
      <c r="AT385" s="290"/>
      <c r="AU385" s="290"/>
      <c r="AV385" s="290"/>
      <c r="AW385" s="290"/>
      <c r="AX385" s="290"/>
      <c r="AY385" s="290"/>
      <c r="AZ385" s="337"/>
      <c r="BA385" s="343"/>
      <c r="BB385" s="339"/>
      <c r="BC385" s="339"/>
      <c r="BD385" s="339"/>
      <c r="BE385" s="439"/>
    </row>
    <row r="386" spans="1:57" ht="174" customHeight="1" x14ac:dyDescent="0.25">
      <c r="A386" s="636"/>
      <c r="B386" s="409"/>
      <c r="C386" s="376"/>
      <c r="D386" s="473"/>
      <c r="E386" s="470"/>
      <c r="F386" s="285"/>
      <c r="G386" s="308"/>
      <c r="H386" s="466" t="s">
        <v>391</v>
      </c>
      <c r="I386" s="406" t="s">
        <v>48</v>
      </c>
      <c r="J386" s="483"/>
      <c r="K386" s="422"/>
      <c r="L386" s="376"/>
      <c r="M386" s="425"/>
      <c r="N386" s="308"/>
      <c r="O386" s="376"/>
      <c r="P386" s="160" t="s">
        <v>390</v>
      </c>
      <c r="Q386" s="159" t="s">
        <v>87</v>
      </c>
      <c r="R386" s="159">
        <f>+IFERROR(VLOOKUP(Q386,[14]DATOS!$E$2:$F$17,2,FALSE),"")</f>
        <v>10</v>
      </c>
      <c r="S386" s="370"/>
      <c r="T386" s="370"/>
      <c r="U386" s="370"/>
      <c r="V386" s="370"/>
      <c r="W386" s="370"/>
      <c r="X386" s="370"/>
      <c r="Y386" s="376"/>
      <c r="Z386" s="370"/>
      <c r="AA386" s="376"/>
      <c r="AB386" s="384"/>
      <c r="AC386" s="387"/>
      <c r="AD386" s="387"/>
      <c r="AE386" s="390"/>
      <c r="AF386" s="376"/>
      <c r="AG386" s="376"/>
      <c r="AH386" s="376"/>
      <c r="AI386" s="394"/>
      <c r="AJ386" s="397"/>
      <c r="AK386" s="468"/>
      <c r="AL386" s="468"/>
      <c r="AM386" s="288"/>
      <c r="AN386" s="285"/>
      <c r="AO386" s="469"/>
      <c r="AP386" s="290"/>
      <c r="AQ386" s="290"/>
      <c r="AR386" s="290"/>
      <c r="AS386" s="290"/>
      <c r="AT386" s="290"/>
      <c r="AU386" s="290"/>
      <c r="AV386" s="290"/>
      <c r="AW386" s="290"/>
      <c r="AX386" s="290"/>
      <c r="AY386" s="290"/>
      <c r="AZ386" s="337"/>
      <c r="BA386" s="343"/>
      <c r="BB386" s="339"/>
      <c r="BC386" s="339"/>
      <c r="BD386" s="339"/>
      <c r="BE386" s="439"/>
    </row>
    <row r="387" spans="1:57" ht="26.25" customHeight="1" x14ac:dyDescent="0.25">
      <c r="A387" s="636"/>
      <c r="B387" s="409"/>
      <c r="C387" s="376"/>
      <c r="D387" s="473"/>
      <c r="E387" s="470"/>
      <c r="F387" s="285"/>
      <c r="G387" s="308"/>
      <c r="H387" s="467"/>
      <c r="I387" s="377"/>
      <c r="J387" s="483"/>
      <c r="K387" s="422"/>
      <c r="L387" s="376"/>
      <c r="M387" s="425"/>
      <c r="N387" s="470"/>
      <c r="O387" s="376"/>
      <c r="P387" s="369"/>
      <c r="Q387" s="369"/>
      <c r="R387" s="369"/>
      <c r="S387" s="370"/>
      <c r="T387" s="370"/>
      <c r="U387" s="370"/>
      <c r="V387" s="370"/>
      <c r="W387" s="370"/>
      <c r="X387" s="370"/>
      <c r="Y387" s="376"/>
      <c r="Z387" s="370"/>
      <c r="AA387" s="376"/>
      <c r="AB387" s="384"/>
      <c r="AC387" s="387"/>
      <c r="AD387" s="387"/>
      <c r="AE387" s="390"/>
      <c r="AF387" s="376"/>
      <c r="AG387" s="376"/>
      <c r="AH387" s="376"/>
      <c r="AI387" s="473"/>
      <c r="AJ387" s="491" t="s">
        <v>712</v>
      </c>
      <c r="AK387" s="406" t="s">
        <v>422</v>
      </c>
      <c r="AL387" s="406" t="s">
        <v>421</v>
      </c>
      <c r="AM387" s="406" t="s">
        <v>479</v>
      </c>
      <c r="AN387" s="453"/>
      <c r="AO387" s="469"/>
      <c r="AP387" s="290"/>
      <c r="AQ387" s="290"/>
      <c r="AR387" s="290"/>
      <c r="AS387" s="290"/>
      <c r="AT387" s="290"/>
      <c r="AU387" s="290"/>
      <c r="AV387" s="290"/>
      <c r="AW387" s="290"/>
      <c r="AX387" s="290"/>
      <c r="AY387" s="290"/>
      <c r="AZ387" s="337"/>
      <c r="BA387" s="343"/>
      <c r="BB387" s="339"/>
      <c r="BC387" s="339"/>
      <c r="BD387" s="339"/>
      <c r="BE387" s="439"/>
    </row>
    <row r="388" spans="1:57" ht="18.75" customHeight="1" x14ac:dyDescent="0.25">
      <c r="A388" s="636"/>
      <c r="B388" s="409"/>
      <c r="C388" s="376"/>
      <c r="D388" s="473"/>
      <c r="E388" s="470"/>
      <c r="F388" s="285"/>
      <c r="G388" s="308"/>
      <c r="H388" s="372" t="s">
        <v>389</v>
      </c>
      <c r="I388" s="406" t="s">
        <v>49</v>
      </c>
      <c r="J388" s="483"/>
      <c r="K388" s="422"/>
      <c r="L388" s="376"/>
      <c r="M388" s="425"/>
      <c r="N388" s="470"/>
      <c r="O388" s="376"/>
      <c r="P388" s="370"/>
      <c r="Q388" s="370"/>
      <c r="R388" s="370"/>
      <c r="S388" s="370"/>
      <c r="T388" s="370"/>
      <c r="U388" s="370"/>
      <c r="V388" s="370"/>
      <c r="W388" s="370"/>
      <c r="X388" s="370"/>
      <c r="Y388" s="376"/>
      <c r="Z388" s="370"/>
      <c r="AA388" s="376"/>
      <c r="AB388" s="384"/>
      <c r="AC388" s="387"/>
      <c r="AD388" s="387"/>
      <c r="AE388" s="390"/>
      <c r="AF388" s="376"/>
      <c r="AG388" s="376"/>
      <c r="AH388" s="376"/>
      <c r="AI388" s="473"/>
      <c r="AJ388" s="492"/>
      <c r="AK388" s="376"/>
      <c r="AL388" s="376"/>
      <c r="AM388" s="376"/>
      <c r="AN388" s="453"/>
      <c r="AO388" s="469"/>
      <c r="AP388" s="290"/>
      <c r="AQ388" s="290"/>
      <c r="AR388" s="290"/>
      <c r="AS388" s="290"/>
      <c r="AT388" s="290"/>
      <c r="AU388" s="290"/>
      <c r="AV388" s="290"/>
      <c r="AW388" s="290"/>
      <c r="AX388" s="290"/>
      <c r="AY388" s="290"/>
      <c r="AZ388" s="337"/>
      <c r="BA388" s="343"/>
      <c r="BB388" s="339"/>
      <c r="BC388" s="339"/>
      <c r="BD388" s="339"/>
      <c r="BE388" s="439"/>
    </row>
    <row r="389" spans="1:57" ht="9.75" customHeight="1" x14ac:dyDescent="0.25">
      <c r="A389" s="636"/>
      <c r="B389" s="409"/>
      <c r="C389" s="376"/>
      <c r="D389" s="473"/>
      <c r="E389" s="470"/>
      <c r="F389" s="285"/>
      <c r="G389" s="308"/>
      <c r="H389" s="372"/>
      <c r="I389" s="377"/>
      <c r="J389" s="483"/>
      <c r="K389" s="422"/>
      <c r="L389" s="376"/>
      <c r="M389" s="425"/>
      <c r="N389" s="470"/>
      <c r="O389" s="376"/>
      <c r="P389" s="370"/>
      <c r="Q389" s="370"/>
      <c r="R389" s="370"/>
      <c r="S389" s="370"/>
      <c r="T389" s="370"/>
      <c r="U389" s="370"/>
      <c r="V389" s="370"/>
      <c r="W389" s="370"/>
      <c r="X389" s="370"/>
      <c r="Y389" s="376"/>
      <c r="Z389" s="370"/>
      <c r="AA389" s="376"/>
      <c r="AB389" s="384"/>
      <c r="AC389" s="387"/>
      <c r="AD389" s="387"/>
      <c r="AE389" s="390"/>
      <c r="AF389" s="376"/>
      <c r="AG389" s="376"/>
      <c r="AH389" s="376"/>
      <c r="AI389" s="473"/>
      <c r="AJ389" s="492"/>
      <c r="AK389" s="376"/>
      <c r="AL389" s="376"/>
      <c r="AM389" s="376"/>
      <c r="AN389" s="453"/>
      <c r="AO389" s="469"/>
      <c r="AP389" s="290"/>
      <c r="AQ389" s="290"/>
      <c r="AR389" s="290"/>
      <c r="AS389" s="290"/>
      <c r="AT389" s="290"/>
      <c r="AU389" s="290"/>
      <c r="AV389" s="290"/>
      <c r="AW389" s="290"/>
      <c r="AX389" s="290"/>
      <c r="AY389" s="290"/>
      <c r="AZ389" s="337"/>
      <c r="BA389" s="343"/>
      <c r="BB389" s="339"/>
      <c r="BC389" s="339"/>
      <c r="BD389" s="339"/>
      <c r="BE389" s="439"/>
    </row>
    <row r="390" spans="1:57" ht="18.75" customHeight="1" x14ac:dyDescent="0.25">
      <c r="A390" s="636"/>
      <c r="B390" s="409"/>
      <c r="C390" s="376"/>
      <c r="D390" s="473"/>
      <c r="E390" s="470"/>
      <c r="F390" s="285"/>
      <c r="G390" s="308"/>
      <c r="H390" s="372" t="s">
        <v>388</v>
      </c>
      <c r="I390" s="406" t="s">
        <v>49</v>
      </c>
      <c r="J390" s="483"/>
      <c r="K390" s="422"/>
      <c r="L390" s="376"/>
      <c r="M390" s="425"/>
      <c r="N390" s="470"/>
      <c r="O390" s="376"/>
      <c r="P390" s="370"/>
      <c r="Q390" s="370"/>
      <c r="R390" s="370"/>
      <c r="S390" s="370"/>
      <c r="T390" s="370"/>
      <c r="U390" s="370"/>
      <c r="V390" s="370"/>
      <c r="W390" s="370"/>
      <c r="X390" s="370"/>
      <c r="Y390" s="376"/>
      <c r="Z390" s="370"/>
      <c r="AA390" s="376"/>
      <c r="AB390" s="384"/>
      <c r="AC390" s="387"/>
      <c r="AD390" s="387"/>
      <c r="AE390" s="390"/>
      <c r="AF390" s="376"/>
      <c r="AG390" s="376"/>
      <c r="AH390" s="376"/>
      <c r="AI390" s="473"/>
      <c r="AJ390" s="492"/>
      <c r="AK390" s="376"/>
      <c r="AL390" s="376"/>
      <c r="AM390" s="376"/>
      <c r="AN390" s="453"/>
      <c r="AO390" s="469"/>
      <c r="AP390" s="290"/>
      <c r="AQ390" s="290"/>
      <c r="AR390" s="290"/>
      <c r="AS390" s="290"/>
      <c r="AT390" s="290"/>
      <c r="AU390" s="290"/>
      <c r="AV390" s="290"/>
      <c r="AW390" s="290"/>
      <c r="AX390" s="290"/>
      <c r="AY390" s="290"/>
      <c r="AZ390" s="337"/>
      <c r="BA390" s="343"/>
      <c r="BB390" s="339"/>
      <c r="BC390" s="339"/>
      <c r="BD390" s="339"/>
      <c r="BE390" s="439"/>
    </row>
    <row r="391" spans="1:57" ht="12.75" customHeight="1" x14ac:dyDescent="0.25">
      <c r="A391" s="636"/>
      <c r="B391" s="409"/>
      <c r="C391" s="376"/>
      <c r="D391" s="473"/>
      <c r="E391" s="470"/>
      <c r="F391" s="285"/>
      <c r="G391" s="308"/>
      <c r="H391" s="372"/>
      <c r="I391" s="377"/>
      <c r="J391" s="483"/>
      <c r="K391" s="422"/>
      <c r="L391" s="376"/>
      <c r="M391" s="425"/>
      <c r="N391" s="470"/>
      <c r="O391" s="376"/>
      <c r="P391" s="370"/>
      <c r="Q391" s="370"/>
      <c r="R391" s="370"/>
      <c r="S391" s="370"/>
      <c r="T391" s="370"/>
      <c r="U391" s="370"/>
      <c r="V391" s="370"/>
      <c r="W391" s="370"/>
      <c r="X391" s="370"/>
      <c r="Y391" s="376"/>
      <c r="Z391" s="370"/>
      <c r="AA391" s="376"/>
      <c r="AB391" s="384"/>
      <c r="AC391" s="387"/>
      <c r="AD391" s="387"/>
      <c r="AE391" s="390"/>
      <c r="AF391" s="376"/>
      <c r="AG391" s="376"/>
      <c r="AH391" s="376"/>
      <c r="AI391" s="473"/>
      <c r="AJ391" s="492"/>
      <c r="AK391" s="376"/>
      <c r="AL391" s="376"/>
      <c r="AM391" s="376"/>
      <c r="AN391" s="453"/>
      <c r="AO391" s="469"/>
      <c r="AP391" s="290"/>
      <c r="AQ391" s="290"/>
      <c r="AR391" s="290"/>
      <c r="AS391" s="290"/>
      <c r="AT391" s="290"/>
      <c r="AU391" s="290"/>
      <c r="AV391" s="290"/>
      <c r="AW391" s="290"/>
      <c r="AX391" s="290"/>
      <c r="AY391" s="290"/>
      <c r="AZ391" s="337"/>
      <c r="BA391" s="343"/>
      <c r="BB391" s="339"/>
      <c r="BC391" s="339"/>
      <c r="BD391" s="339"/>
      <c r="BE391" s="439"/>
    </row>
    <row r="392" spans="1:57" ht="18.75" customHeight="1" x14ac:dyDescent="0.25">
      <c r="A392" s="636"/>
      <c r="B392" s="409"/>
      <c r="C392" s="376"/>
      <c r="D392" s="473"/>
      <c r="E392" s="470"/>
      <c r="F392" s="285"/>
      <c r="G392" s="308"/>
      <c r="H392" s="372" t="s">
        <v>387</v>
      </c>
      <c r="I392" s="406" t="s">
        <v>49</v>
      </c>
      <c r="J392" s="483"/>
      <c r="K392" s="422"/>
      <c r="L392" s="376"/>
      <c r="M392" s="425"/>
      <c r="N392" s="470"/>
      <c r="O392" s="376"/>
      <c r="P392" s="370"/>
      <c r="Q392" s="370"/>
      <c r="R392" s="370"/>
      <c r="S392" s="370"/>
      <c r="T392" s="370"/>
      <c r="U392" s="370"/>
      <c r="V392" s="370"/>
      <c r="W392" s="370"/>
      <c r="X392" s="370"/>
      <c r="Y392" s="376"/>
      <c r="Z392" s="370"/>
      <c r="AA392" s="376"/>
      <c r="AB392" s="384"/>
      <c r="AC392" s="387"/>
      <c r="AD392" s="387"/>
      <c r="AE392" s="390"/>
      <c r="AF392" s="376"/>
      <c r="AG392" s="376"/>
      <c r="AH392" s="376"/>
      <c r="AI392" s="473"/>
      <c r="AJ392" s="492"/>
      <c r="AK392" s="376"/>
      <c r="AL392" s="376"/>
      <c r="AM392" s="376"/>
      <c r="AN392" s="453"/>
      <c r="AO392" s="469"/>
      <c r="AP392" s="290"/>
      <c r="AQ392" s="290"/>
      <c r="AR392" s="290"/>
      <c r="AS392" s="290"/>
      <c r="AT392" s="290"/>
      <c r="AU392" s="290"/>
      <c r="AV392" s="290"/>
      <c r="AW392" s="290"/>
      <c r="AX392" s="290"/>
      <c r="AY392" s="290"/>
      <c r="AZ392" s="337"/>
      <c r="BA392" s="343"/>
      <c r="BB392" s="339"/>
      <c r="BC392" s="339"/>
      <c r="BD392" s="339"/>
      <c r="BE392" s="439"/>
    </row>
    <row r="393" spans="1:57" ht="12.75" customHeight="1" x14ac:dyDescent="0.25">
      <c r="A393" s="636"/>
      <c r="B393" s="409"/>
      <c r="C393" s="376"/>
      <c r="D393" s="473"/>
      <c r="E393" s="470"/>
      <c r="F393" s="285"/>
      <c r="G393" s="308"/>
      <c r="H393" s="372"/>
      <c r="I393" s="377"/>
      <c r="J393" s="483"/>
      <c r="K393" s="422"/>
      <c r="L393" s="376"/>
      <c r="M393" s="425"/>
      <c r="N393" s="470"/>
      <c r="O393" s="376"/>
      <c r="P393" s="370"/>
      <c r="Q393" s="370"/>
      <c r="R393" s="370"/>
      <c r="S393" s="370"/>
      <c r="T393" s="370"/>
      <c r="U393" s="370"/>
      <c r="V393" s="370"/>
      <c r="W393" s="370"/>
      <c r="X393" s="370"/>
      <c r="Y393" s="376"/>
      <c r="Z393" s="370"/>
      <c r="AA393" s="376"/>
      <c r="AB393" s="384"/>
      <c r="AC393" s="387"/>
      <c r="AD393" s="387"/>
      <c r="AE393" s="390"/>
      <c r="AF393" s="376"/>
      <c r="AG393" s="376"/>
      <c r="AH393" s="376"/>
      <c r="AI393" s="473"/>
      <c r="AJ393" s="492"/>
      <c r="AK393" s="376"/>
      <c r="AL393" s="376"/>
      <c r="AM393" s="376"/>
      <c r="AN393" s="453"/>
      <c r="AO393" s="469"/>
      <c r="AP393" s="290"/>
      <c r="AQ393" s="290"/>
      <c r="AR393" s="290"/>
      <c r="AS393" s="290"/>
      <c r="AT393" s="290"/>
      <c r="AU393" s="290"/>
      <c r="AV393" s="290"/>
      <c r="AW393" s="290"/>
      <c r="AX393" s="290"/>
      <c r="AY393" s="290"/>
      <c r="AZ393" s="337"/>
      <c r="BA393" s="343"/>
      <c r="BB393" s="339"/>
      <c r="BC393" s="339"/>
      <c r="BD393" s="339"/>
      <c r="BE393" s="439"/>
    </row>
    <row r="394" spans="1:57" ht="14.25" customHeight="1" x14ac:dyDescent="0.25">
      <c r="A394" s="636"/>
      <c r="B394" s="409"/>
      <c r="C394" s="376"/>
      <c r="D394" s="473"/>
      <c r="E394" s="470"/>
      <c r="F394" s="285"/>
      <c r="G394" s="308"/>
      <c r="H394" s="466" t="s">
        <v>386</v>
      </c>
      <c r="I394" s="406" t="s">
        <v>49</v>
      </c>
      <c r="J394" s="483"/>
      <c r="K394" s="422"/>
      <c r="L394" s="376"/>
      <c r="M394" s="425"/>
      <c r="N394" s="470"/>
      <c r="O394" s="376"/>
      <c r="P394" s="370"/>
      <c r="Q394" s="370"/>
      <c r="R394" s="370"/>
      <c r="S394" s="370"/>
      <c r="T394" s="370"/>
      <c r="U394" s="370"/>
      <c r="V394" s="370"/>
      <c r="W394" s="370"/>
      <c r="X394" s="370"/>
      <c r="Y394" s="376"/>
      <c r="Z394" s="370"/>
      <c r="AA394" s="376"/>
      <c r="AB394" s="384"/>
      <c r="AC394" s="387"/>
      <c r="AD394" s="387"/>
      <c r="AE394" s="390"/>
      <c r="AF394" s="376"/>
      <c r="AG394" s="376"/>
      <c r="AH394" s="376"/>
      <c r="AI394" s="473"/>
      <c r="AJ394" s="492"/>
      <c r="AK394" s="376"/>
      <c r="AL394" s="376"/>
      <c r="AM394" s="376"/>
      <c r="AN394" s="453"/>
      <c r="AO394" s="469"/>
      <c r="AP394" s="290"/>
      <c r="AQ394" s="290"/>
      <c r="AR394" s="290"/>
      <c r="AS394" s="290"/>
      <c r="AT394" s="290"/>
      <c r="AU394" s="290"/>
      <c r="AV394" s="290"/>
      <c r="AW394" s="290"/>
      <c r="AX394" s="290"/>
      <c r="AY394" s="290"/>
      <c r="AZ394" s="337"/>
      <c r="BA394" s="343"/>
      <c r="BB394" s="339"/>
      <c r="BC394" s="339"/>
      <c r="BD394" s="339"/>
      <c r="BE394" s="439"/>
    </row>
    <row r="395" spans="1:57" ht="13.5" customHeight="1" x14ac:dyDescent="0.25">
      <c r="A395" s="636"/>
      <c r="B395" s="409"/>
      <c r="C395" s="376"/>
      <c r="D395" s="473"/>
      <c r="E395" s="470"/>
      <c r="F395" s="285"/>
      <c r="G395" s="308"/>
      <c r="H395" s="467"/>
      <c r="I395" s="377"/>
      <c r="J395" s="483"/>
      <c r="K395" s="422"/>
      <c r="L395" s="376"/>
      <c r="M395" s="425"/>
      <c r="N395" s="470"/>
      <c r="O395" s="376"/>
      <c r="P395" s="370"/>
      <c r="Q395" s="370"/>
      <c r="R395" s="370"/>
      <c r="S395" s="370"/>
      <c r="T395" s="370"/>
      <c r="U395" s="370"/>
      <c r="V395" s="370"/>
      <c r="W395" s="370"/>
      <c r="X395" s="370"/>
      <c r="Y395" s="376"/>
      <c r="Z395" s="370"/>
      <c r="AA395" s="376"/>
      <c r="AB395" s="384"/>
      <c r="AC395" s="387"/>
      <c r="AD395" s="387"/>
      <c r="AE395" s="390"/>
      <c r="AF395" s="376"/>
      <c r="AG395" s="376"/>
      <c r="AH395" s="376"/>
      <c r="AI395" s="473"/>
      <c r="AJ395" s="492"/>
      <c r="AK395" s="376"/>
      <c r="AL395" s="376"/>
      <c r="AM395" s="376"/>
      <c r="AN395" s="453"/>
      <c r="AO395" s="469"/>
      <c r="AP395" s="290"/>
      <c r="AQ395" s="290"/>
      <c r="AR395" s="290"/>
      <c r="AS395" s="290"/>
      <c r="AT395" s="290"/>
      <c r="AU395" s="290"/>
      <c r="AV395" s="290"/>
      <c r="AW395" s="290"/>
      <c r="AX395" s="290"/>
      <c r="AY395" s="290"/>
      <c r="AZ395" s="337"/>
      <c r="BA395" s="343"/>
      <c r="BB395" s="339"/>
      <c r="BC395" s="339"/>
      <c r="BD395" s="339"/>
      <c r="BE395" s="439"/>
    </row>
    <row r="396" spans="1:57" ht="18.75" customHeight="1" x14ac:dyDescent="0.25">
      <c r="A396" s="636"/>
      <c r="B396" s="409"/>
      <c r="C396" s="376"/>
      <c r="D396" s="473"/>
      <c r="E396" s="470"/>
      <c r="F396" s="285"/>
      <c r="G396" s="308"/>
      <c r="H396" s="464" t="s">
        <v>385</v>
      </c>
      <c r="I396" s="406" t="s">
        <v>49</v>
      </c>
      <c r="J396" s="483"/>
      <c r="K396" s="422"/>
      <c r="L396" s="376"/>
      <c r="M396" s="425"/>
      <c r="N396" s="470"/>
      <c r="O396" s="376"/>
      <c r="P396" s="370"/>
      <c r="Q396" s="370"/>
      <c r="R396" s="370"/>
      <c r="S396" s="370"/>
      <c r="T396" s="370"/>
      <c r="U396" s="370"/>
      <c r="V396" s="370"/>
      <c r="W396" s="370"/>
      <c r="X396" s="370"/>
      <c r="Y396" s="376"/>
      <c r="Z396" s="370"/>
      <c r="AA396" s="376"/>
      <c r="AB396" s="384"/>
      <c r="AC396" s="387"/>
      <c r="AD396" s="387"/>
      <c r="AE396" s="390"/>
      <c r="AF396" s="376"/>
      <c r="AG396" s="376"/>
      <c r="AH396" s="376"/>
      <c r="AI396" s="473"/>
      <c r="AJ396" s="492"/>
      <c r="AK396" s="376"/>
      <c r="AL396" s="376"/>
      <c r="AM396" s="376"/>
      <c r="AN396" s="453"/>
      <c r="AO396" s="469"/>
      <c r="AP396" s="290"/>
      <c r="AQ396" s="290"/>
      <c r="AR396" s="290"/>
      <c r="AS396" s="290"/>
      <c r="AT396" s="290"/>
      <c r="AU396" s="290"/>
      <c r="AV396" s="290"/>
      <c r="AW396" s="290"/>
      <c r="AX396" s="290"/>
      <c r="AY396" s="290"/>
      <c r="AZ396" s="337"/>
      <c r="BA396" s="343"/>
      <c r="BB396" s="339"/>
      <c r="BC396" s="339"/>
      <c r="BD396" s="339"/>
      <c r="BE396" s="439"/>
    </row>
    <row r="397" spans="1:57" ht="15.75" customHeight="1" thickBot="1" x14ac:dyDescent="0.3">
      <c r="A397" s="637"/>
      <c r="B397" s="410"/>
      <c r="C397" s="392"/>
      <c r="D397" s="474"/>
      <c r="E397" s="471"/>
      <c r="F397" s="286"/>
      <c r="G397" s="335"/>
      <c r="H397" s="465"/>
      <c r="I397" s="377"/>
      <c r="J397" s="484"/>
      <c r="K397" s="423"/>
      <c r="L397" s="376"/>
      <c r="M397" s="426"/>
      <c r="N397" s="471"/>
      <c r="O397" s="392"/>
      <c r="P397" s="371"/>
      <c r="Q397" s="371"/>
      <c r="R397" s="371"/>
      <c r="S397" s="371"/>
      <c r="T397" s="371"/>
      <c r="U397" s="371"/>
      <c r="V397" s="371"/>
      <c r="W397" s="371"/>
      <c r="X397" s="371"/>
      <c r="Y397" s="392"/>
      <c r="Z397" s="371"/>
      <c r="AA397" s="392"/>
      <c r="AB397" s="385"/>
      <c r="AC397" s="387"/>
      <c r="AD397" s="387"/>
      <c r="AE397" s="391"/>
      <c r="AF397" s="392"/>
      <c r="AG397" s="392"/>
      <c r="AH397" s="376"/>
      <c r="AI397" s="474"/>
      <c r="AJ397" s="493"/>
      <c r="AK397" s="392"/>
      <c r="AL397" s="392"/>
      <c r="AM397" s="392"/>
      <c r="AN397" s="690"/>
      <c r="AO397" s="472"/>
      <c r="AP397" s="291"/>
      <c r="AQ397" s="291"/>
      <c r="AR397" s="291"/>
      <c r="AS397" s="291"/>
      <c r="AT397" s="291"/>
      <c r="AU397" s="291"/>
      <c r="AV397" s="291"/>
      <c r="AW397" s="291"/>
      <c r="AX397" s="291"/>
      <c r="AY397" s="291"/>
      <c r="AZ397" s="344"/>
      <c r="BA397" s="345"/>
      <c r="BB397" s="346"/>
      <c r="BC397" s="346"/>
      <c r="BD397" s="346"/>
      <c r="BE397" s="440"/>
    </row>
    <row r="398" spans="1:57" ht="46.5" customHeight="1" x14ac:dyDescent="0.25">
      <c r="A398" s="479">
        <v>14</v>
      </c>
      <c r="B398" s="409" t="s">
        <v>773</v>
      </c>
      <c r="C398" s="376" t="s">
        <v>478</v>
      </c>
      <c r="D398" s="480" t="s">
        <v>32</v>
      </c>
      <c r="E398" s="376" t="s">
        <v>477</v>
      </c>
      <c r="F398" s="480" t="s">
        <v>476</v>
      </c>
      <c r="G398" s="481" t="s">
        <v>38</v>
      </c>
      <c r="H398" s="202" t="s">
        <v>416</v>
      </c>
      <c r="I398" s="172" t="s">
        <v>48</v>
      </c>
      <c r="J398" s="482">
        <f>COUNTIF(I398:I423,[3]DATOS!$D$24)</f>
        <v>5</v>
      </c>
      <c r="K398" s="422" t="str">
        <f>+IF(AND(J398&lt;6,J398&gt;0),"Moderado",IF(AND(J398&lt;12,J398&gt;5),"Mayor",IF(AND(J398&lt;20,J398&gt;11),"Catastrófico","Responda las Preguntas de Impacto")))</f>
        <v>Moderado</v>
      </c>
      <c r="L398" s="375"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Alto</v>
      </c>
      <c r="M398" s="424"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Evitar el Riesgo, Reducir el Riesgo, Compartir el Riesgo</v>
      </c>
      <c r="N398" s="481" t="s">
        <v>475</v>
      </c>
      <c r="O398" s="377" t="s">
        <v>65</v>
      </c>
      <c r="P398" s="163" t="s">
        <v>401</v>
      </c>
      <c r="Q398" s="163" t="s">
        <v>76</v>
      </c>
      <c r="R398" s="163">
        <f>+IFERROR(VLOOKUP(Q398,[15]DATOS!$E$2:$F$17,2,FALSE),"")</f>
        <v>15</v>
      </c>
      <c r="S398" s="379">
        <f>SUM(R398:R405)</f>
        <v>100</v>
      </c>
      <c r="T398" s="379" t="str">
        <f>+IF(AND(S398&lt;=100,S398&gt;=96),"Fuerte",IF(AND(S398&lt;=95,S398&gt;=86),"Moderado",IF(AND(S398&lt;=85,J398&gt;=0),"Débil"," ")))</f>
        <v>Fuerte</v>
      </c>
      <c r="U398" s="379" t="s">
        <v>90</v>
      </c>
      <c r="V398" s="379"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379">
        <f>IF(V398="Fuerte",100,IF(V398="Moderado",50,IF(V398="Débil",0)))</f>
        <v>100</v>
      </c>
      <c r="X398" s="370">
        <f>AVERAGE(W398:W423)</f>
        <v>100</v>
      </c>
      <c r="Y398" s="517" t="s">
        <v>474</v>
      </c>
      <c r="Z398" s="370" t="s">
        <v>413</v>
      </c>
      <c r="AA398" s="487" t="s">
        <v>473</v>
      </c>
      <c r="AB398" s="384" t="str">
        <f>+IF(X398=100,"Fuerte",IF(AND(X398&lt;=99,X398&gt;=50),"Moderado",IF(X398&lt;50,"Débil"," ")))</f>
        <v>Fuerte</v>
      </c>
      <c r="AC398" s="489" t="s">
        <v>95</v>
      </c>
      <c r="AD398" s="489" t="s">
        <v>97</v>
      </c>
      <c r="AE398" s="490"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376"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376" t="str">
        <f>K398</f>
        <v>Moderado</v>
      </c>
      <c r="AH398" s="375"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Moderado</v>
      </c>
      <c r="AI398" s="393"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Evitar el Riesgo, Reducir el Riesgo, Compartir el Riesgo</v>
      </c>
      <c r="AJ398" s="695" t="s">
        <v>711</v>
      </c>
      <c r="AK398" s="398">
        <v>43466</v>
      </c>
      <c r="AL398" s="398">
        <v>43830</v>
      </c>
      <c r="AM398" s="694" t="s">
        <v>472</v>
      </c>
      <c r="AN398" s="696" t="s">
        <v>710</v>
      </c>
      <c r="AO398" s="461"/>
      <c r="AP398" s="374"/>
      <c r="AQ398" s="374"/>
      <c r="AR398" s="374"/>
      <c r="AS398" s="374"/>
      <c r="AT398" s="374"/>
      <c r="AU398" s="374"/>
      <c r="AV398" s="374"/>
      <c r="AW398" s="374"/>
      <c r="AX398" s="374"/>
      <c r="AY398" s="374"/>
      <c r="AZ398" s="452"/>
      <c r="BA398" s="441"/>
      <c r="BB398" s="455"/>
      <c r="BC398" s="455"/>
      <c r="BD398" s="455"/>
      <c r="BE398" s="458"/>
    </row>
    <row r="399" spans="1:57" ht="30" customHeight="1" x14ac:dyDescent="0.25">
      <c r="A399" s="296"/>
      <c r="B399" s="409"/>
      <c r="C399" s="376"/>
      <c r="D399" s="285"/>
      <c r="E399" s="376"/>
      <c r="F399" s="285"/>
      <c r="G399" s="308"/>
      <c r="H399" s="161" t="s">
        <v>409</v>
      </c>
      <c r="I399" s="172" t="s">
        <v>49</v>
      </c>
      <c r="J399" s="483"/>
      <c r="K399" s="422"/>
      <c r="L399" s="376"/>
      <c r="M399" s="425"/>
      <c r="N399" s="308"/>
      <c r="O399" s="288"/>
      <c r="P399" s="164" t="s">
        <v>399</v>
      </c>
      <c r="Q399" s="164" t="s">
        <v>78</v>
      </c>
      <c r="R399" s="164">
        <f>+IFERROR(VLOOKUP(Q399,[15]DATOS!$E$2:$F$17,2,FALSE),"")</f>
        <v>15</v>
      </c>
      <c r="S399" s="290"/>
      <c r="T399" s="290"/>
      <c r="U399" s="290"/>
      <c r="V399" s="290"/>
      <c r="W399" s="290"/>
      <c r="X399" s="370"/>
      <c r="Y399" s="544"/>
      <c r="Z399" s="370"/>
      <c r="AA399" s="487"/>
      <c r="AB399" s="384"/>
      <c r="AC399" s="387"/>
      <c r="AD399" s="387"/>
      <c r="AE399" s="390"/>
      <c r="AF399" s="376"/>
      <c r="AG399" s="376"/>
      <c r="AH399" s="376"/>
      <c r="AI399" s="394"/>
      <c r="AJ399" s="524"/>
      <c r="AK399" s="398"/>
      <c r="AL399" s="398"/>
      <c r="AM399" s="694"/>
      <c r="AN399" s="696"/>
      <c r="AO399" s="462"/>
      <c r="AP399" s="370"/>
      <c r="AQ399" s="370"/>
      <c r="AR399" s="370"/>
      <c r="AS399" s="370"/>
      <c r="AT399" s="370"/>
      <c r="AU399" s="370"/>
      <c r="AV399" s="370"/>
      <c r="AW399" s="370"/>
      <c r="AX399" s="370"/>
      <c r="AY399" s="370"/>
      <c r="AZ399" s="453"/>
      <c r="BA399" s="442"/>
      <c r="BB399" s="456"/>
      <c r="BC399" s="456"/>
      <c r="BD399" s="456"/>
      <c r="BE399" s="459"/>
    </row>
    <row r="400" spans="1:57" ht="30" customHeight="1" x14ac:dyDescent="0.25">
      <c r="A400" s="296"/>
      <c r="B400" s="409"/>
      <c r="C400" s="376"/>
      <c r="D400" s="285"/>
      <c r="E400" s="376"/>
      <c r="F400" s="285"/>
      <c r="G400" s="308"/>
      <c r="H400" s="161" t="s">
        <v>408</v>
      </c>
      <c r="I400" s="172" t="s">
        <v>48</v>
      </c>
      <c r="J400" s="483"/>
      <c r="K400" s="422"/>
      <c r="L400" s="376"/>
      <c r="M400" s="425"/>
      <c r="N400" s="308"/>
      <c r="O400" s="288"/>
      <c r="P400" s="164" t="s">
        <v>397</v>
      </c>
      <c r="Q400" s="164" t="s">
        <v>80</v>
      </c>
      <c r="R400" s="164">
        <f>+IFERROR(VLOOKUP(Q400,[15]DATOS!$E$2:$F$17,2,FALSE),"")</f>
        <v>15</v>
      </c>
      <c r="S400" s="290"/>
      <c r="T400" s="290"/>
      <c r="U400" s="290"/>
      <c r="V400" s="290"/>
      <c r="W400" s="290"/>
      <c r="X400" s="370"/>
      <c r="Y400" s="544"/>
      <c r="Z400" s="370"/>
      <c r="AA400" s="487"/>
      <c r="AB400" s="384"/>
      <c r="AC400" s="387"/>
      <c r="AD400" s="387"/>
      <c r="AE400" s="390"/>
      <c r="AF400" s="376"/>
      <c r="AG400" s="376"/>
      <c r="AH400" s="376"/>
      <c r="AI400" s="394"/>
      <c r="AJ400" s="524"/>
      <c r="AK400" s="398"/>
      <c r="AL400" s="398"/>
      <c r="AM400" s="694"/>
      <c r="AN400" s="696"/>
      <c r="AO400" s="462"/>
      <c r="AP400" s="370"/>
      <c r="AQ400" s="370"/>
      <c r="AR400" s="370"/>
      <c r="AS400" s="370"/>
      <c r="AT400" s="370"/>
      <c r="AU400" s="370"/>
      <c r="AV400" s="370"/>
      <c r="AW400" s="370"/>
      <c r="AX400" s="370"/>
      <c r="AY400" s="370"/>
      <c r="AZ400" s="453"/>
      <c r="BA400" s="442"/>
      <c r="BB400" s="456"/>
      <c r="BC400" s="456"/>
      <c r="BD400" s="456"/>
      <c r="BE400" s="459"/>
    </row>
    <row r="401" spans="1:57" ht="30" customHeight="1" x14ac:dyDescent="0.25">
      <c r="A401" s="296"/>
      <c r="B401" s="409"/>
      <c r="C401" s="376"/>
      <c r="D401" s="285"/>
      <c r="E401" s="376"/>
      <c r="F401" s="285"/>
      <c r="G401" s="308"/>
      <c r="H401" s="161" t="s">
        <v>407</v>
      </c>
      <c r="I401" s="172" t="s">
        <v>49</v>
      </c>
      <c r="J401" s="483"/>
      <c r="K401" s="422"/>
      <c r="L401" s="376"/>
      <c r="M401" s="425"/>
      <c r="N401" s="308"/>
      <c r="O401" s="288"/>
      <c r="P401" s="164" t="s">
        <v>395</v>
      </c>
      <c r="Q401" s="164" t="s">
        <v>82</v>
      </c>
      <c r="R401" s="164">
        <f>+IFERROR(VLOOKUP(Q401,[15]DATOS!$E$2:$F$17,2,FALSE),"")</f>
        <v>15</v>
      </c>
      <c r="S401" s="290"/>
      <c r="T401" s="290"/>
      <c r="U401" s="290"/>
      <c r="V401" s="290"/>
      <c r="W401" s="290"/>
      <c r="X401" s="370"/>
      <c r="Y401" s="544"/>
      <c r="Z401" s="370"/>
      <c r="AA401" s="487"/>
      <c r="AB401" s="384"/>
      <c r="AC401" s="387"/>
      <c r="AD401" s="387"/>
      <c r="AE401" s="390"/>
      <c r="AF401" s="376"/>
      <c r="AG401" s="376"/>
      <c r="AH401" s="376"/>
      <c r="AI401" s="394"/>
      <c r="AJ401" s="524"/>
      <c r="AK401" s="398"/>
      <c r="AL401" s="398"/>
      <c r="AM401" s="694"/>
      <c r="AN401" s="696"/>
      <c r="AO401" s="462"/>
      <c r="AP401" s="370"/>
      <c r="AQ401" s="370"/>
      <c r="AR401" s="370"/>
      <c r="AS401" s="370"/>
      <c r="AT401" s="370"/>
      <c r="AU401" s="370"/>
      <c r="AV401" s="370"/>
      <c r="AW401" s="370"/>
      <c r="AX401" s="370"/>
      <c r="AY401" s="370"/>
      <c r="AZ401" s="453"/>
      <c r="BA401" s="442"/>
      <c r="BB401" s="456"/>
      <c r="BC401" s="456"/>
      <c r="BD401" s="456"/>
      <c r="BE401" s="459"/>
    </row>
    <row r="402" spans="1:57" ht="30" customHeight="1" x14ac:dyDescent="0.25">
      <c r="A402" s="296"/>
      <c r="B402" s="409"/>
      <c r="C402" s="376"/>
      <c r="D402" s="285"/>
      <c r="E402" s="376"/>
      <c r="F402" s="285"/>
      <c r="G402" s="308"/>
      <c r="H402" s="161" t="s">
        <v>406</v>
      </c>
      <c r="I402" s="172" t="s">
        <v>48</v>
      </c>
      <c r="J402" s="483"/>
      <c r="K402" s="422"/>
      <c r="L402" s="376"/>
      <c r="M402" s="425"/>
      <c r="N402" s="308"/>
      <c r="O402" s="288"/>
      <c r="P402" s="164" t="s">
        <v>393</v>
      </c>
      <c r="Q402" s="164" t="s">
        <v>85</v>
      </c>
      <c r="R402" s="164">
        <f>+IFERROR(VLOOKUP(Q402,[15]DATOS!$E$2:$F$17,2,FALSE),"")</f>
        <v>15</v>
      </c>
      <c r="S402" s="290"/>
      <c r="T402" s="290"/>
      <c r="U402" s="290"/>
      <c r="V402" s="290"/>
      <c r="W402" s="290"/>
      <c r="X402" s="370"/>
      <c r="Y402" s="544"/>
      <c r="Z402" s="370"/>
      <c r="AA402" s="487"/>
      <c r="AB402" s="384"/>
      <c r="AC402" s="387"/>
      <c r="AD402" s="387"/>
      <c r="AE402" s="390"/>
      <c r="AF402" s="376"/>
      <c r="AG402" s="376"/>
      <c r="AH402" s="376"/>
      <c r="AI402" s="394"/>
      <c r="AJ402" s="524"/>
      <c r="AK402" s="398"/>
      <c r="AL402" s="398"/>
      <c r="AM402" s="694"/>
      <c r="AN402" s="696"/>
      <c r="AO402" s="462"/>
      <c r="AP402" s="370"/>
      <c r="AQ402" s="370"/>
      <c r="AR402" s="370"/>
      <c r="AS402" s="370"/>
      <c r="AT402" s="370"/>
      <c r="AU402" s="370"/>
      <c r="AV402" s="370"/>
      <c r="AW402" s="370"/>
      <c r="AX402" s="370"/>
      <c r="AY402" s="370"/>
      <c r="AZ402" s="453"/>
      <c r="BA402" s="442"/>
      <c r="BB402" s="456"/>
      <c r="BC402" s="456"/>
      <c r="BD402" s="456"/>
      <c r="BE402" s="459"/>
    </row>
    <row r="403" spans="1:57" ht="30" customHeight="1" x14ac:dyDescent="0.25">
      <c r="A403" s="296"/>
      <c r="B403" s="409"/>
      <c r="C403" s="376"/>
      <c r="D403" s="285"/>
      <c r="E403" s="376"/>
      <c r="F403" s="285"/>
      <c r="G403" s="308"/>
      <c r="H403" s="161" t="s">
        <v>405</v>
      </c>
      <c r="I403" s="172" t="s">
        <v>49</v>
      </c>
      <c r="J403" s="483"/>
      <c r="K403" s="422"/>
      <c r="L403" s="376"/>
      <c r="M403" s="425"/>
      <c r="N403" s="308"/>
      <c r="O403" s="288"/>
      <c r="P403" s="165" t="s">
        <v>392</v>
      </c>
      <c r="Q403" s="164" t="s">
        <v>98</v>
      </c>
      <c r="R403" s="164">
        <f>+IFERROR(VLOOKUP(Q403,[15]DATOS!$E$2:$F$17,2,FALSE),"")</f>
        <v>15</v>
      </c>
      <c r="S403" s="290"/>
      <c r="T403" s="290"/>
      <c r="U403" s="290"/>
      <c r="V403" s="290"/>
      <c r="W403" s="290"/>
      <c r="X403" s="370"/>
      <c r="Y403" s="544"/>
      <c r="Z403" s="370"/>
      <c r="AA403" s="487"/>
      <c r="AB403" s="384"/>
      <c r="AC403" s="387"/>
      <c r="AD403" s="387"/>
      <c r="AE403" s="390"/>
      <c r="AF403" s="376"/>
      <c r="AG403" s="376"/>
      <c r="AH403" s="376"/>
      <c r="AI403" s="394"/>
      <c r="AJ403" s="524"/>
      <c r="AK403" s="398"/>
      <c r="AL403" s="398"/>
      <c r="AM403" s="694"/>
      <c r="AN403" s="696"/>
      <c r="AO403" s="462"/>
      <c r="AP403" s="370"/>
      <c r="AQ403" s="370"/>
      <c r="AR403" s="370"/>
      <c r="AS403" s="370"/>
      <c r="AT403" s="370"/>
      <c r="AU403" s="370"/>
      <c r="AV403" s="370"/>
      <c r="AW403" s="370"/>
      <c r="AX403" s="370"/>
      <c r="AY403" s="370"/>
      <c r="AZ403" s="453"/>
      <c r="BA403" s="442"/>
      <c r="BB403" s="456"/>
      <c r="BC403" s="456"/>
      <c r="BD403" s="456"/>
      <c r="BE403" s="459"/>
    </row>
    <row r="404" spans="1:57" ht="30" customHeight="1" x14ac:dyDescent="0.25">
      <c r="A404" s="296"/>
      <c r="B404" s="409"/>
      <c r="C404" s="376"/>
      <c r="D404" s="285"/>
      <c r="E404" s="376"/>
      <c r="F404" s="285"/>
      <c r="G404" s="308"/>
      <c r="H404" s="161" t="s">
        <v>404</v>
      </c>
      <c r="I404" s="172" t="s">
        <v>48</v>
      </c>
      <c r="J404" s="483"/>
      <c r="K404" s="422"/>
      <c r="L404" s="376"/>
      <c r="M404" s="425"/>
      <c r="N404" s="308"/>
      <c r="O404" s="288"/>
      <c r="P404" s="164" t="s">
        <v>390</v>
      </c>
      <c r="Q404" s="164" t="s">
        <v>87</v>
      </c>
      <c r="R404" s="164">
        <f>+IFERROR(VLOOKUP(Q404,[15]DATOS!$E$2:$F$17,2,FALSE),"")</f>
        <v>10</v>
      </c>
      <c r="S404" s="290"/>
      <c r="T404" s="290"/>
      <c r="U404" s="290"/>
      <c r="V404" s="290"/>
      <c r="W404" s="290"/>
      <c r="X404" s="370"/>
      <c r="Y404" s="544"/>
      <c r="Z404" s="370"/>
      <c r="AA404" s="487"/>
      <c r="AB404" s="384"/>
      <c r="AC404" s="387"/>
      <c r="AD404" s="387"/>
      <c r="AE404" s="390"/>
      <c r="AF404" s="376"/>
      <c r="AG404" s="376"/>
      <c r="AH404" s="376"/>
      <c r="AI404" s="394"/>
      <c r="AJ404" s="524"/>
      <c r="AK404" s="398"/>
      <c r="AL404" s="398"/>
      <c r="AM404" s="694"/>
      <c r="AN404" s="696"/>
      <c r="AO404" s="462"/>
      <c r="AP404" s="370"/>
      <c r="AQ404" s="370"/>
      <c r="AR404" s="370"/>
      <c r="AS404" s="370"/>
      <c r="AT404" s="370"/>
      <c r="AU404" s="370"/>
      <c r="AV404" s="370"/>
      <c r="AW404" s="370"/>
      <c r="AX404" s="370"/>
      <c r="AY404" s="370"/>
      <c r="AZ404" s="453"/>
      <c r="BA404" s="442"/>
      <c r="BB404" s="456"/>
      <c r="BC404" s="456"/>
      <c r="BD404" s="456"/>
      <c r="BE404" s="459"/>
    </row>
    <row r="405" spans="1:57" ht="72" customHeight="1" x14ac:dyDescent="0.25">
      <c r="A405" s="296"/>
      <c r="B405" s="409"/>
      <c r="C405" s="376"/>
      <c r="D405" s="285"/>
      <c r="E405" s="377"/>
      <c r="F405" s="285"/>
      <c r="G405" s="308"/>
      <c r="H405" s="161" t="s">
        <v>403</v>
      </c>
      <c r="I405" s="172" t="s">
        <v>49</v>
      </c>
      <c r="J405" s="483"/>
      <c r="K405" s="422"/>
      <c r="L405" s="376"/>
      <c r="M405" s="425"/>
      <c r="N405" s="308"/>
      <c r="O405" s="406"/>
      <c r="P405" s="160"/>
      <c r="Q405" s="165"/>
      <c r="R405" s="165"/>
      <c r="S405" s="290"/>
      <c r="T405" s="290"/>
      <c r="U405" s="290"/>
      <c r="V405" s="290"/>
      <c r="W405" s="290"/>
      <c r="X405" s="370"/>
      <c r="Y405" s="545"/>
      <c r="Z405" s="379"/>
      <c r="AA405" s="488"/>
      <c r="AB405" s="384"/>
      <c r="AC405" s="387"/>
      <c r="AD405" s="387"/>
      <c r="AE405" s="390"/>
      <c r="AF405" s="376"/>
      <c r="AG405" s="376"/>
      <c r="AH405" s="376"/>
      <c r="AI405" s="394"/>
      <c r="AJ405" s="524"/>
      <c r="AK405" s="399"/>
      <c r="AL405" s="399"/>
      <c r="AM405" s="695"/>
      <c r="AN405" s="696"/>
      <c r="AO405" s="463"/>
      <c r="AP405" s="379"/>
      <c r="AQ405" s="379"/>
      <c r="AR405" s="379"/>
      <c r="AS405" s="379"/>
      <c r="AT405" s="379"/>
      <c r="AU405" s="379"/>
      <c r="AV405" s="379"/>
      <c r="AW405" s="379"/>
      <c r="AX405" s="379"/>
      <c r="AY405" s="379"/>
      <c r="AZ405" s="454"/>
      <c r="BA405" s="443"/>
      <c r="BB405" s="457"/>
      <c r="BC405" s="457"/>
      <c r="BD405" s="457"/>
      <c r="BE405" s="460"/>
    </row>
    <row r="406" spans="1:57" ht="30" customHeight="1" x14ac:dyDescent="0.25">
      <c r="A406" s="296"/>
      <c r="B406" s="409"/>
      <c r="C406" s="376"/>
      <c r="D406" s="285"/>
      <c r="E406" s="478"/>
      <c r="F406" s="285"/>
      <c r="G406" s="308"/>
      <c r="H406" s="161" t="s">
        <v>402</v>
      </c>
      <c r="I406" s="172" t="s">
        <v>49</v>
      </c>
      <c r="J406" s="483"/>
      <c r="K406" s="422"/>
      <c r="L406" s="376"/>
      <c r="M406" s="425"/>
      <c r="N406" s="308"/>
      <c r="O406" s="288"/>
      <c r="P406" s="164" t="s">
        <v>401</v>
      </c>
      <c r="Q406" s="164"/>
      <c r="R406" s="164" t="str">
        <f>+IFERROR(VLOOKUP(Q406,[15]DATOS!$E$2:$F$17,2,FALSE),"")</f>
        <v/>
      </c>
      <c r="S406" s="370">
        <f>SUM(R406:R415)</f>
        <v>0</v>
      </c>
      <c r="T406" s="369" t="str">
        <f>+IF(AND(S406&lt;=100,S406&gt;=96),"Fuerte",IF(AND(S406&lt;=95,S406&gt;=86),"Moderado",IF(AND(S406&lt;=85,J406&gt;=0),"Débil"," ")))</f>
        <v>Débil</v>
      </c>
      <c r="U406" s="369" t="s">
        <v>90</v>
      </c>
      <c r="V406" s="369"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Débil</v>
      </c>
      <c r="W406" s="369"/>
      <c r="X406" s="370"/>
      <c r="Y406" s="406"/>
      <c r="Z406" s="407"/>
      <c r="AA406" s="406"/>
      <c r="AB406" s="384"/>
      <c r="AC406" s="387"/>
      <c r="AD406" s="387"/>
      <c r="AE406" s="390"/>
      <c r="AF406" s="376"/>
      <c r="AG406" s="376"/>
      <c r="AH406" s="376"/>
      <c r="AI406" s="394"/>
      <c r="AJ406" s="397"/>
      <c r="AK406" s="468"/>
      <c r="AL406" s="468"/>
      <c r="AM406" s="288"/>
      <c r="AN406" s="696"/>
      <c r="AO406" s="469"/>
      <c r="AP406" s="290"/>
      <c r="AQ406" s="290"/>
      <c r="AR406" s="290"/>
      <c r="AS406" s="290"/>
      <c r="AT406" s="290"/>
      <c r="AU406" s="290"/>
      <c r="AV406" s="290"/>
      <c r="AW406" s="290"/>
      <c r="AX406" s="290"/>
      <c r="AY406" s="290"/>
      <c r="AZ406" s="337"/>
      <c r="BA406" s="343"/>
      <c r="BB406" s="339"/>
      <c r="BC406" s="339"/>
      <c r="BD406" s="339"/>
      <c r="BE406" s="439"/>
    </row>
    <row r="407" spans="1:57" ht="30" customHeight="1" x14ac:dyDescent="0.25">
      <c r="A407" s="296"/>
      <c r="B407" s="409"/>
      <c r="C407" s="376"/>
      <c r="D407" s="285"/>
      <c r="E407" s="470"/>
      <c r="F407" s="285"/>
      <c r="G407" s="308"/>
      <c r="H407" s="161" t="s">
        <v>400</v>
      </c>
      <c r="I407" s="172" t="s">
        <v>49</v>
      </c>
      <c r="J407" s="483"/>
      <c r="K407" s="422"/>
      <c r="L407" s="376"/>
      <c r="M407" s="425"/>
      <c r="N407" s="308"/>
      <c r="O407" s="288"/>
      <c r="P407" s="164" t="s">
        <v>399</v>
      </c>
      <c r="Q407" s="164"/>
      <c r="R407" s="164" t="str">
        <f>+IFERROR(VLOOKUP(Q407,[15]DATOS!$E$2:$F$17,2,FALSE),"")</f>
        <v/>
      </c>
      <c r="S407" s="370"/>
      <c r="T407" s="370"/>
      <c r="U407" s="370"/>
      <c r="V407" s="370"/>
      <c r="W407" s="370"/>
      <c r="X407" s="370"/>
      <c r="Y407" s="376"/>
      <c r="Z407" s="370"/>
      <c r="AA407" s="376"/>
      <c r="AB407" s="384"/>
      <c r="AC407" s="387"/>
      <c r="AD407" s="387"/>
      <c r="AE407" s="390"/>
      <c r="AF407" s="376"/>
      <c r="AG407" s="376"/>
      <c r="AH407" s="376"/>
      <c r="AI407" s="394"/>
      <c r="AJ407" s="397"/>
      <c r="AK407" s="468"/>
      <c r="AL407" s="468"/>
      <c r="AM407" s="288"/>
      <c r="AN407" s="696"/>
      <c r="AO407" s="469"/>
      <c r="AP407" s="290"/>
      <c r="AQ407" s="290"/>
      <c r="AR407" s="290"/>
      <c r="AS407" s="290"/>
      <c r="AT407" s="290"/>
      <c r="AU407" s="290"/>
      <c r="AV407" s="290"/>
      <c r="AW407" s="290"/>
      <c r="AX407" s="290"/>
      <c r="AY407" s="290"/>
      <c r="AZ407" s="337"/>
      <c r="BA407" s="343"/>
      <c r="BB407" s="339"/>
      <c r="BC407" s="339"/>
      <c r="BD407" s="339"/>
      <c r="BE407" s="439"/>
    </row>
    <row r="408" spans="1:57" ht="30" customHeight="1" x14ac:dyDescent="0.25">
      <c r="A408" s="296"/>
      <c r="B408" s="409"/>
      <c r="C408" s="376"/>
      <c r="D408" s="285"/>
      <c r="E408" s="470"/>
      <c r="F408" s="285"/>
      <c r="G408" s="308"/>
      <c r="H408" s="161" t="s">
        <v>398</v>
      </c>
      <c r="I408" s="172" t="s">
        <v>49</v>
      </c>
      <c r="J408" s="483"/>
      <c r="K408" s="422"/>
      <c r="L408" s="376"/>
      <c r="M408" s="425"/>
      <c r="N408" s="308"/>
      <c r="O408" s="288"/>
      <c r="P408" s="164" t="s">
        <v>397</v>
      </c>
      <c r="Q408" s="164"/>
      <c r="R408" s="164" t="str">
        <f>+IFERROR(VLOOKUP(Q408,[15]DATOS!$E$2:$F$17,2,FALSE),"")</f>
        <v/>
      </c>
      <c r="S408" s="370"/>
      <c r="T408" s="370"/>
      <c r="U408" s="370"/>
      <c r="V408" s="370"/>
      <c r="W408" s="370"/>
      <c r="X408" s="370"/>
      <c r="Y408" s="376"/>
      <c r="Z408" s="370"/>
      <c r="AA408" s="376"/>
      <c r="AB408" s="384"/>
      <c r="AC408" s="387"/>
      <c r="AD408" s="387"/>
      <c r="AE408" s="390"/>
      <c r="AF408" s="376"/>
      <c r="AG408" s="376"/>
      <c r="AH408" s="376"/>
      <c r="AI408" s="394"/>
      <c r="AJ408" s="397"/>
      <c r="AK408" s="468"/>
      <c r="AL408" s="468"/>
      <c r="AM408" s="288"/>
      <c r="AN408" s="696"/>
      <c r="AO408" s="469"/>
      <c r="AP408" s="290"/>
      <c r="AQ408" s="290"/>
      <c r="AR408" s="290"/>
      <c r="AS408" s="290"/>
      <c r="AT408" s="290"/>
      <c r="AU408" s="290"/>
      <c r="AV408" s="290"/>
      <c r="AW408" s="290"/>
      <c r="AX408" s="290"/>
      <c r="AY408" s="290"/>
      <c r="AZ408" s="337"/>
      <c r="BA408" s="343"/>
      <c r="BB408" s="339"/>
      <c r="BC408" s="339"/>
      <c r="BD408" s="339"/>
      <c r="BE408" s="439"/>
    </row>
    <row r="409" spans="1:57" ht="30" customHeight="1" x14ac:dyDescent="0.25">
      <c r="A409" s="296"/>
      <c r="B409" s="409"/>
      <c r="C409" s="376"/>
      <c r="D409" s="285"/>
      <c r="E409" s="470"/>
      <c r="F409" s="285"/>
      <c r="G409" s="308"/>
      <c r="H409" s="161" t="s">
        <v>396</v>
      </c>
      <c r="I409" s="172" t="s">
        <v>48</v>
      </c>
      <c r="J409" s="483"/>
      <c r="K409" s="422"/>
      <c r="L409" s="376"/>
      <c r="M409" s="425"/>
      <c r="N409" s="308"/>
      <c r="O409" s="288"/>
      <c r="P409" s="164" t="s">
        <v>395</v>
      </c>
      <c r="Q409" s="164"/>
      <c r="R409" s="164" t="str">
        <f>+IFERROR(VLOOKUP(Q409,[15]DATOS!$E$2:$F$17,2,FALSE),"")</f>
        <v/>
      </c>
      <c r="S409" s="370"/>
      <c r="T409" s="370"/>
      <c r="U409" s="370"/>
      <c r="V409" s="370"/>
      <c r="W409" s="370"/>
      <c r="X409" s="370"/>
      <c r="Y409" s="376"/>
      <c r="Z409" s="370"/>
      <c r="AA409" s="376"/>
      <c r="AB409" s="384"/>
      <c r="AC409" s="387"/>
      <c r="AD409" s="387"/>
      <c r="AE409" s="390"/>
      <c r="AF409" s="376"/>
      <c r="AG409" s="376"/>
      <c r="AH409" s="376"/>
      <c r="AI409" s="394"/>
      <c r="AJ409" s="397"/>
      <c r="AK409" s="468"/>
      <c r="AL409" s="468"/>
      <c r="AM409" s="288"/>
      <c r="AN409" s="696"/>
      <c r="AO409" s="469"/>
      <c r="AP409" s="290"/>
      <c r="AQ409" s="290"/>
      <c r="AR409" s="290"/>
      <c r="AS409" s="290"/>
      <c r="AT409" s="290"/>
      <c r="AU409" s="290"/>
      <c r="AV409" s="290"/>
      <c r="AW409" s="290"/>
      <c r="AX409" s="290"/>
      <c r="AY409" s="290"/>
      <c r="AZ409" s="337"/>
      <c r="BA409" s="343"/>
      <c r="BB409" s="339"/>
      <c r="BC409" s="339"/>
      <c r="BD409" s="339"/>
      <c r="BE409" s="439"/>
    </row>
    <row r="410" spans="1:57" ht="18.75" customHeight="1" x14ac:dyDescent="0.25">
      <c r="A410" s="296"/>
      <c r="B410" s="409"/>
      <c r="C410" s="376"/>
      <c r="D410" s="285"/>
      <c r="E410" s="470"/>
      <c r="F410" s="285"/>
      <c r="G410" s="308"/>
      <c r="H410" s="372" t="s">
        <v>394</v>
      </c>
      <c r="I410" s="406" t="s">
        <v>49</v>
      </c>
      <c r="J410" s="483"/>
      <c r="K410" s="422"/>
      <c r="L410" s="376"/>
      <c r="M410" s="425"/>
      <c r="N410" s="308"/>
      <c r="O410" s="288"/>
      <c r="P410" s="164" t="s">
        <v>393</v>
      </c>
      <c r="Q410" s="164"/>
      <c r="R410" s="164" t="str">
        <f>+IFERROR(VLOOKUP(Q410,[15]DATOS!$E$2:$F$17,2,FALSE),"")</f>
        <v/>
      </c>
      <c r="S410" s="370"/>
      <c r="T410" s="370"/>
      <c r="U410" s="370"/>
      <c r="V410" s="370"/>
      <c r="W410" s="370"/>
      <c r="X410" s="370"/>
      <c r="Y410" s="376"/>
      <c r="Z410" s="370"/>
      <c r="AA410" s="376"/>
      <c r="AB410" s="384"/>
      <c r="AC410" s="387"/>
      <c r="AD410" s="387"/>
      <c r="AE410" s="390"/>
      <c r="AF410" s="376"/>
      <c r="AG410" s="376"/>
      <c r="AH410" s="376"/>
      <c r="AI410" s="394"/>
      <c r="AJ410" s="397"/>
      <c r="AK410" s="468"/>
      <c r="AL410" s="468"/>
      <c r="AM410" s="288"/>
      <c r="AN410" s="696"/>
      <c r="AO410" s="469"/>
      <c r="AP410" s="290"/>
      <c r="AQ410" s="290"/>
      <c r="AR410" s="290"/>
      <c r="AS410" s="290"/>
      <c r="AT410" s="290"/>
      <c r="AU410" s="290"/>
      <c r="AV410" s="290"/>
      <c r="AW410" s="290"/>
      <c r="AX410" s="290"/>
      <c r="AY410" s="290"/>
      <c r="AZ410" s="337"/>
      <c r="BA410" s="343"/>
      <c r="BB410" s="339"/>
      <c r="BC410" s="339"/>
      <c r="BD410" s="339"/>
      <c r="BE410" s="439"/>
    </row>
    <row r="411" spans="1:57" ht="45.75" customHeight="1" x14ac:dyDescent="0.25">
      <c r="A411" s="296"/>
      <c r="B411" s="409"/>
      <c r="C411" s="376"/>
      <c r="D411" s="285"/>
      <c r="E411" s="470"/>
      <c r="F411" s="285"/>
      <c r="G411" s="308"/>
      <c r="H411" s="372"/>
      <c r="I411" s="377"/>
      <c r="J411" s="483"/>
      <c r="K411" s="422"/>
      <c r="L411" s="376"/>
      <c r="M411" s="425"/>
      <c r="N411" s="308"/>
      <c r="O411" s="288"/>
      <c r="P411" s="164" t="s">
        <v>392</v>
      </c>
      <c r="Q411" s="164"/>
      <c r="R411" s="164" t="str">
        <f>+IFERROR(VLOOKUP(Q411,[15]DATOS!$E$2:$F$17,2,FALSE),"")</f>
        <v/>
      </c>
      <c r="S411" s="370"/>
      <c r="T411" s="370"/>
      <c r="U411" s="370"/>
      <c r="V411" s="370"/>
      <c r="W411" s="370"/>
      <c r="X411" s="370"/>
      <c r="Y411" s="376"/>
      <c r="Z411" s="370"/>
      <c r="AA411" s="376"/>
      <c r="AB411" s="384"/>
      <c r="AC411" s="387"/>
      <c r="AD411" s="387"/>
      <c r="AE411" s="390"/>
      <c r="AF411" s="376"/>
      <c r="AG411" s="376"/>
      <c r="AH411" s="376"/>
      <c r="AI411" s="394"/>
      <c r="AJ411" s="397"/>
      <c r="AK411" s="468"/>
      <c r="AL411" s="468"/>
      <c r="AM411" s="288"/>
      <c r="AN411" s="696"/>
      <c r="AO411" s="469"/>
      <c r="AP411" s="290"/>
      <c r="AQ411" s="290"/>
      <c r="AR411" s="290"/>
      <c r="AS411" s="290"/>
      <c r="AT411" s="290"/>
      <c r="AU411" s="290"/>
      <c r="AV411" s="290"/>
      <c r="AW411" s="290"/>
      <c r="AX411" s="290"/>
      <c r="AY411" s="290"/>
      <c r="AZ411" s="337"/>
      <c r="BA411" s="343"/>
      <c r="BB411" s="339"/>
      <c r="BC411" s="339"/>
      <c r="BD411" s="339"/>
      <c r="BE411" s="439"/>
    </row>
    <row r="412" spans="1:57" ht="27.75" customHeight="1" x14ac:dyDescent="0.25">
      <c r="A412" s="296"/>
      <c r="B412" s="409"/>
      <c r="C412" s="376"/>
      <c r="D412" s="285"/>
      <c r="E412" s="470"/>
      <c r="F412" s="285"/>
      <c r="G412" s="308"/>
      <c r="H412" s="466" t="s">
        <v>391</v>
      </c>
      <c r="I412" s="406" t="s">
        <v>49</v>
      </c>
      <c r="J412" s="483"/>
      <c r="K412" s="422"/>
      <c r="L412" s="376"/>
      <c r="M412" s="425"/>
      <c r="N412" s="308"/>
      <c r="O412" s="288"/>
      <c r="P412" s="164" t="s">
        <v>390</v>
      </c>
      <c r="Q412" s="164"/>
      <c r="R412" s="164" t="str">
        <f>+IFERROR(VLOOKUP(Q412,[15]DATOS!$E$2:$F$17,2,FALSE),"")</f>
        <v/>
      </c>
      <c r="S412" s="370"/>
      <c r="T412" s="370"/>
      <c r="U412" s="370"/>
      <c r="V412" s="370"/>
      <c r="W412" s="370"/>
      <c r="X412" s="370"/>
      <c r="Y412" s="376"/>
      <c r="Z412" s="370"/>
      <c r="AA412" s="376"/>
      <c r="AB412" s="384"/>
      <c r="AC412" s="387"/>
      <c r="AD412" s="387"/>
      <c r="AE412" s="390"/>
      <c r="AF412" s="376"/>
      <c r="AG412" s="376"/>
      <c r="AH412" s="376"/>
      <c r="AI412" s="394"/>
      <c r="AJ412" s="397"/>
      <c r="AK412" s="468"/>
      <c r="AL412" s="468"/>
      <c r="AM412" s="288"/>
      <c r="AN412" s="696"/>
      <c r="AO412" s="469"/>
      <c r="AP412" s="290"/>
      <c r="AQ412" s="290"/>
      <c r="AR412" s="290"/>
      <c r="AS412" s="290"/>
      <c r="AT412" s="290"/>
      <c r="AU412" s="290"/>
      <c r="AV412" s="290"/>
      <c r="AW412" s="290"/>
      <c r="AX412" s="290"/>
      <c r="AY412" s="290"/>
      <c r="AZ412" s="337"/>
      <c r="BA412" s="343"/>
      <c r="BB412" s="339"/>
      <c r="BC412" s="339"/>
      <c r="BD412" s="339"/>
      <c r="BE412" s="439"/>
    </row>
    <row r="413" spans="1:57" ht="26.25" customHeight="1" x14ac:dyDescent="0.25">
      <c r="A413" s="296"/>
      <c r="B413" s="409"/>
      <c r="C413" s="376"/>
      <c r="D413" s="285"/>
      <c r="E413" s="470"/>
      <c r="F413" s="285"/>
      <c r="G413" s="308"/>
      <c r="H413" s="467"/>
      <c r="I413" s="377"/>
      <c r="J413" s="483"/>
      <c r="K413" s="422"/>
      <c r="L413" s="376"/>
      <c r="M413" s="425"/>
      <c r="N413" s="470"/>
      <c r="O413" s="288"/>
      <c r="P413" s="290"/>
      <c r="Q413" s="290"/>
      <c r="R413" s="290"/>
      <c r="S413" s="370"/>
      <c r="T413" s="370"/>
      <c r="U413" s="370"/>
      <c r="V413" s="370"/>
      <c r="W413" s="370"/>
      <c r="X413" s="370"/>
      <c r="Y413" s="376"/>
      <c r="Z413" s="370"/>
      <c r="AA413" s="376"/>
      <c r="AB413" s="384"/>
      <c r="AC413" s="387"/>
      <c r="AD413" s="387"/>
      <c r="AE413" s="390"/>
      <c r="AF413" s="376"/>
      <c r="AG413" s="376"/>
      <c r="AH413" s="376"/>
      <c r="AI413" s="473"/>
      <c r="AJ413" s="691" t="s">
        <v>471</v>
      </c>
      <c r="AK413" s="449" t="s">
        <v>422</v>
      </c>
      <c r="AL413" s="449" t="s">
        <v>470</v>
      </c>
      <c r="AM413" s="516" t="s">
        <v>469</v>
      </c>
      <c r="AN413" s="696"/>
      <c r="AO413" s="469"/>
      <c r="AP413" s="290"/>
      <c r="AQ413" s="290"/>
      <c r="AR413" s="290"/>
      <c r="AS413" s="290"/>
      <c r="AT413" s="290"/>
      <c r="AU413" s="290"/>
      <c r="AV413" s="290"/>
      <c r="AW413" s="290"/>
      <c r="AX413" s="290"/>
      <c r="AY413" s="290"/>
      <c r="AZ413" s="337"/>
      <c r="BA413" s="343"/>
      <c r="BB413" s="339"/>
      <c r="BC413" s="339"/>
      <c r="BD413" s="339"/>
      <c r="BE413" s="439"/>
    </row>
    <row r="414" spans="1:57" ht="18.75" customHeight="1" x14ac:dyDescent="0.25">
      <c r="A414" s="296"/>
      <c r="B414" s="409"/>
      <c r="C414" s="376"/>
      <c r="D414" s="285"/>
      <c r="E414" s="470"/>
      <c r="F414" s="285"/>
      <c r="G414" s="308"/>
      <c r="H414" s="372" t="s">
        <v>389</v>
      </c>
      <c r="I414" s="406" t="s">
        <v>49</v>
      </c>
      <c r="J414" s="483"/>
      <c r="K414" s="422"/>
      <c r="L414" s="376"/>
      <c r="M414" s="425"/>
      <c r="N414" s="470"/>
      <c r="O414" s="288"/>
      <c r="P414" s="290"/>
      <c r="Q414" s="290"/>
      <c r="R414" s="290"/>
      <c r="S414" s="370"/>
      <c r="T414" s="370"/>
      <c r="U414" s="370"/>
      <c r="V414" s="370"/>
      <c r="W414" s="370"/>
      <c r="X414" s="370"/>
      <c r="Y414" s="376"/>
      <c r="Z414" s="370"/>
      <c r="AA414" s="376"/>
      <c r="AB414" s="384"/>
      <c r="AC414" s="387"/>
      <c r="AD414" s="387"/>
      <c r="AE414" s="390"/>
      <c r="AF414" s="376"/>
      <c r="AG414" s="376"/>
      <c r="AH414" s="376"/>
      <c r="AI414" s="473"/>
      <c r="AJ414" s="692"/>
      <c r="AK414" s="450"/>
      <c r="AL414" s="450"/>
      <c r="AM414" s="517"/>
      <c r="AN414" s="696"/>
      <c r="AO414" s="469"/>
      <c r="AP414" s="290"/>
      <c r="AQ414" s="290"/>
      <c r="AR414" s="290"/>
      <c r="AS414" s="290"/>
      <c r="AT414" s="290"/>
      <c r="AU414" s="290"/>
      <c r="AV414" s="290"/>
      <c r="AW414" s="290"/>
      <c r="AX414" s="290"/>
      <c r="AY414" s="290"/>
      <c r="AZ414" s="337"/>
      <c r="BA414" s="343"/>
      <c r="BB414" s="339"/>
      <c r="BC414" s="339"/>
      <c r="BD414" s="339"/>
      <c r="BE414" s="439"/>
    </row>
    <row r="415" spans="1:57" ht="9.75" customHeight="1" x14ac:dyDescent="0.25">
      <c r="A415" s="296"/>
      <c r="B415" s="409"/>
      <c r="C415" s="376"/>
      <c r="D415" s="285"/>
      <c r="E415" s="470"/>
      <c r="F415" s="285"/>
      <c r="G415" s="308"/>
      <c r="H415" s="372"/>
      <c r="I415" s="377"/>
      <c r="J415" s="483"/>
      <c r="K415" s="422"/>
      <c r="L415" s="376"/>
      <c r="M415" s="425"/>
      <c r="N415" s="470"/>
      <c r="O415" s="288"/>
      <c r="P415" s="290"/>
      <c r="Q415" s="290"/>
      <c r="R415" s="290"/>
      <c r="S415" s="370"/>
      <c r="T415" s="370"/>
      <c r="U415" s="370"/>
      <c r="V415" s="370"/>
      <c r="W415" s="370"/>
      <c r="X415" s="370"/>
      <c r="Y415" s="376"/>
      <c r="Z415" s="370"/>
      <c r="AA415" s="376"/>
      <c r="AB415" s="384"/>
      <c r="AC415" s="387"/>
      <c r="AD415" s="387"/>
      <c r="AE415" s="390"/>
      <c r="AF415" s="376"/>
      <c r="AG415" s="376"/>
      <c r="AH415" s="376"/>
      <c r="AI415" s="473"/>
      <c r="AJ415" s="692"/>
      <c r="AK415" s="450"/>
      <c r="AL415" s="450"/>
      <c r="AM415" s="517"/>
      <c r="AN415" s="696"/>
      <c r="AO415" s="469"/>
      <c r="AP415" s="290"/>
      <c r="AQ415" s="290"/>
      <c r="AR415" s="290"/>
      <c r="AS415" s="290"/>
      <c r="AT415" s="290"/>
      <c r="AU415" s="290"/>
      <c r="AV415" s="290"/>
      <c r="AW415" s="290"/>
      <c r="AX415" s="290"/>
      <c r="AY415" s="290"/>
      <c r="AZ415" s="337"/>
      <c r="BA415" s="343"/>
      <c r="BB415" s="339"/>
      <c r="BC415" s="339"/>
      <c r="BD415" s="339"/>
      <c r="BE415" s="439"/>
    </row>
    <row r="416" spans="1:57" ht="18.75" customHeight="1" x14ac:dyDescent="0.25">
      <c r="A416" s="296"/>
      <c r="B416" s="409"/>
      <c r="C416" s="376"/>
      <c r="D416" s="285"/>
      <c r="E416" s="470"/>
      <c r="F416" s="285"/>
      <c r="G416" s="308"/>
      <c r="H416" s="372" t="s">
        <v>388</v>
      </c>
      <c r="I416" s="406" t="s">
        <v>49</v>
      </c>
      <c r="J416" s="483"/>
      <c r="K416" s="422"/>
      <c r="L416" s="376"/>
      <c r="M416" s="425"/>
      <c r="N416" s="470"/>
      <c r="O416" s="288"/>
      <c r="P416" s="290"/>
      <c r="Q416" s="290"/>
      <c r="R416" s="290"/>
      <c r="S416" s="370"/>
      <c r="T416" s="370"/>
      <c r="U416" s="370"/>
      <c r="V416" s="370"/>
      <c r="W416" s="370"/>
      <c r="X416" s="370"/>
      <c r="Y416" s="376"/>
      <c r="Z416" s="370"/>
      <c r="AA416" s="376"/>
      <c r="AB416" s="384"/>
      <c r="AC416" s="387"/>
      <c r="AD416" s="387"/>
      <c r="AE416" s="390"/>
      <c r="AF416" s="376"/>
      <c r="AG416" s="376"/>
      <c r="AH416" s="376"/>
      <c r="AI416" s="473"/>
      <c r="AJ416" s="692"/>
      <c r="AK416" s="450"/>
      <c r="AL416" s="450"/>
      <c r="AM416" s="517"/>
      <c r="AN416" s="696"/>
      <c r="AO416" s="469"/>
      <c r="AP416" s="290"/>
      <c r="AQ416" s="290"/>
      <c r="AR416" s="290"/>
      <c r="AS416" s="290"/>
      <c r="AT416" s="290"/>
      <c r="AU416" s="290"/>
      <c r="AV416" s="290"/>
      <c r="AW416" s="290"/>
      <c r="AX416" s="290"/>
      <c r="AY416" s="290"/>
      <c r="AZ416" s="337"/>
      <c r="BA416" s="343"/>
      <c r="BB416" s="339"/>
      <c r="BC416" s="339"/>
      <c r="BD416" s="339"/>
      <c r="BE416" s="439"/>
    </row>
    <row r="417" spans="1:57" ht="12.75" customHeight="1" x14ac:dyDescent="0.25">
      <c r="A417" s="296"/>
      <c r="B417" s="409"/>
      <c r="C417" s="376"/>
      <c r="D417" s="285"/>
      <c r="E417" s="470"/>
      <c r="F417" s="285"/>
      <c r="G417" s="308"/>
      <c r="H417" s="372"/>
      <c r="I417" s="377"/>
      <c r="J417" s="483"/>
      <c r="K417" s="422"/>
      <c r="L417" s="376"/>
      <c r="M417" s="425"/>
      <c r="N417" s="470"/>
      <c r="O417" s="288"/>
      <c r="P417" s="290"/>
      <c r="Q417" s="290"/>
      <c r="R417" s="290"/>
      <c r="S417" s="370"/>
      <c r="T417" s="370"/>
      <c r="U417" s="370"/>
      <c r="V417" s="370"/>
      <c r="W417" s="370"/>
      <c r="X417" s="370"/>
      <c r="Y417" s="376"/>
      <c r="Z417" s="370"/>
      <c r="AA417" s="376"/>
      <c r="AB417" s="384"/>
      <c r="AC417" s="387"/>
      <c r="AD417" s="387"/>
      <c r="AE417" s="390"/>
      <c r="AF417" s="376"/>
      <c r="AG417" s="376"/>
      <c r="AH417" s="376"/>
      <c r="AI417" s="473"/>
      <c r="AJ417" s="692"/>
      <c r="AK417" s="450"/>
      <c r="AL417" s="450"/>
      <c r="AM417" s="517"/>
      <c r="AN417" s="696"/>
      <c r="AO417" s="469"/>
      <c r="AP417" s="290"/>
      <c r="AQ417" s="290"/>
      <c r="AR417" s="290"/>
      <c r="AS417" s="290"/>
      <c r="AT417" s="290"/>
      <c r="AU417" s="290"/>
      <c r="AV417" s="290"/>
      <c r="AW417" s="290"/>
      <c r="AX417" s="290"/>
      <c r="AY417" s="290"/>
      <c r="AZ417" s="337"/>
      <c r="BA417" s="343"/>
      <c r="BB417" s="339"/>
      <c r="BC417" s="339"/>
      <c r="BD417" s="339"/>
      <c r="BE417" s="439"/>
    </row>
    <row r="418" spans="1:57" ht="18.75" customHeight="1" x14ac:dyDescent="0.25">
      <c r="A418" s="296"/>
      <c r="B418" s="409"/>
      <c r="C418" s="376"/>
      <c r="D418" s="285"/>
      <c r="E418" s="470"/>
      <c r="F418" s="285"/>
      <c r="G418" s="308"/>
      <c r="H418" s="372" t="s">
        <v>387</v>
      </c>
      <c r="I418" s="406" t="s">
        <v>49</v>
      </c>
      <c r="J418" s="483"/>
      <c r="K418" s="422"/>
      <c r="L418" s="376"/>
      <c r="M418" s="425"/>
      <c r="N418" s="470"/>
      <c r="O418" s="288"/>
      <c r="P418" s="290"/>
      <c r="Q418" s="290"/>
      <c r="R418" s="290"/>
      <c r="S418" s="370"/>
      <c r="T418" s="370"/>
      <c r="U418" s="370"/>
      <c r="V418" s="370"/>
      <c r="W418" s="370"/>
      <c r="X418" s="370"/>
      <c r="Y418" s="376"/>
      <c r="Z418" s="370"/>
      <c r="AA418" s="376"/>
      <c r="AB418" s="384"/>
      <c r="AC418" s="387"/>
      <c r="AD418" s="387"/>
      <c r="AE418" s="390"/>
      <c r="AF418" s="376"/>
      <c r="AG418" s="376"/>
      <c r="AH418" s="376"/>
      <c r="AI418" s="473"/>
      <c r="AJ418" s="692"/>
      <c r="AK418" s="450"/>
      <c r="AL418" s="450"/>
      <c r="AM418" s="517"/>
      <c r="AN418" s="696"/>
      <c r="AO418" s="469"/>
      <c r="AP418" s="290"/>
      <c r="AQ418" s="290"/>
      <c r="AR418" s="290"/>
      <c r="AS418" s="290"/>
      <c r="AT418" s="290"/>
      <c r="AU418" s="290"/>
      <c r="AV418" s="290"/>
      <c r="AW418" s="290"/>
      <c r="AX418" s="290"/>
      <c r="AY418" s="290"/>
      <c r="AZ418" s="337"/>
      <c r="BA418" s="343"/>
      <c r="BB418" s="339"/>
      <c r="BC418" s="339"/>
      <c r="BD418" s="339"/>
      <c r="BE418" s="439"/>
    </row>
    <row r="419" spans="1:57" ht="12.75" customHeight="1" x14ac:dyDescent="0.25">
      <c r="A419" s="296"/>
      <c r="B419" s="409"/>
      <c r="C419" s="376"/>
      <c r="D419" s="285"/>
      <c r="E419" s="470"/>
      <c r="F419" s="285"/>
      <c r="G419" s="308"/>
      <c r="H419" s="372"/>
      <c r="I419" s="377"/>
      <c r="J419" s="483"/>
      <c r="K419" s="422"/>
      <c r="L419" s="376"/>
      <c r="M419" s="425"/>
      <c r="N419" s="470"/>
      <c r="O419" s="288"/>
      <c r="P419" s="290"/>
      <c r="Q419" s="290"/>
      <c r="R419" s="290"/>
      <c r="S419" s="370"/>
      <c r="T419" s="370"/>
      <c r="U419" s="370"/>
      <c r="V419" s="370"/>
      <c r="W419" s="370"/>
      <c r="X419" s="370"/>
      <c r="Y419" s="376"/>
      <c r="Z419" s="370"/>
      <c r="AA419" s="376"/>
      <c r="AB419" s="384"/>
      <c r="AC419" s="387"/>
      <c r="AD419" s="387"/>
      <c r="AE419" s="390"/>
      <c r="AF419" s="376"/>
      <c r="AG419" s="376"/>
      <c r="AH419" s="376"/>
      <c r="AI419" s="473"/>
      <c r="AJ419" s="692"/>
      <c r="AK419" s="450"/>
      <c r="AL419" s="450"/>
      <c r="AM419" s="517"/>
      <c r="AN419" s="696"/>
      <c r="AO419" s="469"/>
      <c r="AP419" s="290"/>
      <c r="AQ419" s="290"/>
      <c r="AR419" s="290"/>
      <c r="AS419" s="290"/>
      <c r="AT419" s="290"/>
      <c r="AU419" s="290"/>
      <c r="AV419" s="290"/>
      <c r="AW419" s="290"/>
      <c r="AX419" s="290"/>
      <c r="AY419" s="290"/>
      <c r="AZ419" s="337"/>
      <c r="BA419" s="343"/>
      <c r="BB419" s="339"/>
      <c r="BC419" s="339"/>
      <c r="BD419" s="339"/>
      <c r="BE419" s="439"/>
    </row>
    <row r="420" spans="1:57" ht="14.25" customHeight="1" x14ac:dyDescent="0.25">
      <c r="A420" s="296"/>
      <c r="B420" s="409"/>
      <c r="C420" s="376"/>
      <c r="D420" s="285"/>
      <c r="E420" s="470"/>
      <c r="F420" s="285"/>
      <c r="G420" s="308"/>
      <c r="H420" s="466" t="s">
        <v>386</v>
      </c>
      <c r="I420" s="406" t="s">
        <v>49</v>
      </c>
      <c r="J420" s="483"/>
      <c r="K420" s="422"/>
      <c r="L420" s="376"/>
      <c r="M420" s="425"/>
      <c r="N420" s="470"/>
      <c r="O420" s="288"/>
      <c r="P420" s="290"/>
      <c r="Q420" s="290"/>
      <c r="R420" s="290"/>
      <c r="S420" s="370"/>
      <c r="T420" s="370"/>
      <c r="U420" s="370"/>
      <c r="V420" s="370"/>
      <c r="W420" s="370"/>
      <c r="X420" s="370"/>
      <c r="Y420" s="376"/>
      <c r="Z420" s="370"/>
      <c r="AA420" s="376"/>
      <c r="AB420" s="384"/>
      <c r="AC420" s="387"/>
      <c r="AD420" s="387"/>
      <c r="AE420" s="390"/>
      <c r="AF420" s="376"/>
      <c r="AG420" s="376"/>
      <c r="AH420" s="376"/>
      <c r="AI420" s="473"/>
      <c r="AJ420" s="692"/>
      <c r="AK420" s="450"/>
      <c r="AL420" s="450"/>
      <c r="AM420" s="517"/>
      <c r="AN420" s="696"/>
      <c r="AO420" s="469"/>
      <c r="AP420" s="290"/>
      <c r="AQ420" s="290"/>
      <c r="AR420" s="290"/>
      <c r="AS420" s="290"/>
      <c r="AT420" s="290"/>
      <c r="AU420" s="290"/>
      <c r="AV420" s="290"/>
      <c r="AW420" s="290"/>
      <c r="AX420" s="290"/>
      <c r="AY420" s="290"/>
      <c r="AZ420" s="337"/>
      <c r="BA420" s="343"/>
      <c r="BB420" s="339"/>
      <c r="BC420" s="339"/>
      <c r="BD420" s="339"/>
      <c r="BE420" s="439"/>
    </row>
    <row r="421" spans="1:57" ht="13.5" customHeight="1" x14ac:dyDescent="0.25">
      <c r="A421" s="296"/>
      <c r="B421" s="409"/>
      <c r="C421" s="376"/>
      <c r="D421" s="285"/>
      <c r="E421" s="470"/>
      <c r="F421" s="285"/>
      <c r="G421" s="308"/>
      <c r="H421" s="467"/>
      <c r="I421" s="377"/>
      <c r="J421" s="483"/>
      <c r="K421" s="422"/>
      <c r="L421" s="376"/>
      <c r="M421" s="425"/>
      <c r="N421" s="470"/>
      <c r="O421" s="288"/>
      <c r="P421" s="290"/>
      <c r="Q421" s="290"/>
      <c r="R421" s="290"/>
      <c r="S421" s="370"/>
      <c r="T421" s="370"/>
      <c r="U421" s="370"/>
      <c r="V421" s="370"/>
      <c r="W421" s="370"/>
      <c r="X421" s="370"/>
      <c r="Y421" s="376"/>
      <c r="Z421" s="370"/>
      <c r="AA421" s="376"/>
      <c r="AB421" s="384"/>
      <c r="AC421" s="387"/>
      <c r="AD421" s="387"/>
      <c r="AE421" s="390"/>
      <c r="AF421" s="376"/>
      <c r="AG421" s="376"/>
      <c r="AH421" s="376"/>
      <c r="AI421" s="473"/>
      <c r="AJ421" s="692"/>
      <c r="AK421" s="450"/>
      <c r="AL421" s="450"/>
      <c r="AM421" s="517"/>
      <c r="AN421" s="696"/>
      <c r="AO421" s="469"/>
      <c r="AP421" s="290"/>
      <c r="AQ421" s="290"/>
      <c r="AR421" s="290"/>
      <c r="AS421" s="290"/>
      <c r="AT421" s="290"/>
      <c r="AU421" s="290"/>
      <c r="AV421" s="290"/>
      <c r="AW421" s="290"/>
      <c r="AX421" s="290"/>
      <c r="AY421" s="290"/>
      <c r="AZ421" s="337"/>
      <c r="BA421" s="343"/>
      <c r="BB421" s="339"/>
      <c r="BC421" s="339"/>
      <c r="BD421" s="339"/>
      <c r="BE421" s="439"/>
    </row>
    <row r="422" spans="1:57" ht="18.75" customHeight="1" x14ac:dyDescent="0.25">
      <c r="A422" s="296"/>
      <c r="B422" s="409"/>
      <c r="C422" s="376"/>
      <c r="D422" s="285"/>
      <c r="E422" s="470"/>
      <c r="F422" s="285"/>
      <c r="G422" s="308"/>
      <c r="H422" s="464" t="s">
        <v>385</v>
      </c>
      <c r="I422" s="406" t="s">
        <v>49</v>
      </c>
      <c r="J422" s="483"/>
      <c r="K422" s="422"/>
      <c r="L422" s="376"/>
      <c r="M422" s="425"/>
      <c r="N422" s="470"/>
      <c r="O422" s="288"/>
      <c r="P422" s="290"/>
      <c r="Q422" s="290"/>
      <c r="R422" s="290"/>
      <c r="S422" s="370"/>
      <c r="T422" s="370"/>
      <c r="U422" s="370"/>
      <c r="V422" s="370"/>
      <c r="W422" s="370"/>
      <c r="X422" s="370"/>
      <c r="Y422" s="376"/>
      <c r="Z422" s="370"/>
      <c r="AA422" s="376"/>
      <c r="AB422" s="384"/>
      <c r="AC422" s="387"/>
      <c r="AD422" s="387"/>
      <c r="AE422" s="390"/>
      <c r="AF422" s="376"/>
      <c r="AG422" s="376"/>
      <c r="AH422" s="376"/>
      <c r="AI422" s="473"/>
      <c r="AJ422" s="692"/>
      <c r="AK422" s="450"/>
      <c r="AL422" s="450"/>
      <c r="AM422" s="517"/>
      <c r="AN422" s="696"/>
      <c r="AO422" s="469"/>
      <c r="AP422" s="290"/>
      <c r="AQ422" s="290"/>
      <c r="AR422" s="290"/>
      <c r="AS422" s="290"/>
      <c r="AT422" s="290"/>
      <c r="AU422" s="290"/>
      <c r="AV422" s="290"/>
      <c r="AW422" s="290"/>
      <c r="AX422" s="290"/>
      <c r="AY422" s="290"/>
      <c r="AZ422" s="337"/>
      <c r="BA422" s="343"/>
      <c r="BB422" s="339"/>
      <c r="BC422" s="339"/>
      <c r="BD422" s="339"/>
      <c r="BE422" s="439"/>
    </row>
    <row r="423" spans="1:57" ht="15.75" customHeight="1" thickBot="1" x14ac:dyDescent="0.3">
      <c r="A423" s="297"/>
      <c r="B423" s="410"/>
      <c r="C423" s="392"/>
      <c r="D423" s="286"/>
      <c r="E423" s="471"/>
      <c r="F423" s="286"/>
      <c r="G423" s="335"/>
      <c r="H423" s="465"/>
      <c r="I423" s="377"/>
      <c r="J423" s="484"/>
      <c r="K423" s="423"/>
      <c r="L423" s="376"/>
      <c r="M423" s="426"/>
      <c r="N423" s="471"/>
      <c r="O423" s="288"/>
      <c r="P423" s="290"/>
      <c r="Q423" s="290"/>
      <c r="R423" s="290"/>
      <c r="S423" s="371"/>
      <c r="T423" s="371"/>
      <c r="U423" s="371"/>
      <c r="V423" s="371"/>
      <c r="W423" s="371"/>
      <c r="X423" s="371"/>
      <c r="Y423" s="392"/>
      <c r="Z423" s="371"/>
      <c r="AA423" s="392"/>
      <c r="AB423" s="385"/>
      <c r="AC423" s="387"/>
      <c r="AD423" s="387"/>
      <c r="AE423" s="391"/>
      <c r="AF423" s="392"/>
      <c r="AG423" s="392"/>
      <c r="AH423" s="376"/>
      <c r="AI423" s="474"/>
      <c r="AJ423" s="693"/>
      <c r="AK423" s="451"/>
      <c r="AL423" s="451"/>
      <c r="AM423" s="518"/>
      <c r="AN423" s="696"/>
      <c r="AO423" s="472"/>
      <c r="AP423" s="291"/>
      <c r="AQ423" s="291"/>
      <c r="AR423" s="291"/>
      <c r="AS423" s="291"/>
      <c r="AT423" s="291"/>
      <c r="AU423" s="291"/>
      <c r="AV423" s="291"/>
      <c r="AW423" s="291"/>
      <c r="AX423" s="291"/>
      <c r="AY423" s="291"/>
      <c r="AZ423" s="344"/>
      <c r="BA423" s="345"/>
      <c r="BB423" s="346"/>
      <c r="BC423" s="346"/>
      <c r="BD423" s="346"/>
      <c r="BE423" s="440"/>
    </row>
    <row r="424" spans="1:57" ht="46.5" customHeight="1" x14ac:dyDescent="0.25">
      <c r="A424" s="479">
        <v>15</v>
      </c>
      <c r="B424" s="739" t="s">
        <v>774</v>
      </c>
      <c r="C424" s="376" t="s">
        <v>468</v>
      </c>
      <c r="D424" s="480" t="s">
        <v>32</v>
      </c>
      <c r="E424" s="376" t="s">
        <v>467</v>
      </c>
      <c r="F424" s="480" t="s">
        <v>466</v>
      </c>
      <c r="G424" s="481" t="s">
        <v>100</v>
      </c>
      <c r="H424" s="202" t="s">
        <v>416</v>
      </c>
      <c r="I424" s="172" t="s">
        <v>48</v>
      </c>
      <c r="J424" s="482">
        <f>COUNTIF(I424:I449,[3]DATOS!$D$24)</f>
        <v>14</v>
      </c>
      <c r="K424" s="422" t="str">
        <f>+IF(AND(J424&lt;6,J424&gt;0),"Moderado",IF(AND(J424&lt;12,J424&gt;5),"Mayor",IF(AND(J424&lt;20,J424&gt;11),"Catastrófico","Responda las Preguntas de Impacto")))</f>
        <v>Catastrófico</v>
      </c>
      <c r="L424" s="375"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Extremo</v>
      </c>
      <c r="M424" s="424"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481" t="s">
        <v>465</v>
      </c>
      <c r="O424" s="377" t="s">
        <v>65</v>
      </c>
      <c r="P424" s="163" t="s">
        <v>401</v>
      </c>
      <c r="Q424" s="163" t="s">
        <v>76</v>
      </c>
      <c r="R424" s="163">
        <f>+IFERROR(VLOOKUP(Q424,[16]DATOS!$E$2:$F$17,2,FALSE),"")</f>
        <v>15</v>
      </c>
      <c r="S424" s="379">
        <f>SUM(R424:R431)</f>
        <v>100</v>
      </c>
      <c r="T424" s="379" t="str">
        <f>+IF(AND(S424&lt;=100,S424&gt;=96),"Fuerte",IF(AND(S424&lt;=95,S424&gt;=86),"Moderado",IF(AND(S424&lt;=85,J424&gt;=0),"Débil"," ")))</f>
        <v>Fuerte</v>
      </c>
      <c r="U424" s="379" t="s">
        <v>90</v>
      </c>
      <c r="V424" s="379"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379">
        <f>IF(V424="Fuerte",100,IF(V424="Moderado",50,IF(V424="Débil",0)))</f>
        <v>100</v>
      </c>
      <c r="X424" s="370">
        <f>AVERAGE(W424:W449)</f>
        <v>100</v>
      </c>
      <c r="Y424" s="697" t="s">
        <v>463</v>
      </c>
      <c r="Z424" s="700" t="s">
        <v>413</v>
      </c>
      <c r="AA424" s="702" t="s">
        <v>464</v>
      </c>
      <c r="AB424" s="384" t="str">
        <f>+IF(X424=100,"Fuerte",IF(AND(X424&lt;=99,X424&gt;=50),"Moderado",IF(X424&lt;50,"Débil"," ")))</f>
        <v>Fuerte</v>
      </c>
      <c r="AC424" s="489" t="s">
        <v>95</v>
      </c>
      <c r="AD424" s="489" t="s">
        <v>95</v>
      </c>
      <c r="AE424" s="490"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376"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376" t="str">
        <f>K424</f>
        <v>Catastrófico</v>
      </c>
      <c r="AH424" s="375"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Extremo</v>
      </c>
      <c r="AI424" s="393"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Evitar el Riesgo, Reducir el Riesgo, Compartir el Riesgo</v>
      </c>
      <c r="AJ424" s="704" t="s">
        <v>709</v>
      </c>
      <c r="AK424" s="716">
        <v>43466</v>
      </c>
      <c r="AL424" s="716">
        <v>43830</v>
      </c>
      <c r="AM424" s="718" t="s">
        <v>463</v>
      </c>
      <c r="AN424" s="709" t="s">
        <v>462</v>
      </c>
      <c r="AO424" s="461"/>
      <c r="AP424" s="374"/>
      <c r="AQ424" s="374"/>
      <c r="AR424" s="374"/>
      <c r="AS424" s="374"/>
      <c r="AT424" s="374"/>
      <c r="AU424" s="374"/>
      <c r="AV424" s="374"/>
      <c r="AW424" s="374"/>
      <c r="AX424" s="374"/>
      <c r="AY424" s="374"/>
      <c r="AZ424" s="452"/>
      <c r="BA424" s="441"/>
      <c r="BB424" s="455"/>
      <c r="BC424" s="455"/>
      <c r="BD424" s="455"/>
      <c r="BE424" s="458"/>
    </row>
    <row r="425" spans="1:57" ht="30" customHeight="1" x14ac:dyDescent="0.25">
      <c r="A425" s="296"/>
      <c r="B425" s="409"/>
      <c r="C425" s="376"/>
      <c r="D425" s="285"/>
      <c r="E425" s="376"/>
      <c r="F425" s="285"/>
      <c r="G425" s="308"/>
      <c r="H425" s="161" t="s">
        <v>409</v>
      </c>
      <c r="I425" s="172" t="s">
        <v>48</v>
      </c>
      <c r="J425" s="483"/>
      <c r="K425" s="422"/>
      <c r="L425" s="376"/>
      <c r="M425" s="425"/>
      <c r="N425" s="308"/>
      <c r="O425" s="288"/>
      <c r="P425" s="164" t="s">
        <v>399</v>
      </c>
      <c r="Q425" s="164" t="s">
        <v>78</v>
      </c>
      <c r="R425" s="164">
        <f>+IFERROR(VLOOKUP(Q425,[16]DATOS!$E$2:$F$17,2,FALSE),"")</f>
        <v>15</v>
      </c>
      <c r="S425" s="290"/>
      <c r="T425" s="290"/>
      <c r="U425" s="290"/>
      <c r="V425" s="290"/>
      <c r="W425" s="290"/>
      <c r="X425" s="370"/>
      <c r="Y425" s="698"/>
      <c r="Z425" s="700"/>
      <c r="AA425" s="702"/>
      <c r="AB425" s="384"/>
      <c r="AC425" s="387"/>
      <c r="AD425" s="387"/>
      <c r="AE425" s="390"/>
      <c r="AF425" s="376"/>
      <c r="AG425" s="376"/>
      <c r="AH425" s="376"/>
      <c r="AI425" s="394"/>
      <c r="AJ425" s="705"/>
      <c r="AK425" s="716"/>
      <c r="AL425" s="716"/>
      <c r="AM425" s="718"/>
      <c r="AN425" s="709"/>
      <c r="AO425" s="462"/>
      <c r="AP425" s="370"/>
      <c r="AQ425" s="370"/>
      <c r="AR425" s="370"/>
      <c r="AS425" s="370"/>
      <c r="AT425" s="370"/>
      <c r="AU425" s="370"/>
      <c r="AV425" s="370"/>
      <c r="AW425" s="370"/>
      <c r="AX425" s="370"/>
      <c r="AY425" s="370"/>
      <c r="AZ425" s="453"/>
      <c r="BA425" s="442"/>
      <c r="BB425" s="456"/>
      <c r="BC425" s="456"/>
      <c r="BD425" s="456"/>
      <c r="BE425" s="459"/>
    </row>
    <row r="426" spans="1:57" ht="30" customHeight="1" x14ac:dyDescent="0.25">
      <c r="A426" s="296"/>
      <c r="B426" s="409"/>
      <c r="C426" s="376"/>
      <c r="D426" s="285"/>
      <c r="E426" s="376"/>
      <c r="F426" s="285"/>
      <c r="G426" s="308"/>
      <c r="H426" s="161" t="s">
        <v>408</v>
      </c>
      <c r="I426" s="172" t="s">
        <v>48</v>
      </c>
      <c r="J426" s="483"/>
      <c r="K426" s="422"/>
      <c r="L426" s="376"/>
      <c r="M426" s="425"/>
      <c r="N426" s="308"/>
      <c r="O426" s="288"/>
      <c r="P426" s="164" t="s">
        <v>397</v>
      </c>
      <c r="Q426" s="164" t="s">
        <v>80</v>
      </c>
      <c r="R426" s="164">
        <f>+IFERROR(VLOOKUP(Q426,[16]DATOS!$E$2:$F$17,2,FALSE),"")</f>
        <v>15</v>
      </c>
      <c r="S426" s="290"/>
      <c r="T426" s="290"/>
      <c r="U426" s="290"/>
      <c r="V426" s="290"/>
      <c r="W426" s="290"/>
      <c r="X426" s="370"/>
      <c r="Y426" s="698"/>
      <c r="Z426" s="700"/>
      <c r="AA426" s="702"/>
      <c r="AB426" s="384"/>
      <c r="AC426" s="387"/>
      <c r="AD426" s="387"/>
      <c r="AE426" s="390"/>
      <c r="AF426" s="376"/>
      <c r="AG426" s="376"/>
      <c r="AH426" s="376"/>
      <c r="AI426" s="394"/>
      <c r="AJ426" s="705"/>
      <c r="AK426" s="716"/>
      <c r="AL426" s="716"/>
      <c r="AM426" s="718"/>
      <c r="AN426" s="709"/>
      <c r="AO426" s="462"/>
      <c r="AP426" s="370"/>
      <c r="AQ426" s="370"/>
      <c r="AR426" s="370"/>
      <c r="AS426" s="370"/>
      <c r="AT426" s="370"/>
      <c r="AU426" s="370"/>
      <c r="AV426" s="370"/>
      <c r="AW426" s="370"/>
      <c r="AX426" s="370"/>
      <c r="AY426" s="370"/>
      <c r="AZ426" s="453"/>
      <c r="BA426" s="442"/>
      <c r="BB426" s="456"/>
      <c r="BC426" s="456"/>
      <c r="BD426" s="456"/>
      <c r="BE426" s="459"/>
    </row>
    <row r="427" spans="1:57" ht="30" customHeight="1" x14ac:dyDescent="0.25">
      <c r="A427" s="296"/>
      <c r="B427" s="409"/>
      <c r="C427" s="376"/>
      <c r="D427" s="285"/>
      <c r="E427" s="376"/>
      <c r="F427" s="285"/>
      <c r="G427" s="308"/>
      <c r="H427" s="161" t="s">
        <v>407</v>
      </c>
      <c r="I427" s="172" t="s">
        <v>48</v>
      </c>
      <c r="J427" s="483"/>
      <c r="K427" s="422"/>
      <c r="L427" s="376"/>
      <c r="M427" s="425"/>
      <c r="N427" s="308"/>
      <c r="O427" s="288"/>
      <c r="P427" s="164" t="s">
        <v>395</v>
      </c>
      <c r="Q427" s="164" t="s">
        <v>82</v>
      </c>
      <c r="R427" s="164">
        <f>+IFERROR(VLOOKUP(Q427,[16]DATOS!$E$2:$F$17,2,FALSE),"")</f>
        <v>15</v>
      </c>
      <c r="S427" s="290"/>
      <c r="T427" s="290"/>
      <c r="U427" s="290"/>
      <c r="V427" s="290"/>
      <c r="W427" s="290"/>
      <c r="X427" s="370"/>
      <c r="Y427" s="698"/>
      <c r="Z427" s="700"/>
      <c r="AA427" s="702"/>
      <c r="AB427" s="384"/>
      <c r="AC427" s="387"/>
      <c r="AD427" s="387"/>
      <c r="AE427" s="390"/>
      <c r="AF427" s="376"/>
      <c r="AG427" s="376"/>
      <c r="AH427" s="376"/>
      <c r="AI427" s="394"/>
      <c r="AJ427" s="705"/>
      <c r="AK427" s="716"/>
      <c r="AL427" s="716"/>
      <c r="AM427" s="718"/>
      <c r="AN427" s="709"/>
      <c r="AO427" s="462"/>
      <c r="AP427" s="370"/>
      <c r="AQ427" s="370"/>
      <c r="AR427" s="370"/>
      <c r="AS427" s="370"/>
      <c r="AT427" s="370"/>
      <c r="AU427" s="370"/>
      <c r="AV427" s="370"/>
      <c r="AW427" s="370"/>
      <c r="AX427" s="370"/>
      <c r="AY427" s="370"/>
      <c r="AZ427" s="453"/>
      <c r="BA427" s="442"/>
      <c r="BB427" s="456"/>
      <c r="BC427" s="456"/>
      <c r="BD427" s="456"/>
      <c r="BE427" s="459"/>
    </row>
    <row r="428" spans="1:57" ht="30" customHeight="1" x14ac:dyDescent="0.25">
      <c r="A428" s="296"/>
      <c r="B428" s="409"/>
      <c r="C428" s="376"/>
      <c r="D428" s="285"/>
      <c r="E428" s="376"/>
      <c r="F428" s="285"/>
      <c r="G428" s="308"/>
      <c r="H428" s="161" t="s">
        <v>406</v>
      </c>
      <c r="I428" s="172" t="s">
        <v>48</v>
      </c>
      <c r="J428" s="483"/>
      <c r="K428" s="422"/>
      <c r="L428" s="376"/>
      <c r="M428" s="425"/>
      <c r="N428" s="308"/>
      <c r="O428" s="288"/>
      <c r="P428" s="164" t="s">
        <v>393</v>
      </c>
      <c r="Q428" s="164" t="s">
        <v>85</v>
      </c>
      <c r="R428" s="164">
        <f>+IFERROR(VLOOKUP(Q428,[16]DATOS!$E$2:$F$17,2,FALSE),"")</f>
        <v>15</v>
      </c>
      <c r="S428" s="290"/>
      <c r="T428" s="290"/>
      <c r="U428" s="290"/>
      <c r="V428" s="290"/>
      <c r="W428" s="290"/>
      <c r="X428" s="370"/>
      <c r="Y428" s="698"/>
      <c r="Z428" s="700"/>
      <c r="AA428" s="702"/>
      <c r="AB428" s="384"/>
      <c r="AC428" s="387"/>
      <c r="AD428" s="387"/>
      <c r="AE428" s="390"/>
      <c r="AF428" s="376"/>
      <c r="AG428" s="376"/>
      <c r="AH428" s="376"/>
      <c r="AI428" s="394"/>
      <c r="AJ428" s="705"/>
      <c r="AK428" s="716"/>
      <c r="AL428" s="716"/>
      <c r="AM428" s="718"/>
      <c r="AN428" s="709"/>
      <c r="AO428" s="462"/>
      <c r="AP428" s="370"/>
      <c r="AQ428" s="370"/>
      <c r="AR428" s="370"/>
      <c r="AS428" s="370"/>
      <c r="AT428" s="370"/>
      <c r="AU428" s="370"/>
      <c r="AV428" s="370"/>
      <c r="AW428" s="370"/>
      <c r="AX428" s="370"/>
      <c r="AY428" s="370"/>
      <c r="AZ428" s="453"/>
      <c r="BA428" s="442"/>
      <c r="BB428" s="456"/>
      <c r="BC428" s="456"/>
      <c r="BD428" s="456"/>
      <c r="BE428" s="459"/>
    </row>
    <row r="429" spans="1:57" ht="30" customHeight="1" x14ac:dyDescent="0.25">
      <c r="A429" s="296"/>
      <c r="B429" s="409"/>
      <c r="C429" s="376"/>
      <c r="D429" s="285"/>
      <c r="E429" s="376"/>
      <c r="F429" s="285"/>
      <c r="G429" s="308"/>
      <c r="H429" s="161" t="s">
        <v>405</v>
      </c>
      <c r="I429" s="172" t="s">
        <v>48</v>
      </c>
      <c r="J429" s="483"/>
      <c r="K429" s="422"/>
      <c r="L429" s="376"/>
      <c r="M429" s="425"/>
      <c r="N429" s="308"/>
      <c r="O429" s="288"/>
      <c r="P429" s="165" t="s">
        <v>392</v>
      </c>
      <c r="Q429" s="164" t="s">
        <v>98</v>
      </c>
      <c r="R429" s="164">
        <f>+IFERROR(VLOOKUP(Q429,[16]DATOS!$E$2:$F$17,2,FALSE),"")</f>
        <v>15</v>
      </c>
      <c r="S429" s="290"/>
      <c r="T429" s="290"/>
      <c r="U429" s="290"/>
      <c r="V429" s="290"/>
      <c r="W429" s="290"/>
      <c r="X429" s="370"/>
      <c r="Y429" s="698"/>
      <c r="Z429" s="700"/>
      <c r="AA429" s="702"/>
      <c r="AB429" s="384"/>
      <c r="AC429" s="387"/>
      <c r="AD429" s="387"/>
      <c r="AE429" s="390"/>
      <c r="AF429" s="376"/>
      <c r="AG429" s="376"/>
      <c r="AH429" s="376"/>
      <c r="AI429" s="394"/>
      <c r="AJ429" s="705"/>
      <c r="AK429" s="716"/>
      <c r="AL429" s="716"/>
      <c r="AM429" s="718"/>
      <c r="AN429" s="709"/>
      <c r="AO429" s="462"/>
      <c r="AP429" s="370"/>
      <c r="AQ429" s="370"/>
      <c r="AR429" s="370"/>
      <c r="AS429" s="370"/>
      <c r="AT429" s="370"/>
      <c r="AU429" s="370"/>
      <c r="AV429" s="370"/>
      <c r="AW429" s="370"/>
      <c r="AX429" s="370"/>
      <c r="AY429" s="370"/>
      <c r="AZ429" s="453"/>
      <c r="BA429" s="442"/>
      <c r="BB429" s="456"/>
      <c r="BC429" s="456"/>
      <c r="BD429" s="456"/>
      <c r="BE429" s="459"/>
    </row>
    <row r="430" spans="1:57" ht="30" customHeight="1" x14ac:dyDescent="0.25">
      <c r="A430" s="296"/>
      <c r="B430" s="409"/>
      <c r="C430" s="376"/>
      <c r="D430" s="285"/>
      <c r="E430" s="376"/>
      <c r="F430" s="285"/>
      <c r="G430" s="308"/>
      <c r="H430" s="161" t="s">
        <v>404</v>
      </c>
      <c r="I430" s="172" t="s">
        <v>48</v>
      </c>
      <c r="J430" s="483"/>
      <c r="K430" s="422"/>
      <c r="L430" s="376"/>
      <c r="M430" s="425"/>
      <c r="N430" s="308"/>
      <c r="O430" s="288"/>
      <c r="P430" s="164" t="s">
        <v>390</v>
      </c>
      <c r="Q430" s="164" t="s">
        <v>87</v>
      </c>
      <c r="R430" s="164">
        <f>+IFERROR(VLOOKUP(Q430,[16]DATOS!$E$2:$F$17,2,FALSE),"")</f>
        <v>10</v>
      </c>
      <c r="S430" s="290"/>
      <c r="T430" s="290"/>
      <c r="U430" s="290"/>
      <c r="V430" s="290"/>
      <c r="W430" s="290"/>
      <c r="X430" s="370"/>
      <c r="Y430" s="698"/>
      <c r="Z430" s="700"/>
      <c r="AA430" s="702"/>
      <c r="AB430" s="384"/>
      <c r="AC430" s="387"/>
      <c r="AD430" s="387"/>
      <c r="AE430" s="390"/>
      <c r="AF430" s="376"/>
      <c r="AG430" s="376"/>
      <c r="AH430" s="376"/>
      <c r="AI430" s="394"/>
      <c r="AJ430" s="705"/>
      <c r="AK430" s="716"/>
      <c r="AL430" s="716"/>
      <c r="AM430" s="718"/>
      <c r="AN430" s="709"/>
      <c r="AO430" s="462"/>
      <c r="AP430" s="370"/>
      <c r="AQ430" s="370"/>
      <c r="AR430" s="370"/>
      <c r="AS430" s="370"/>
      <c r="AT430" s="370"/>
      <c r="AU430" s="370"/>
      <c r="AV430" s="370"/>
      <c r="AW430" s="370"/>
      <c r="AX430" s="370"/>
      <c r="AY430" s="370"/>
      <c r="AZ430" s="453"/>
      <c r="BA430" s="442"/>
      <c r="BB430" s="456"/>
      <c r="BC430" s="456"/>
      <c r="BD430" s="456"/>
      <c r="BE430" s="459"/>
    </row>
    <row r="431" spans="1:57" ht="72" customHeight="1" x14ac:dyDescent="0.25">
      <c r="A431" s="296"/>
      <c r="B431" s="409"/>
      <c r="C431" s="376"/>
      <c r="D431" s="285"/>
      <c r="E431" s="377"/>
      <c r="F431" s="285"/>
      <c r="G431" s="308"/>
      <c r="H431" s="161" t="s">
        <v>403</v>
      </c>
      <c r="I431" s="172" t="s">
        <v>49</v>
      </c>
      <c r="J431" s="483"/>
      <c r="K431" s="422"/>
      <c r="L431" s="376"/>
      <c r="M431" s="425"/>
      <c r="N431" s="308"/>
      <c r="O431" s="406"/>
      <c r="P431" s="160"/>
      <c r="Q431" s="165"/>
      <c r="R431" s="165"/>
      <c r="S431" s="290"/>
      <c r="T431" s="290"/>
      <c r="U431" s="290"/>
      <c r="V431" s="290"/>
      <c r="W431" s="290"/>
      <c r="X431" s="370"/>
      <c r="Y431" s="699"/>
      <c r="Z431" s="701"/>
      <c r="AA431" s="703"/>
      <c r="AB431" s="384"/>
      <c r="AC431" s="387"/>
      <c r="AD431" s="387"/>
      <c r="AE431" s="390"/>
      <c r="AF431" s="376"/>
      <c r="AG431" s="376"/>
      <c r="AH431" s="376"/>
      <c r="AI431" s="394"/>
      <c r="AJ431" s="705"/>
      <c r="AK431" s="717"/>
      <c r="AL431" s="717"/>
      <c r="AM431" s="719"/>
      <c r="AN431" s="709"/>
      <c r="AO431" s="463"/>
      <c r="AP431" s="379"/>
      <c r="AQ431" s="379"/>
      <c r="AR431" s="379"/>
      <c r="AS431" s="379"/>
      <c r="AT431" s="379"/>
      <c r="AU431" s="379"/>
      <c r="AV431" s="379"/>
      <c r="AW431" s="379"/>
      <c r="AX431" s="379"/>
      <c r="AY431" s="379"/>
      <c r="AZ431" s="454"/>
      <c r="BA431" s="443"/>
      <c r="BB431" s="457"/>
      <c r="BC431" s="457"/>
      <c r="BD431" s="457"/>
      <c r="BE431" s="460"/>
    </row>
    <row r="432" spans="1:57" ht="30" customHeight="1" x14ac:dyDescent="0.25">
      <c r="A432" s="296"/>
      <c r="B432" s="409"/>
      <c r="C432" s="376"/>
      <c r="D432" s="285"/>
      <c r="E432" s="478"/>
      <c r="F432" s="285"/>
      <c r="G432" s="308"/>
      <c r="H432" s="161" t="s">
        <v>402</v>
      </c>
      <c r="I432" s="172" t="s">
        <v>48</v>
      </c>
      <c r="J432" s="483"/>
      <c r="K432" s="422"/>
      <c r="L432" s="376"/>
      <c r="M432" s="425"/>
      <c r="N432" s="308"/>
      <c r="O432" s="288"/>
      <c r="P432" s="164" t="s">
        <v>401</v>
      </c>
      <c r="Q432" s="164"/>
      <c r="R432" s="164" t="str">
        <f>+IFERROR(VLOOKUP(Q432,[16]DATOS!$E$2:$F$17,2,FALSE),"")</f>
        <v/>
      </c>
      <c r="S432" s="370">
        <f>SUM(R432:R441)</f>
        <v>0</v>
      </c>
      <c r="T432" s="369" t="str">
        <f>+IF(AND(S432&lt;=100,S432&gt;=96),"Fuerte",IF(AND(S432&lt;=95,S432&gt;=86),"Moderado",IF(AND(S432&lt;=85,J432&gt;=0),"Débil"," ")))</f>
        <v>Débil</v>
      </c>
      <c r="U432" s="369" t="s">
        <v>90</v>
      </c>
      <c r="V432" s="369"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Débil</v>
      </c>
      <c r="W432" s="369"/>
      <c r="X432" s="370"/>
      <c r="Y432" s="406"/>
      <c r="Z432" s="407"/>
      <c r="AA432" s="406"/>
      <c r="AB432" s="384"/>
      <c r="AC432" s="387"/>
      <c r="AD432" s="387"/>
      <c r="AE432" s="390"/>
      <c r="AF432" s="376"/>
      <c r="AG432" s="376"/>
      <c r="AH432" s="376"/>
      <c r="AI432" s="394"/>
      <c r="AJ432" s="706"/>
      <c r="AK432" s="707"/>
      <c r="AL432" s="707"/>
      <c r="AM432" s="708"/>
      <c r="AN432" s="709"/>
      <c r="AO432" s="469"/>
      <c r="AP432" s="290"/>
      <c r="AQ432" s="290"/>
      <c r="AR432" s="290"/>
      <c r="AS432" s="290"/>
      <c r="AT432" s="290"/>
      <c r="AU432" s="290"/>
      <c r="AV432" s="290"/>
      <c r="AW432" s="290"/>
      <c r="AX432" s="290"/>
      <c r="AY432" s="290"/>
      <c r="AZ432" s="337"/>
      <c r="BA432" s="343"/>
      <c r="BB432" s="339"/>
      <c r="BC432" s="339"/>
      <c r="BD432" s="339"/>
      <c r="BE432" s="439"/>
    </row>
    <row r="433" spans="1:57" ht="30" customHeight="1" x14ac:dyDescent="0.25">
      <c r="A433" s="296"/>
      <c r="B433" s="409"/>
      <c r="C433" s="376"/>
      <c r="D433" s="285"/>
      <c r="E433" s="470"/>
      <c r="F433" s="285"/>
      <c r="G433" s="308"/>
      <c r="H433" s="161" t="s">
        <v>400</v>
      </c>
      <c r="I433" s="172" t="s">
        <v>48</v>
      </c>
      <c r="J433" s="483"/>
      <c r="K433" s="422"/>
      <c r="L433" s="376"/>
      <c r="M433" s="425"/>
      <c r="N433" s="308"/>
      <c r="O433" s="288"/>
      <c r="P433" s="164" t="s">
        <v>399</v>
      </c>
      <c r="Q433" s="164"/>
      <c r="R433" s="164" t="str">
        <f>+IFERROR(VLOOKUP(Q433,[16]DATOS!$E$2:$F$17,2,FALSE),"")</f>
        <v/>
      </c>
      <c r="S433" s="370"/>
      <c r="T433" s="370"/>
      <c r="U433" s="370"/>
      <c r="V433" s="370"/>
      <c r="W433" s="370"/>
      <c r="X433" s="370"/>
      <c r="Y433" s="376"/>
      <c r="Z433" s="370"/>
      <c r="AA433" s="376"/>
      <c r="AB433" s="384"/>
      <c r="AC433" s="387"/>
      <c r="AD433" s="387"/>
      <c r="AE433" s="390"/>
      <c r="AF433" s="376"/>
      <c r="AG433" s="376"/>
      <c r="AH433" s="376"/>
      <c r="AI433" s="394"/>
      <c r="AJ433" s="706"/>
      <c r="AK433" s="707"/>
      <c r="AL433" s="707"/>
      <c r="AM433" s="708"/>
      <c r="AN433" s="709"/>
      <c r="AO433" s="469"/>
      <c r="AP433" s="290"/>
      <c r="AQ433" s="290"/>
      <c r="AR433" s="290"/>
      <c r="AS433" s="290"/>
      <c r="AT433" s="290"/>
      <c r="AU433" s="290"/>
      <c r="AV433" s="290"/>
      <c r="AW433" s="290"/>
      <c r="AX433" s="290"/>
      <c r="AY433" s="290"/>
      <c r="AZ433" s="337"/>
      <c r="BA433" s="343"/>
      <c r="BB433" s="339"/>
      <c r="BC433" s="339"/>
      <c r="BD433" s="339"/>
      <c r="BE433" s="439"/>
    </row>
    <row r="434" spans="1:57" ht="30" customHeight="1" x14ac:dyDescent="0.25">
      <c r="A434" s="296"/>
      <c r="B434" s="409"/>
      <c r="C434" s="376"/>
      <c r="D434" s="285"/>
      <c r="E434" s="470"/>
      <c r="F434" s="285"/>
      <c r="G434" s="308"/>
      <c r="H434" s="161" t="s">
        <v>398</v>
      </c>
      <c r="I434" s="172" t="s">
        <v>48</v>
      </c>
      <c r="J434" s="483"/>
      <c r="K434" s="422"/>
      <c r="L434" s="376"/>
      <c r="M434" s="425"/>
      <c r="N434" s="308"/>
      <c r="O434" s="288"/>
      <c r="P434" s="164" t="s">
        <v>397</v>
      </c>
      <c r="Q434" s="164"/>
      <c r="R434" s="164" t="str">
        <f>+IFERROR(VLOOKUP(Q434,[16]DATOS!$E$2:$F$17,2,FALSE),"")</f>
        <v/>
      </c>
      <c r="S434" s="370"/>
      <c r="T434" s="370"/>
      <c r="U434" s="370"/>
      <c r="V434" s="370"/>
      <c r="W434" s="370"/>
      <c r="X434" s="370"/>
      <c r="Y434" s="376"/>
      <c r="Z434" s="370"/>
      <c r="AA434" s="376"/>
      <c r="AB434" s="384"/>
      <c r="AC434" s="387"/>
      <c r="AD434" s="387"/>
      <c r="AE434" s="390"/>
      <c r="AF434" s="376"/>
      <c r="AG434" s="376"/>
      <c r="AH434" s="376"/>
      <c r="AI434" s="394"/>
      <c r="AJ434" s="706"/>
      <c r="AK434" s="707"/>
      <c r="AL434" s="707"/>
      <c r="AM434" s="708"/>
      <c r="AN434" s="709"/>
      <c r="AO434" s="469"/>
      <c r="AP434" s="290"/>
      <c r="AQ434" s="290"/>
      <c r="AR434" s="290"/>
      <c r="AS434" s="290"/>
      <c r="AT434" s="290"/>
      <c r="AU434" s="290"/>
      <c r="AV434" s="290"/>
      <c r="AW434" s="290"/>
      <c r="AX434" s="290"/>
      <c r="AY434" s="290"/>
      <c r="AZ434" s="337"/>
      <c r="BA434" s="343"/>
      <c r="BB434" s="339"/>
      <c r="BC434" s="339"/>
      <c r="BD434" s="339"/>
      <c r="BE434" s="439"/>
    </row>
    <row r="435" spans="1:57" ht="30" customHeight="1" x14ac:dyDescent="0.25">
      <c r="A435" s="296"/>
      <c r="B435" s="409"/>
      <c r="C435" s="376"/>
      <c r="D435" s="285"/>
      <c r="E435" s="470"/>
      <c r="F435" s="285"/>
      <c r="G435" s="308"/>
      <c r="H435" s="161" t="s">
        <v>396</v>
      </c>
      <c r="I435" s="172" t="s">
        <v>48</v>
      </c>
      <c r="J435" s="483"/>
      <c r="K435" s="422"/>
      <c r="L435" s="376"/>
      <c r="M435" s="425"/>
      <c r="N435" s="308"/>
      <c r="O435" s="288"/>
      <c r="P435" s="164" t="s">
        <v>395</v>
      </c>
      <c r="Q435" s="164"/>
      <c r="R435" s="164" t="str">
        <f>+IFERROR(VLOOKUP(Q435,[16]DATOS!$E$2:$F$17,2,FALSE),"")</f>
        <v/>
      </c>
      <c r="S435" s="370"/>
      <c r="T435" s="370"/>
      <c r="U435" s="370"/>
      <c r="V435" s="370"/>
      <c r="W435" s="370"/>
      <c r="X435" s="370"/>
      <c r="Y435" s="376"/>
      <c r="Z435" s="370"/>
      <c r="AA435" s="376"/>
      <c r="AB435" s="384"/>
      <c r="AC435" s="387"/>
      <c r="AD435" s="387"/>
      <c r="AE435" s="390"/>
      <c r="AF435" s="376"/>
      <c r="AG435" s="376"/>
      <c r="AH435" s="376"/>
      <c r="AI435" s="394"/>
      <c r="AJ435" s="706"/>
      <c r="AK435" s="707"/>
      <c r="AL435" s="707"/>
      <c r="AM435" s="708"/>
      <c r="AN435" s="709"/>
      <c r="AO435" s="469"/>
      <c r="AP435" s="290"/>
      <c r="AQ435" s="290"/>
      <c r="AR435" s="290"/>
      <c r="AS435" s="290"/>
      <c r="AT435" s="290"/>
      <c r="AU435" s="290"/>
      <c r="AV435" s="290"/>
      <c r="AW435" s="290"/>
      <c r="AX435" s="290"/>
      <c r="AY435" s="290"/>
      <c r="AZ435" s="337"/>
      <c r="BA435" s="343"/>
      <c r="BB435" s="339"/>
      <c r="BC435" s="339"/>
      <c r="BD435" s="339"/>
      <c r="BE435" s="439"/>
    </row>
    <row r="436" spans="1:57" ht="18.75" customHeight="1" x14ac:dyDescent="0.25">
      <c r="A436" s="296"/>
      <c r="B436" s="409"/>
      <c r="C436" s="376"/>
      <c r="D436" s="285"/>
      <c r="E436" s="470"/>
      <c r="F436" s="285"/>
      <c r="G436" s="308"/>
      <c r="H436" s="372" t="s">
        <v>394</v>
      </c>
      <c r="I436" s="406" t="s">
        <v>48</v>
      </c>
      <c r="J436" s="483"/>
      <c r="K436" s="422"/>
      <c r="L436" s="376"/>
      <c r="M436" s="425"/>
      <c r="N436" s="308"/>
      <c r="O436" s="288"/>
      <c r="P436" s="164" t="s">
        <v>393</v>
      </c>
      <c r="Q436" s="164"/>
      <c r="R436" s="164" t="str">
        <f>+IFERROR(VLOOKUP(Q436,[16]DATOS!$E$2:$F$17,2,FALSE),"")</f>
        <v/>
      </c>
      <c r="S436" s="370"/>
      <c r="T436" s="370"/>
      <c r="U436" s="370"/>
      <c r="V436" s="370"/>
      <c r="W436" s="370"/>
      <c r="X436" s="370"/>
      <c r="Y436" s="376"/>
      <c r="Z436" s="370"/>
      <c r="AA436" s="376"/>
      <c r="AB436" s="384"/>
      <c r="AC436" s="387"/>
      <c r="AD436" s="387"/>
      <c r="AE436" s="390"/>
      <c r="AF436" s="376"/>
      <c r="AG436" s="376"/>
      <c r="AH436" s="376"/>
      <c r="AI436" s="394"/>
      <c r="AJ436" s="706"/>
      <c r="AK436" s="707"/>
      <c r="AL436" s="707"/>
      <c r="AM436" s="708"/>
      <c r="AN436" s="709"/>
      <c r="AO436" s="469"/>
      <c r="AP436" s="290"/>
      <c r="AQ436" s="290"/>
      <c r="AR436" s="290"/>
      <c r="AS436" s="290"/>
      <c r="AT436" s="290"/>
      <c r="AU436" s="290"/>
      <c r="AV436" s="290"/>
      <c r="AW436" s="290"/>
      <c r="AX436" s="290"/>
      <c r="AY436" s="290"/>
      <c r="AZ436" s="337"/>
      <c r="BA436" s="343"/>
      <c r="BB436" s="339"/>
      <c r="BC436" s="339"/>
      <c r="BD436" s="339"/>
      <c r="BE436" s="439"/>
    </row>
    <row r="437" spans="1:57" ht="30" customHeight="1" x14ac:dyDescent="0.25">
      <c r="A437" s="296"/>
      <c r="B437" s="409"/>
      <c r="C437" s="376"/>
      <c r="D437" s="285"/>
      <c r="E437" s="470"/>
      <c r="F437" s="285"/>
      <c r="G437" s="308"/>
      <c r="H437" s="372"/>
      <c r="I437" s="377"/>
      <c r="J437" s="483"/>
      <c r="K437" s="422"/>
      <c r="L437" s="376"/>
      <c r="M437" s="425"/>
      <c r="N437" s="308"/>
      <c r="O437" s="288"/>
      <c r="P437" s="164" t="s">
        <v>392</v>
      </c>
      <c r="Q437" s="164"/>
      <c r="R437" s="164" t="str">
        <f>+IFERROR(VLOOKUP(Q437,[16]DATOS!$E$2:$F$17,2,FALSE),"")</f>
        <v/>
      </c>
      <c r="S437" s="370"/>
      <c r="T437" s="370"/>
      <c r="U437" s="370"/>
      <c r="V437" s="370"/>
      <c r="W437" s="370"/>
      <c r="X437" s="370"/>
      <c r="Y437" s="376"/>
      <c r="Z437" s="370"/>
      <c r="AA437" s="376"/>
      <c r="AB437" s="384"/>
      <c r="AC437" s="387"/>
      <c r="AD437" s="387"/>
      <c r="AE437" s="390"/>
      <c r="AF437" s="376"/>
      <c r="AG437" s="376"/>
      <c r="AH437" s="376"/>
      <c r="AI437" s="394"/>
      <c r="AJ437" s="706"/>
      <c r="AK437" s="707"/>
      <c r="AL437" s="707"/>
      <c r="AM437" s="708"/>
      <c r="AN437" s="709"/>
      <c r="AO437" s="469"/>
      <c r="AP437" s="290"/>
      <c r="AQ437" s="290"/>
      <c r="AR437" s="290"/>
      <c r="AS437" s="290"/>
      <c r="AT437" s="290"/>
      <c r="AU437" s="290"/>
      <c r="AV437" s="290"/>
      <c r="AW437" s="290"/>
      <c r="AX437" s="290"/>
      <c r="AY437" s="290"/>
      <c r="AZ437" s="337"/>
      <c r="BA437" s="343"/>
      <c r="BB437" s="339"/>
      <c r="BC437" s="339"/>
      <c r="BD437" s="339"/>
      <c r="BE437" s="439"/>
    </row>
    <row r="438" spans="1:57" ht="27.75" hidden="1" customHeight="1" x14ac:dyDescent="0.25">
      <c r="A438" s="296"/>
      <c r="B438" s="409"/>
      <c r="C438" s="376"/>
      <c r="D438" s="285"/>
      <c r="E438" s="470"/>
      <c r="F438" s="285"/>
      <c r="G438" s="308"/>
      <c r="H438" s="466" t="s">
        <v>391</v>
      </c>
      <c r="I438" s="406" t="s">
        <v>48</v>
      </c>
      <c r="J438" s="483"/>
      <c r="K438" s="422"/>
      <c r="L438" s="376"/>
      <c r="M438" s="425"/>
      <c r="N438" s="308"/>
      <c r="O438" s="288"/>
      <c r="P438" s="164" t="s">
        <v>390</v>
      </c>
      <c r="Q438" s="164"/>
      <c r="R438" s="164" t="str">
        <f>+IFERROR(VLOOKUP(Q438,[16]DATOS!$E$2:$F$17,2,FALSE),"")</f>
        <v/>
      </c>
      <c r="S438" s="370"/>
      <c r="T438" s="370"/>
      <c r="U438" s="370"/>
      <c r="V438" s="370"/>
      <c r="W438" s="370"/>
      <c r="X438" s="370"/>
      <c r="Y438" s="376"/>
      <c r="Z438" s="370"/>
      <c r="AA438" s="376"/>
      <c r="AB438" s="384"/>
      <c r="AC438" s="387"/>
      <c r="AD438" s="387"/>
      <c r="AE438" s="390"/>
      <c r="AF438" s="376"/>
      <c r="AG438" s="376"/>
      <c r="AH438" s="376"/>
      <c r="AI438" s="394"/>
      <c r="AJ438" s="706"/>
      <c r="AK438" s="707"/>
      <c r="AL438" s="707"/>
      <c r="AM438" s="708"/>
      <c r="AN438" s="709"/>
      <c r="AO438" s="469"/>
      <c r="AP438" s="290"/>
      <c r="AQ438" s="290"/>
      <c r="AR438" s="290"/>
      <c r="AS438" s="290"/>
      <c r="AT438" s="290"/>
      <c r="AU438" s="290"/>
      <c r="AV438" s="290"/>
      <c r="AW438" s="290"/>
      <c r="AX438" s="290"/>
      <c r="AY438" s="290"/>
      <c r="AZ438" s="337"/>
      <c r="BA438" s="343"/>
      <c r="BB438" s="339"/>
      <c r="BC438" s="339"/>
      <c r="BD438" s="339"/>
      <c r="BE438" s="439"/>
    </row>
    <row r="439" spans="1:57" ht="26.25" customHeight="1" x14ac:dyDescent="0.25">
      <c r="A439" s="296"/>
      <c r="B439" s="409"/>
      <c r="C439" s="376"/>
      <c r="D439" s="285"/>
      <c r="E439" s="470"/>
      <c r="F439" s="285"/>
      <c r="G439" s="308"/>
      <c r="H439" s="467"/>
      <c r="I439" s="377"/>
      <c r="J439" s="483"/>
      <c r="K439" s="422"/>
      <c r="L439" s="376"/>
      <c r="M439" s="425"/>
      <c r="N439" s="470"/>
      <c r="O439" s="288"/>
      <c r="P439" s="290"/>
      <c r="Q439" s="290"/>
      <c r="R439" s="290"/>
      <c r="S439" s="370"/>
      <c r="T439" s="370"/>
      <c r="U439" s="370"/>
      <c r="V439" s="370"/>
      <c r="W439" s="370"/>
      <c r="X439" s="370"/>
      <c r="Y439" s="376"/>
      <c r="Z439" s="370"/>
      <c r="AA439" s="376"/>
      <c r="AB439" s="384"/>
      <c r="AC439" s="387"/>
      <c r="AD439" s="387"/>
      <c r="AE439" s="390"/>
      <c r="AF439" s="376"/>
      <c r="AG439" s="376"/>
      <c r="AH439" s="376"/>
      <c r="AI439" s="473"/>
      <c r="AJ439" s="711" t="s">
        <v>708</v>
      </c>
      <c r="AK439" s="714" t="s">
        <v>461</v>
      </c>
      <c r="AL439" s="714" t="s">
        <v>460</v>
      </c>
      <c r="AM439" s="714"/>
      <c r="AN439" s="709"/>
      <c r="AO439" s="469"/>
      <c r="AP439" s="290"/>
      <c r="AQ439" s="290"/>
      <c r="AR439" s="290"/>
      <c r="AS439" s="290"/>
      <c r="AT439" s="290"/>
      <c r="AU439" s="290"/>
      <c r="AV439" s="290"/>
      <c r="AW439" s="290"/>
      <c r="AX439" s="290"/>
      <c r="AY439" s="290"/>
      <c r="AZ439" s="337"/>
      <c r="BA439" s="343"/>
      <c r="BB439" s="339"/>
      <c r="BC439" s="339"/>
      <c r="BD439" s="339"/>
      <c r="BE439" s="439"/>
    </row>
    <row r="440" spans="1:57" ht="18.75" customHeight="1" x14ac:dyDescent="0.25">
      <c r="A440" s="296"/>
      <c r="B440" s="409"/>
      <c r="C440" s="376"/>
      <c r="D440" s="285"/>
      <c r="E440" s="470"/>
      <c r="F440" s="285"/>
      <c r="G440" s="308"/>
      <c r="H440" s="372" t="s">
        <v>389</v>
      </c>
      <c r="I440" s="406" t="s">
        <v>48</v>
      </c>
      <c r="J440" s="483"/>
      <c r="K440" s="422"/>
      <c r="L440" s="376"/>
      <c r="M440" s="425"/>
      <c r="N440" s="470"/>
      <c r="O440" s="288"/>
      <c r="P440" s="290"/>
      <c r="Q440" s="290"/>
      <c r="R440" s="290"/>
      <c r="S440" s="370"/>
      <c r="T440" s="370"/>
      <c r="U440" s="370"/>
      <c r="V440" s="370"/>
      <c r="W440" s="370"/>
      <c r="X440" s="370"/>
      <c r="Y440" s="376"/>
      <c r="Z440" s="370"/>
      <c r="AA440" s="376"/>
      <c r="AB440" s="384"/>
      <c r="AC440" s="387"/>
      <c r="AD440" s="387"/>
      <c r="AE440" s="390"/>
      <c r="AF440" s="376"/>
      <c r="AG440" s="376"/>
      <c r="AH440" s="376"/>
      <c r="AI440" s="473"/>
      <c r="AJ440" s="712"/>
      <c r="AK440" s="697"/>
      <c r="AL440" s="697"/>
      <c r="AM440" s="697"/>
      <c r="AN440" s="709"/>
      <c r="AO440" s="469"/>
      <c r="AP440" s="290"/>
      <c r="AQ440" s="290"/>
      <c r="AR440" s="290"/>
      <c r="AS440" s="290"/>
      <c r="AT440" s="290"/>
      <c r="AU440" s="290"/>
      <c r="AV440" s="290"/>
      <c r="AW440" s="290"/>
      <c r="AX440" s="290"/>
      <c r="AY440" s="290"/>
      <c r="AZ440" s="337"/>
      <c r="BA440" s="343"/>
      <c r="BB440" s="339"/>
      <c r="BC440" s="339"/>
      <c r="BD440" s="339"/>
      <c r="BE440" s="439"/>
    </row>
    <row r="441" spans="1:57" ht="9.75" customHeight="1" x14ac:dyDescent="0.25">
      <c r="A441" s="296"/>
      <c r="B441" s="409"/>
      <c r="C441" s="376"/>
      <c r="D441" s="285"/>
      <c r="E441" s="470"/>
      <c r="F441" s="285"/>
      <c r="G441" s="308"/>
      <c r="H441" s="372"/>
      <c r="I441" s="377"/>
      <c r="J441" s="483"/>
      <c r="K441" s="422"/>
      <c r="L441" s="376"/>
      <c r="M441" s="425"/>
      <c r="N441" s="470"/>
      <c r="O441" s="288"/>
      <c r="P441" s="290"/>
      <c r="Q441" s="290"/>
      <c r="R441" s="290"/>
      <c r="S441" s="370"/>
      <c r="T441" s="370"/>
      <c r="U441" s="370"/>
      <c r="V441" s="370"/>
      <c r="W441" s="370"/>
      <c r="X441" s="370"/>
      <c r="Y441" s="376"/>
      <c r="Z441" s="370"/>
      <c r="AA441" s="376"/>
      <c r="AB441" s="384"/>
      <c r="AC441" s="387"/>
      <c r="AD441" s="387"/>
      <c r="AE441" s="390"/>
      <c r="AF441" s="376"/>
      <c r="AG441" s="376"/>
      <c r="AH441" s="376"/>
      <c r="AI441" s="473"/>
      <c r="AJ441" s="712"/>
      <c r="AK441" s="697"/>
      <c r="AL441" s="697"/>
      <c r="AM441" s="697"/>
      <c r="AN441" s="709"/>
      <c r="AO441" s="469"/>
      <c r="AP441" s="290"/>
      <c r="AQ441" s="290"/>
      <c r="AR441" s="290"/>
      <c r="AS441" s="290"/>
      <c r="AT441" s="290"/>
      <c r="AU441" s="290"/>
      <c r="AV441" s="290"/>
      <c r="AW441" s="290"/>
      <c r="AX441" s="290"/>
      <c r="AY441" s="290"/>
      <c r="AZ441" s="337"/>
      <c r="BA441" s="343"/>
      <c r="BB441" s="339"/>
      <c r="BC441" s="339"/>
      <c r="BD441" s="339"/>
      <c r="BE441" s="439"/>
    </row>
    <row r="442" spans="1:57" ht="18.75" customHeight="1" x14ac:dyDescent="0.25">
      <c r="A442" s="296"/>
      <c r="B442" s="409"/>
      <c r="C442" s="376"/>
      <c r="D442" s="285"/>
      <c r="E442" s="470"/>
      <c r="F442" s="285"/>
      <c r="G442" s="308"/>
      <c r="H442" s="372" t="s">
        <v>388</v>
      </c>
      <c r="I442" s="406" t="s">
        <v>49</v>
      </c>
      <c r="J442" s="483"/>
      <c r="K442" s="422"/>
      <c r="L442" s="376"/>
      <c r="M442" s="425"/>
      <c r="N442" s="470"/>
      <c r="O442" s="288"/>
      <c r="P442" s="290"/>
      <c r="Q442" s="290"/>
      <c r="R442" s="290"/>
      <c r="S442" s="370"/>
      <c r="T442" s="370"/>
      <c r="U442" s="370"/>
      <c r="V442" s="370"/>
      <c r="W442" s="370"/>
      <c r="X442" s="370"/>
      <c r="Y442" s="376"/>
      <c r="Z442" s="370"/>
      <c r="AA442" s="376"/>
      <c r="AB442" s="384"/>
      <c r="AC442" s="387"/>
      <c r="AD442" s="387"/>
      <c r="AE442" s="390"/>
      <c r="AF442" s="376"/>
      <c r="AG442" s="376"/>
      <c r="AH442" s="376"/>
      <c r="AI442" s="473"/>
      <c r="AJ442" s="712"/>
      <c r="AK442" s="697"/>
      <c r="AL442" s="697"/>
      <c r="AM442" s="697"/>
      <c r="AN442" s="709"/>
    </row>
    <row r="443" spans="1:57" ht="12.75" customHeight="1" x14ac:dyDescent="0.25">
      <c r="A443" s="296"/>
      <c r="B443" s="409"/>
      <c r="C443" s="376"/>
      <c r="D443" s="285"/>
      <c r="E443" s="470"/>
      <c r="F443" s="285"/>
      <c r="G443" s="308"/>
      <c r="H443" s="372"/>
      <c r="I443" s="377"/>
      <c r="J443" s="483"/>
      <c r="K443" s="422"/>
      <c r="L443" s="376"/>
      <c r="M443" s="425"/>
      <c r="N443" s="470"/>
      <c r="O443" s="288"/>
      <c r="P443" s="290"/>
      <c r="Q443" s="290"/>
      <c r="R443" s="290"/>
      <c r="S443" s="370"/>
      <c r="T443" s="370"/>
      <c r="U443" s="370"/>
      <c r="V443" s="370"/>
      <c r="W443" s="370"/>
      <c r="X443" s="370"/>
      <c r="Y443" s="376"/>
      <c r="Z443" s="370"/>
      <c r="AA443" s="376"/>
      <c r="AB443" s="384"/>
      <c r="AC443" s="387"/>
      <c r="AD443" s="387"/>
      <c r="AE443" s="390"/>
      <c r="AF443" s="376"/>
      <c r="AG443" s="376"/>
      <c r="AH443" s="376"/>
      <c r="AI443" s="473"/>
      <c r="AJ443" s="712"/>
      <c r="AK443" s="697"/>
      <c r="AL443" s="697"/>
      <c r="AM443" s="697"/>
      <c r="AN443" s="709"/>
    </row>
    <row r="444" spans="1:57" ht="18.75" customHeight="1" x14ac:dyDescent="0.25">
      <c r="A444" s="296"/>
      <c r="B444" s="409"/>
      <c r="C444" s="376"/>
      <c r="D444" s="285"/>
      <c r="E444" s="470"/>
      <c r="F444" s="285"/>
      <c r="G444" s="308"/>
      <c r="H444" s="372" t="s">
        <v>387</v>
      </c>
      <c r="I444" s="406" t="s">
        <v>49</v>
      </c>
      <c r="J444" s="483"/>
      <c r="K444" s="422"/>
      <c r="L444" s="376"/>
      <c r="M444" s="425"/>
      <c r="N444" s="470"/>
      <c r="O444" s="288"/>
      <c r="P444" s="290"/>
      <c r="Q444" s="290"/>
      <c r="R444" s="290"/>
      <c r="S444" s="370"/>
      <c r="T444" s="370"/>
      <c r="U444" s="370"/>
      <c r="V444" s="370"/>
      <c r="W444" s="370"/>
      <c r="X444" s="370"/>
      <c r="Y444" s="376"/>
      <c r="Z444" s="370"/>
      <c r="AA444" s="376"/>
      <c r="AB444" s="384"/>
      <c r="AC444" s="387"/>
      <c r="AD444" s="387"/>
      <c r="AE444" s="390"/>
      <c r="AF444" s="376"/>
      <c r="AG444" s="376"/>
      <c r="AH444" s="376"/>
      <c r="AI444" s="473"/>
      <c r="AJ444" s="712"/>
      <c r="AK444" s="697"/>
      <c r="AL444" s="697"/>
      <c r="AM444" s="697"/>
      <c r="AN444" s="709"/>
    </row>
    <row r="445" spans="1:57" ht="12.75" customHeight="1" x14ac:dyDescent="0.25">
      <c r="A445" s="296"/>
      <c r="B445" s="409"/>
      <c r="C445" s="376"/>
      <c r="D445" s="285"/>
      <c r="E445" s="470"/>
      <c r="F445" s="285"/>
      <c r="G445" s="308"/>
      <c r="H445" s="372"/>
      <c r="I445" s="377"/>
      <c r="J445" s="483"/>
      <c r="K445" s="422"/>
      <c r="L445" s="376"/>
      <c r="M445" s="425"/>
      <c r="N445" s="470"/>
      <c r="O445" s="288"/>
      <c r="P445" s="290"/>
      <c r="Q445" s="290"/>
      <c r="R445" s="290"/>
      <c r="S445" s="370"/>
      <c r="T445" s="370"/>
      <c r="U445" s="370"/>
      <c r="V445" s="370"/>
      <c r="W445" s="370"/>
      <c r="X445" s="370"/>
      <c r="Y445" s="376"/>
      <c r="Z445" s="370"/>
      <c r="AA445" s="376"/>
      <c r="AB445" s="384"/>
      <c r="AC445" s="387"/>
      <c r="AD445" s="387"/>
      <c r="AE445" s="390"/>
      <c r="AF445" s="376"/>
      <c r="AG445" s="376"/>
      <c r="AH445" s="376"/>
      <c r="AI445" s="473"/>
      <c r="AJ445" s="712"/>
      <c r="AK445" s="697"/>
      <c r="AL445" s="697"/>
      <c r="AM445" s="697"/>
      <c r="AN445" s="709"/>
    </row>
    <row r="446" spans="1:57" ht="14.25" customHeight="1" x14ac:dyDescent="0.25">
      <c r="A446" s="296"/>
      <c r="B446" s="409"/>
      <c r="C446" s="376"/>
      <c r="D446" s="285"/>
      <c r="E446" s="470"/>
      <c r="F446" s="285"/>
      <c r="G446" s="308"/>
      <c r="H446" s="466" t="s">
        <v>386</v>
      </c>
      <c r="I446" s="406" t="s">
        <v>49</v>
      </c>
      <c r="J446" s="483"/>
      <c r="K446" s="422"/>
      <c r="L446" s="376"/>
      <c r="M446" s="425"/>
      <c r="N446" s="470"/>
      <c r="O446" s="288"/>
      <c r="P446" s="290"/>
      <c r="Q446" s="290"/>
      <c r="R446" s="290"/>
      <c r="S446" s="370"/>
      <c r="T446" s="370"/>
      <c r="U446" s="370"/>
      <c r="V446" s="370"/>
      <c r="W446" s="370"/>
      <c r="X446" s="370"/>
      <c r="Y446" s="376"/>
      <c r="Z446" s="370"/>
      <c r="AA446" s="376"/>
      <c r="AB446" s="384"/>
      <c r="AC446" s="387"/>
      <c r="AD446" s="387"/>
      <c r="AE446" s="390"/>
      <c r="AF446" s="376"/>
      <c r="AG446" s="376"/>
      <c r="AH446" s="376"/>
      <c r="AI446" s="473"/>
      <c r="AJ446" s="712"/>
      <c r="AK446" s="697"/>
      <c r="AL446" s="697"/>
      <c r="AM446" s="697"/>
      <c r="AN446" s="709"/>
    </row>
    <row r="447" spans="1:57" ht="13.5" customHeight="1" x14ac:dyDescent="0.25">
      <c r="A447" s="296"/>
      <c r="B447" s="409"/>
      <c r="C447" s="376"/>
      <c r="D447" s="285"/>
      <c r="E447" s="470"/>
      <c r="F447" s="285"/>
      <c r="G447" s="308"/>
      <c r="H447" s="467"/>
      <c r="I447" s="377"/>
      <c r="J447" s="483"/>
      <c r="K447" s="422"/>
      <c r="L447" s="376"/>
      <c r="M447" s="425"/>
      <c r="N447" s="470"/>
      <c r="O447" s="288"/>
      <c r="P447" s="290"/>
      <c r="Q447" s="290"/>
      <c r="R447" s="290"/>
      <c r="S447" s="370"/>
      <c r="T447" s="370"/>
      <c r="U447" s="370"/>
      <c r="V447" s="370"/>
      <c r="W447" s="370"/>
      <c r="X447" s="370"/>
      <c r="Y447" s="376"/>
      <c r="Z447" s="370"/>
      <c r="AA447" s="376"/>
      <c r="AB447" s="384"/>
      <c r="AC447" s="387"/>
      <c r="AD447" s="387"/>
      <c r="AE447" s="390"/>
      <c r="AF447" s="376"/>
      <c r="AG447" s="376"/>
      <c r="AH447" s="376"/>
      <c r="AI447" s="473"/>
      <c r="AJ447" s="712"/>
      <c r="AK447" s="697"/>
      <c r="AL447" s="697"/>
      <c r="AM447" s="697"/>
      <c r="AN447" s="709"/>
    </row>
    <row r="448" spans="1:57" ht="15.75" customHeight="1" x14ac:dyDescent="0.25">
      <c r="A448" s="296"/>
      <c r="B448" s="409"/>
      <c r="C448" s="376"/>
      <c r="D448" s="285"/>
      <c r="E448" s="470"/>
      <c r="F448" s="285"/>
      <c r="G448" s="308"/>
      <c r="H448" s="464" t="s">
        <v>385</v>
      </c>
      <c r="I448" s="406" t="s">
        <v>49</v>
      </c>
      <c r="J448" s="483"/>
      <c r="K448" s="422"/>
      <c r="L448" s="376"/>
      <c r="M448" s="425"/>
      <c r="N448" s="470"/>
      <c r="O448" s="288"/>
      <c r="P448" s="290"/>
      <c r="Q448" s="290"/>
      <c r="R448" s="290"/>
      <c r="S448" s="370"/>
      <c r="T448" s="370"/>
      <c r="U448" s="370"/>
      <c r="V448" s="370"/>
      <c r="W448" s="370"/>
      <c r="X448" s="370"/>
      <c r="Y448" s="376"/>
      <c r="Z448" s="370"/>
      <c r="AA448" s="376"/>
      <c r="AB448" s="384"/>
      <c r="AC448" s="387"/>
      <c r="AD448" s="387"/>
      <c r="AE448" s="390"/>
      <c r="AF448" s="376"/>
      <c r="AG448" s="376"/>
      <c r="AH448" s="376"/>
      <c r="AI448" s="473"/>
      <c r="AJ448" s="712"/>
      <c r="AK448" s="697"/>
      <c r="AL448" s="697"/>
      <c r="AM448" s="697"/>
      <c r="AN448" s="709"/>
    </row>
    <row r="449" spans="1:40" ht="15.75" thickBot="1" x14ac:dyDescent="0.3">
      <c r="A449" s="297"/>
      <c r="B449" s="410"/>
      <c r="C449" s="392"/>
      <c r="D449" s="286"/>
      <c r="E449" s="471"/>
      <c r="F449" s="286"/>
      <c r="G449" s="335"/>
      <c r="H449" s="465"/>
      <c r="I449" s="377"/>
      <c r="J449" s="484"/>
      <c r="K449" s="423"/>
      <c r="L449" s="376"/>
      <c r="M449" s="426"/>
      <c r="N449" s="471"/>
      <c r="O449" s="288"/>
      <c r="P449" s="290"/>
      <c r="Q449" s="290"/>
      <c r="R449" s="290"/>
      <c r="S449" s="371"/>
      <c r="T449" s="371"/>
      <c r="U449" s="371"/>
      <c r="V449" s="371"/>
      <c r="W449" s="371"/>
      <c r="X449" s="371"/>
      <c r="Y449" s="392"/>
      <c r="Z449" s="371"/>
      <c r="AA449" s="392"/>
      <c r="AB449" s="385"/>
      <c r="AC449" s="387"/>
      <c r="AD449" s="387"/>
      <c r="AE449" s="391"/>
      <c r="AF449" s="392"/>
      <c r="AG449" s="392"/>
      <c r="AH449" s="376"/>
      <c r="AI449" s="474"/>
      <c r="AJ449" s="713"/>
      <c r="AK449" s="715"/>
      <c r="AL449" s="715"/>
      <c r="AM449" s="715"/>
      <c r="AN449" s="710"/>
    </row>
    <row r="450" spans="1:40" ht="15" customHeight="1" x14ac:dyDescent="0.25">
      <c r="A450" s="479">
        <v>16</v>
      </c>
      <c r="B450" s="739" t="s">
        <v>774</v>
      </c>
      <c r="C450" s="376" t="s">
        <v>459</v>
      </c>
      <c r="D450" s="480" t="s">
        <v>32</v>
      </c>
      <c r="E450" s="600" t="s">
        <v>458</v>
      </c>
      <c r="F450" s="480" t="s">
        <v>457</v>
      </c>
      <c r="G450" s="481" t="s">
        <v>100</v>
      </c>
      <c r="H450" s="202" t="s">
        <v>416</v>
      </c>
      <c r="I450" s="172" t="s">
        <v>48</v>
      </c>
      <c r="J450" s="482">
        <f>COUNTIF(I450:I475,[3]DATOS!$D$24)</f>
        <v>12</v>
      </c>
      <c r="K450" s="422" t="str">
        <f>+IF(AND(J450&lt;6,J450&gt;0),"Moderado",IF(AND(J450&lt;12,J450&gt;5),"Mayor",IF(AND(J450&lt;20,J450&gt;11),"Catastrófico","Responda las Preguntas de Impacto")))</f>
        <v>Catastrófico</v>
      </c>
      <c r="L450" s="375"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Extremo</v>
      </c>
      <c r="M450" s="424"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600" t="s">
        <v>456</v>
      </c>
      <c r="O450" s="377" t="s">
        <v>65</v>
      </c>
      <c r="P450" s="163" t="s">
        <v>401</v>
      </c>
      <c r="Q450" s="163" t="s">
        <v>76</v>
      </c>
      <c r="R450" s="163">
        <f>+IFERROR(VLOOKUP(Q450,[16]DATOS!$E$2:$F$17,2,FALSE),"")</f>
        <v>15</v>
      </c>
      <c r="S450" s="379">
        <f>SUM(R450:R457)</f>
        <v>100</v>
      </c>
      <c r="T450" s="379" t="str">
        <f>+IF(AND(S450&lt;=100,S450&gt;=96),"Fuerte",IF(AND(S450&lt;=95,S450&gt;=86),"Moderado",IF(AND(S450&lt;=85,J450&gt;=0),"Débil"," ")))</f>
        <v>Fuerte</v>
      </c>
      <c r="U450" s="379" t="s">
        <v>90</v>
      </c>
      <c r="V450" s="379"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379">
        <f>IF(V450="Fuerte",100,IF(V450="Moderado",50,IF(V450="Débil",0)))</f>
        <v>100</v>
      </c>
      <c r="X450" s="370">
        <f>AVERAGE(W450:W475)</f>
        <v>100</v>
      </c>
      <c r="Y450" s="450" t="s">
        <v>455</v>
      </c>
      <c r="Z450" s="370" t="s">
        <v>413</v>
      </c>
      <c r="AA450" s="723" t="s">
        <v>454</v>
      </c>
      <c r="AB450" s="384" t="str">
        <f>+IF(X450=100,"Fuerte",IF(AND(X450&lt;=99,X450&gt;=50),"Moderado",IF(X450&lt;50,"Débil"," ")))</f>
        <v>Fuerte</v>
      </c>
      <c r="AC450" s="489" t="s">
        <v>95</v>
      </c>
      <c r="AD450" s="489" t="s">
        <v>95</v>
      </c>
      <c r="AE450" s="490"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376"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376" t="str">
        <f>K450</f>
        <v>Catastrófico</v>
      </c>
      <c r="AH450" s="375"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Extremo</v>
      </c>
      <c r="AI450" s="393"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Evitar el Riesgo, Reducir el Riesgo, Compartir el Riesgo</v>
      </c>
      <c r="AJ450" s="721" t="s">
        <v>453</v>
      </c>
      <c r="AK450" s="398">
        <v>43466</v>
      </c>
      <c r="AL450" s="398">
        <v>43830</v>
      </c>
      <c r="AM450" s="475" t="s">
        <v>452</v>
      </c>
      <c r="AN450" s="477" t="s">
        <v>451</v>
      </c>
    </row>
    <row r="451" spans="1:40" x14ac:dyDescent="0.25">
      <c r="A451" s="296"/>
      <c r="B451" s="409"/>
      <c r="C451" s="376"/>
      <c r="D451" s="285"/>
      <c r="E451" s="470"/>
      <c r="F451" s="285"/>
      <c r="G451" s="308"/>
      <c r="H451" s="161" t="s">
        <v>409</v>
      </c>
      <c r="I451" s="172" t="s">
        <v>48</v>
      </c>
      <c r="J451" s="483"/>
      <c r="K451" s="422"/>
      <c r="L451" s="376"/>
      <c r="M451" s="425"/>
      <c r="N451" s="470"/>
      <c r="O451" s="288"/>
      <c r="P451" s="164" t="s">
        <v>399</v>
      </c>
      <c r="Q451" s="164" t="s">
        <v>78</v>
      </c>
      <c r="R451" s="164">
        <f>+IFERROR(VLOOKUP(Q451,[16]DATOS!$E$2:$F$17,2,FALSE),"")</f>
        <v>15</v>
      </c>
      <c r="S451" s="290"/>
      <c r="T451" s="290"/>
      <c r="U451" s="290"/>
      <c r="V451" s="290"/>
      <c r="W451" s="290"/>
      <c r="X451" s="370"/>
      <c r="Y451" s="450"/>
      <c r="Z451" s="370"/>
      <c r="AA451" s="723"/>
      <c r="AB451" s="384"/>
      <c r="AC451" s="387"/>
      <c r="AD451" s="387"/>
      <c r="AE451" s="390"/>
      <c r="AF451" s="376"/>
      <c r="AG451" s="376"/>
      <c r="AH451" s="376"/>
      <c r="AI451" s="394"/>
      <c r="AJ451" s="722"/>
      <c r="AK451" s="398"/>
      <c r="AL451" s="398"/>
      <c r="AM451" s="475"/>
      <c r="AN451" s="477"/>
    </row>
    <row r="452" spans="1:40" x14ac:dyDescent="0.25">
      <c r="A452" s="296"/>
      <c r="B452" s="409"/>
      <c r="C452" s="376"/>
      <c r="D452" s="285"/>
      <c r="E452" s="470"/>
      <c r="F452" s="285"/>
      <c r="G452" s="308"/>
      <c r="H452" s="161" t="s">
        <v>408</v>
      </c>
      <c r="I452" s="172" t="s">
        <v>49</v>
      </c>
      <c r="J452" s="483"/>
      <c r="K452" s="422"/>
      <c r="L452" s="376"/>
      <c r="M452" s="425"/>
      <c r="N452" s="470"/>
      <c r="O452" s="288"/>
      <c r="P452" s="164" t="s">
        <v>397</v>
      </c>
      <c r="Q452" s="164" t="s">
        <v>80</v>
      </c>
      <c r="R452" s="164">
        <f>+IFERROR(VLOOKUP(Q452,[16]DATOS!$E$2:$F$17,2,FALSE),"")</f>
        <v>15</v>
      </c>
      <c r="S452" s="290"/>
      <c r="T452" s="290"/>
      <c r="U452" s="290"/>
      <c r="V452" s="290"/>
      <c r="W452" s="290"/>
      <c r="X452" s="370"/>
      <c r="Y452" s="450"/>
      <c r="Z452" s="370"/>
      <c r="AA452" s="723"/>
      <c r="AB452" s="384"/>
      <c r="AC452" s="387"/>
      <c r="AD452" s="387"/>
      <c r="AE452" s="390"/>
      <c r="AF452" s="376"/>
      <c r="AG452" s="376"/>
      <c r="AH452" s="376"/>
      <c r="AI452" s="394"/>
      <c r="AJ452" s="722"/>
      <c r="AK452" s="398"/>
      <c r="AL452" s="398"/>
      <c r="AM452" s="475"/>
      <c r="AN452" s="477"/>
    </row>
    <row r="453" spans="1:40" x14ac:dyDescent="0.25">
      <c r="A453" s="296"/>
      <c r="B453" s="409"/>
      <c r="C453" s="376"/>
      <c r="D453" s="285"/>
      <c r="E453" s="470"/>
      <c r="F453" s="285"/>
      <c r="G453" s="308"/>
      <c r="H453" s="161" t="s">
        <v>407</v>
      </c>
      <c r="I453" s="172" t="s">
        <v>49</v>
      </c>
      <c r="J453" s="483"/>
      <c r="K453" s="422"/>
      <c r="L453" s="376"/>
      <c r="M453" s="425"/>
      <c r="N453" s="470"/>
      <c r="O453" s="288"/>
      <c r="P453" s="164" t="s">
        <v>395</v>
      </c>
      <c r="Q453" s="164" t="s">
        <v>82</v>
      </c>
      <c r="R453" s="164">
        <f>+IFERROR(VLOOKUP(Q453,[16]DATOS!$E$2:$F$17,2,FALSE),"")</f>
        <v>15</v>
      </c>
      <c r="S453" s="290"/>
      <c r="T453" s="290"/>
      <c r="U453" s="290"/>
      <c r="V453" s="290"/>
      <c r="W453" s="290"/>
      <c r="X453" s="370"/>
      <c r="Y453" s="450"/>
      <c r="Z453" s="370"/>
      <c r="AA453" s="723"/>
      <c r="AB453" s="384"/>
      <c r="AC453" s="387"/>
      <c r="AD453" s="387"/>
      <c r="AE453" s="390"/>
      <c r="AF453" s="376"/>
      <c r="AG453" s="376"/>
      <c r="AH453" s="376"/>
      <c r="AI453" s="394"/>
      <c r="AJ453" s="722"/>
      <c r="AK453" s="398"/>
      <c r="AL453" s="398"/>
      <c r="AM453" s="475"/>
      <c r="AN453" s="477"/>
    </row>
    <row r="454" spans="1:40" x14ac:dyDescent="0.25">
      <c r="A454" s="296"/>
      <c r="B454" s="409"/>
      <c r="C454" s="376"/>
      <c r="D454" s="285"/>
      <c r="E454" s="470"/>
      <c r="F454" s="285"/>
      <c r="G454" s="308"/>
      <c r="H454" s="161" t="s">
        <v>406</v>
      </c>
      <c r="I454" s="172" t="s">
        <v>48</v>
      </c>
      <c r="J454" s="483"/>
      <c r="K454" s="422"/>
      <c r="L454" s="376"/>
      <c r="M454" s="425"/>
      <c r="N454" s="470"/>
      <c r="O454" s="288"/>
      <c r="P454" s="164" t="s">
        <v>393</v>
      </c>
      <c r="Q454" s="164" t="s">
        <v>85</v>
      </c>
      <c r="R454" s="164">
        <f>+IFERROR(VLOOKUP(Q454,[16]DATOS!$E$2:$F$17,2,FALSE),"")</f>
        <v>15</v>
      </c>
      <c r="S454" s="290"/>
      <c r="T454" s="290"/>
      <c r="U454" s="290"/>
      <c r="V454" s="290"/>
      <c r="W454" s="290"/>
      <c r="X454" s="370"/>
      <c r="Y454" s="450"/>
      <c r="Z454" s="370"/>
      <c r="AA454" s="723"/>
      <c r="AB454" s="384"/>
      <c r="AC454" s="387"/>
      <c r="AD454" s="387"/>
      <c r="AE454" s="390"/>
      <c r="AF454" s="376"/>
      <c r="AG454" s="376"/>
      <c r="AH454" s="376"/>
      <c r="AI454" s="394"/>
      <c r="AJ454" s="722"/>
      <c r="AK454" s="398"/>
      <c r="AL454" s="398"/>
      <c r="AM454" s="475"/>
      <c r="AN454" s="477"/>
    </row>
    <row r="455" spans="1:40" x14ac:dyDescent="0.25">
      <c r="A455" s="296"/>
      <c r="B455" s="409"/>
      <c r="C455" s="376"/>
      <c r="D455" s="285"/>
      <c r="E455" s="470"/>
      <c r="F455" s="285"/>
      <c r="G455" s="308"/>
      <c r="H455" s="161" t="s">
        <v>405</v>
      </c>
      <c r="I455" s="172" t="s">
        <v>48</v>
      </c>
      <c r="J455" s="483"/>
      <c r="K455" s="422"/>
      <c r="L455" s="376"/>
      <c r="M455" s="425"/>
      <c r="N455" s="470"/>
      <c r="O455" s="288"/>
      <c r="P455" s="165" t="s">
        <v>392</v>
      </c>
      <c r="Q455" s="164" t="s">
        <v>98</v>
      </c>
      <c r="R455" s="164">
        <f>+IFERROR(VLOOKUP(Q455,[16]DATOS!$E$2:$F$17,2,FALSE),"")</f>
        <v>15</v>
      </c>
      <c r="S455" s="290"/>
      <c r="T455" s="290"/>
      <c r="U455" s="290"/>
      <c r="V455" s="290"/>
      <c r="W455" s="290"/>
      <c r="X455" s="370"/>
      <c r="Y455" s="450"/>
      <c r="Z455" s="370"/>
      <c r="AA455" s="723"/>
      <c r="AB455" s="384"/>
      <c r="AC455" s="387"/>
      <c r="AD455" s="387"/>
      <c r="AE455" s="390"/>
      <c r="AF455" s="376"/>
      <c r="AG455" s="376"/>
      <c r="AH455" s="376"/>
      <c r="AI455" s="394"/>
      <c r="AJ455" s="722"/>
      <c r="AK455" s="398"/>
      <c r="AL455" s="398"/>
      <c r="AM455" s="475"/>
      <c r="AN455" s="477"/>
    </row>
    <row r="456" spans="1:40" x14ac:dyDescent="0.25">
      <c r="A456" s="296"/>
      <c r="B456" s="409"/>
      <c r="C456" s="376"/>
      <c r="D456" s="285"/>
      <c r="E456" s="470"/>
      <c r="F456" s="285"/>
      <c r="G456" s="308"/>
      <c r="H456" s="161" t="s">
        <v>404</v>
      </c>
      <c r="I456" s="172" t="s">
        <v>48</v>
      </c>
      <c r="J456" s="483"/>
      <c r="K456" s="422"/>
      <c r="L456" s="376"/>
      <c r="M456" s="425"/>
      <c r="N456" s="470"/>
      <c r="O456" s="288"/>
      <c r="P456" s="164" t="s">
        <v>390</v>
      </c>
      <c r="Q456" s="164" t="s">
        <v>87</v>
      </c>
      <c r="R456" s="164">
        <f>+IFERROR(VLOOKUP(Q456,[16]DATOS!$E$2:$F$17,2,FALSE),"")</f>
        <v>10</v>
      </c>
      <c r="S456" s="290"/>
      <c r="T456" s="290"/>
      <c r="U456" s="290"/>
      <c r="V456" s="290"/>
      <c r="W456" s="290"/>
      <c r="X456" s="370"/>
      <c r="Y456" s="450"/>
      <c r="Z456" s="370"/>
      <c r="AA456" s="723"/>
      <c r="AB456" s="384"/>
      <c r="AC456" s="387"/>
      <c r="AD456" s="387"/>
      <c r="AE456" s="390"/>
      <c r="AF456" s="376"/>
      <c r="AG456" s="376"/>
      <c r="AH456" s="376"/>
      <c r="AI456" s="394"/>
      <c r="AJ456" s="722"/>
      <c r="AK456" s="398"/>
      <c r="AL456" s="398"/>
      <c r="AM456" s="475"/>
      <c r="AN456" s="477"/>
    </row>
    <row r="457" spans="1:40" ht="30" x14ac:dyDescent="0.25">
      <c r="A457" s="296"/>
      <c r="B457" s="409"/>
      <c r="C457" s="376"/>
      <c r="D457" s="285"/>
      <c r="E457" s="470"/>
      <c r="F457" s="285"/>
      <c r="G457" s="308"/>
      <c r="H457" s="161" t="s">
        <v>403</v>
      </c>
      <c r="I457" s="172" t="s">
        <v>49</v>
      </c>
      <c r="J457" s="483"/>
      <c r="K457" s="422"/>
      <c r="L457" s="376"/>
      <c r="M457" s="425"/>
      <c r="N457" s="481"/>
      <c r="O457" s="406"/>
      <c r="P457" s="160"/>
      <c r="Q457" s="165"/>
      <c r="R457" s="165"/>
      <c r="S457" s="290"/>
      <c r="T457" s="290"/>
      <c r="U457" s="290"/>
      <c r="V457" s="290"/>
      <c r="W457" s="290"/>
      <c r="X457" s="370"/>
      <c r="Y457" s="725"/>
      <c r="Z457" s="379"/>
      <c r="AA457" s="724"/>
      <c r="AB457" s="384"/>
      <c r="AC457" s="387"/>
      <c r="AD457" s="387"/>
      <c r="AE457" s="390"/>
      <c r="AF457" s="376"/>
      <c r="AG457" s="376"/>
      <c r="AH457" s="376"/>
      <c r="AI457" s="394"/>
      <c r="AJ457" s="722"/>
      <c r="AK457" s="399"/>
      <c r="AL457" s="399"/>
      <c r="AM457" s="444"/>
      <c r="AN457" s="477"/>
    </row>
    <row r="458" spans="1:40" x14ac:dyDescent="0.25">
      <c r="A458" s="296"/>
      <c r="B458" s="409"/>
      <c r="C458" s="376"/>
      <c r="D458" s="285"/>
      <c r="E458" s="470"/>
      <c r="F458" s="285"/>
      <c r="G458" s="308"/>
      <c r="H458" s="161" t="s">
        <v>402</v>
      </c>
      <c r="I458" s="172" t="s">
        <v>48</v>
      </c>
      <c r="J458" s="483"/>
      <c r="K458" s="422"/>
      <c r="L458" s="376"/>
      <c r="M458" s="425"/>
      <c r="N458" s="215"/>
      <c r="O458" s="288"/>
      <c r="P458" s="164" t="s">
        <v>401</v>
      </c>
      <c r="Q458" s="164"/>
      <c r="R458" s="164" t="str">
        <f>+IFERROR(VLOOKUP(Q458,[16]DATOS!$E$2:$F$17,2,FALSE),"")</f>
        <v/>
      </c>
      <c r="S458" s="370">
        <f>SUM(R458:R467)</f>
        <v>0</v>
      </c>
      <c r="T458" s="369" t="str">
        <f>+IF(AND(S458&lt;=100,S458&gt;=96),"Fuerte",IF(AND(S458&lt;=95,S458&gt;=86),"Moderado",IF(AND(S458&lt;=85,J458&gt;=0),"Débil"," ")))</f>
        <v>Débil</v>
      </c>
      <c r="U458" s="369" t="s">
        <v>90</v>
      </c>
      <c r="V458" s="369"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Débil</v>
      </c>
      <c r="W458" s="369"/>
      <c r="X458" s="370"/>
      <c r="Y458" s="406"/>
      <c r="Z458" s="407"/>
      <c r="AA458" s="406"/>
      <c r="AB458" s="384"/>
      <c r="AC458" s="387"/>
      <c r="AD458" s="387"/>
      <c r="AE458" s="390"/>
      <c r="AF458" s="376"/>
      <c r="AG458" s="376"/>
      <c r="AH458" s="376"/>
      <c r="AI458" s="394"/>
      <c r="AJ458" s="397"/>
      <c r="AK458" s="468"/>
      <c r="AL458" s="468"/>
      <c r="AM458" s="414"/>
      <c r="AN458" s="477"/>
    </row>
    <row r="459" spans="1:40" x14ac:dyDescent="0.25">
      <c r="A459" s="296"/>
      <c r="B459" s="409"/>
      <c r="C459" s="376"/>
      <c r="D459" s="285"/>
      <c r="E459" s="470"/>
      <c r="F459" s="285"/>
      <c r="G459" s="308"/>
      <c r="H459" s="161" t="s">
        <v>400</v>
      </c>
      <c r="I459" s="172" t="s">
        <v>48</v>
      </c>
      <c r="J459" s="483"/>
      <c r="K459" s="422"/>
      <c r="L459" s="376"/>
      <c r="M459" s="425"/>
      <c r="N459" s="216"/>
      <c r="O459" s="288"/>
      <c r="P459" s="164" t="s">
        <v>399</v>
      </c>
      <c r="Q459" s="164"/>
      <c r="R459" s="164" t="str">
        <f>+IFERROR(VLOOKUP(Q459,[16]DATOS!$E$2:$F$17,2,FALSE),"")</f>
        <v/>
      </c>
      <c r="S459" s="370"/>
      <c r="T459" s="370"/>
      <c r="U459" s="370"/>
      <c r="V459" s="370"/>
      <c r="W459" s="370"/>
      <c r="X459" s="370"/>
      <c r="Y459" s="376"/>
      <c r="Z459" s="370"/>
      <c r="AA459" s="376"/>
      <c r="AB459" s="384"/>
      <c r="AC459" s="387"/>
      <c r="AD459" s="387"/>
      <c r="AE459" s="390"/>
      <c r="AF459" s="376"/>
      <c r="AG459" s="376"/>
      <c r="AH459" s="376"/>
      <c r="AI459" s="394"/>
      <c r="AJ459" s="397"/>
      <c r="AK459" s="468"/>
      <c r="AL459" s="468"/>
      <c r="AM459" s="414"/>
      <c r="AN459" s="477"/>
    </row>
    <row r="460" spans="1:40" x14ac:dyDescent="0.25">
      <c r="A460" s="296"/>
      <c r="B460" s="409"/>
      <c r="C460" s="376"/>
      <c r="D460" s="285"/>
      <c r="E460" s="470"/>
      <c r="F460" s="285"/>
      <c r="G460" s="308"/>
      <c r="H460" s="161" t="s">
        <v>398</v>
      </c>
      <c r="I460" s="172" t="s">
        <v>48</v>
      </c>
      <c r="J460" s="483"/>
      <c r="K460" s="422"/>
      <c r="L460" s="376"/>
      <c r="M460" s="425"/>
      <c r="N460" s="216"/>
      <c r="O460" s="288"/>
      <c r="P460" s="164" t="s">
        <v>397</v>
      </c>
      <c r="Q460" s="164"/>
      <c r="R460" s="164" t="str">
        <f>+IFERROR(VLOOKUP(Q460,[16]DATOS!$E$2:$F$17,2,FALSE),"")</f>
        <v/>
      </c>
      <c r="S460" s="370"/>
      <c r="T460" s="370"/>
      <c r="U460" s="370"/>
      <c r="V460" s="370"/>
      <c r="W460" s="370"/>
      <c r="X460" s="370"/>
      <c r="Y460" s="376"/>
      <c r="Z460" s="370"/>
      <c r="AA460" s="376"/>
      <c r="AB460" s="384"/>
      <c r="AC460" s="387"/>
      <c r="AD460" s="387"/>
      <c r="AE460" s="390"/>
      <c r="AF460" s="376"/>
      <c r="AG460" s="376"/>
      <c r="AH460" s="376"/>
      <c r="AI460" s="394"/>
      <c r="AJ460" s="397"/>
      <c r="AK460" s="468"/>
      <c r="AL460" s="468"/>
      <c r="AM460" s="414"/>
      <c r="AN460" s="477"/>
    </row>
    <row r="461" spans="1:40" x14ac:dyDescent="0.25">
      <c r="A461" s="296"/>
      <c r="B461" s="409"/>
      <c r="C461" s="376"/>
      <c r="D461" s="285"/>
      <c r="E461" s="470"/>
      <c r="F461" s="285"/>
      <c r="G461" s="308"/>
      <c r="H461" s="161" t="s">
        <v>396</v>
      </c>
      <c r="I461" s="172" t="s">
        <v>48</v>
      </c>
      <c r="J461" s="483"/>
      <c r="K461" s="422"/>
      <c r="L461" s="376"/>
      <c r="M461" s="425"/>
      <c r="N461" s="216"/>
      <c r="O461" s="288"/>
      <c r="P461" s="164" t="s">
        <v>395</v>
      </c>
      <c r="Q461" s="164"/>
      <c r="R461" s="164" t="str">
        <f>+IFERROR(VLOOKUP(Q461,[16]DATOS!$E$2:$F$17,2,FALSE),"")</f>
        <v/>
      </c>
      <c r="S461" s="370"/>
      <c r="T461" s="370"/>
      <c r="U461" s="370"/>
      <c r="V461" s="370"/>
      <c r="W461" s="370"/>
      <c r="X461" s="370"/>
      <c r="Y461" s="376"/>
      <c r="Z461" s="370"/>
      <c r="AA461" s="376"/>
      <c r="AB461" s="384"/>
      <c r="AC461" s="387"/>
      <c r="AD461" s="387"/>
      <c r="AE461" s="390"/>
      <c r="AF461" s="376"/>
      <c r="AG461" s="376"/>
      <c r="AH461" s="376"/>
      <c r="AI461" s="394"/>
      <c r="AJ461" s="397"/>
      <c r="AK461" s="468"/>
      <c r="AL461" s="468"/>
      <c r="AM461" s="414"/>
      <c r="AN461" s="477"/>
    </row>
    <row r="462" spans="1:40" x14ac:dyDescent="0.25">
      <c r="A462" s="296"/>
      <c r="B462" s="409"/>
      <c r="C462" s="376"/>
      <c r="D462" s="285"/>
      <c r="E462" s="470"/>
      <c r="F462" s="285"/>
      <c r="G462" s="308"/>
      <c r="H462" s="372" t="s">
        <v>394</v>
      </c>
      <c r="I462" s="406" t="s">
        <v>48</v>
      </c>
      <c r="J462" s="483"/>
      <c r="K462" s="422"/>
      <c r="L462" s="376"/>
      <c r="M462" s="425"/>
      <c r="N462" s="216"/>
      <c r="O462" s="288"/>
      <c r="P462" s="164" t="s">
        <v>393</v>
      </c>
      <c r="Q462" s="164"/>
      <c r="R462" s="164" t="str">
        <f>+IFERROR(VLOOKUP(Q462,[16]DATOS!$E$2:$F$17,2,FALSE),"")</f>
        <v/>
      </c>
      <c r="S462" s="370"/>
      <c r="T462" s="370"/>
      <c r="U462" s="370"/>
      <c r="V462" s="370"/>
      <c r="W462" s="370"/>
      <c r="X462" s="370"/>
      <c r="Y462" s="376"/>
      <c r="Z462" s="370"/>
      <c r="AA462" s="376"/>
      <c r="AB462" s="384"/>
      <c r="AC462" s="387"/>
      <c r="AD462" s="387"/>
      <c r="AE462" s="390"/>
      <c r="AF462" s="376"/>
      <c r="AG462" s="376"/>
      <c r="AH462" s="376"/>
      <c r="AI462" s="394"/>
      <c r="AJ462" s="397"/>
      <c r="AK462" s="468"/>
      <c r="AL462" s="468"/>
      <c r="AM462" s="414"/>
      <c r="AN462" s="477"/>
    </row>
    <row r="463" spans="1:40" x14ac:dyDescent="0.25">
      <c r="A463" s="296"/>
      <c r="B463" s="409"/>
      <c r="C463" s="376"/>
      <c r="D463" s="285"/>
      <c r="E463" s="470"/>
      <c r="F463" s="285"/>
      <c r="G463" s="308"/>
      <c r="H463" s="372"/>
      <c r="I463" s="377"/>
      <c r="J463" s="483"/>
      <c r="K463" s="422"/>
      <c r="L463" s="376"/>
      <c r="M463" s="425"/>
      <c r="N463" s="216"/>
      <c r="O463" s="288"/>
      <c r="P463" s="164" t="s">
        <v>392</v>
      </c>
      <c r="Q463" s="164"/>
      <c r="R463" s="164" t="str">
        <f>+IFERROR(VLOOKUP(Q463,[16]DATOS!$E$2:$F$17,2,FALSE),"")</f>
        <v/>
      </c>
      <c r="S463" s="370"/>
      <c r="T463" s="370"/>
      <c r="U463" s="370"/>
      <c r="V463" s="370"/>
      <c r="W463" s="370"/>
      <c r="X463" s="370"/>
      <c r="Y463" s="376"/>
      <c r="Z463" s="370"/>
      <c r="AA463" s="376"/>
      <c r="AB463" s="384"/>
      <c r="AC463" s="387"/>
      <c r="AD463" s="387"/>
      <c r="AE463" s="390"/>
      <c r="AF463" s="376"/>
      <c r="AG463" s="376"/>
      <c r="AH463" s="376"/>
      <c r="AI463" s="394"/>
      <c r="AJ463" s="397"/>
      <c r="AK463" s="468"/>
      <c r="AL463" s="468"/>
      <c r="AM463" s="414"/>
      <c r="AN463" s="477"/>
    </row>
    <row r="464" spans="1:40" x14ac:dyDescent="0.25">
      <c r="A464" s="296"/>
      <c r="B464" s="409"/>
      <c r="C464" s="376"/>
      <c r="D464" s="285"/>
      <c r="E464" s="470"/>
      <c r="F464" s="285"/>
      <c r="G464" s="308"/>
      <c r="H464" s="466" t="s">
        <v>391</v>
      </c>
      <c r="I464" s="406" t="s">
        <v>48</v>
      </c>
      <c r="J464" s="483"/>
      <c r="K464" s="422"/>
      <c r="L464" s="376"/>
      <c r="M464" s="425"/>
      <c r="N464" s="216"/>
      <c r="O464" s="288"/>
      <c r="P464" s="164" t="s">
        <v>390</v>
      </c>
      <c r="Q464" s="164"/>
      <c r="R464" s="164" t="str">
        <f>+IFERROR(VLOOKUP(Q464,[16]DATOS!$E$2:$F$17,2,FALSE),"")</f>
        <v/>
      </c>
      <c r="S464" s="370"/>
      <c r="T464" s="370"/>
      <c r="U464" s="370"/>
      <c r="V464" s="370"/>
      <c r="W464" s="370"/>
      <c r="X464" s="370"/>
      <c r="Y464" s="376"/>
      <c r="Z464" s="370"/>
      <c r="AA464" s="376"/>
      <c r="AB464" s="384"/>
      <c r="AC464" s="387"/>
      <c r="AD464" s="387"/>
      <c r="AE464" s="390"/>
      <c r="AF464" s="376"/>
      <c r="AG464" s="376"/>
      <c r="AH464" s="376"/>
      <c r="AI464" s="394"/>
      <c r="AJ464" s="397"/>
      <c r="AK464" s="468"/>
      <c r="AL464" s="468"/>
      <c r="AM464" s="414"/>
      <c r="AN464" s="477"/>
    </row>
    <row r="465" spans="1:40" x14ac:dyDescent="0.25">
      <c r="A465" s="296"/>
      <c r="B465" s="409"/>
      <c r="C465" s="376"/>
      <c r="D465" s="285"/>
      <c r="E465" s="470"/>
      <c r="F465" s="285"/>
      <c r="G465" s="308"/>
      <c r="H465" s="467"/>
      <c r="I465" s="377"/>
      <c r="J465" s="483"/>
      <c r="K465" s="422"/>
      <c r="L465" s="376"/>
      <c r="M465" s="425"/>
      <c r="N465" s="216"/>
      <c r="O465" s="288"/>
      <c r="P465" s="290"/>
      <c r="Q465" s="290"/>
      <c r="R465" s="290"/>
      <c r="S465" s="370"/>
      <c r="T465" s="370"/>
      <c r="U465" s="370"/>
      <c r="V465" s="370"/>
      <c r="W465" s="370"/>
      <c r="X465" s="370"/>
      <c r="Y465" s="376"/>
      <c r="Z465" s="370"/>
      <c r="AA465" s="376"/>
      <c r="AB465" s="384"/>
      <c r="AC465" s="387"/>
      <c r="AD465" s="387"/>
      <c r="AE465" s="390"/>
      <c r="AF465" s="376"/>
      <c r="AG465" s="376"/>
      <c r="AH465" s="376"/>
      <c r="AI465" s="473"/>
      <c r="AJ465" s="446" t="s">
        <v>450</v>
      </c>
      <c r="AK465" s="449" t="s">
        <v>449</v>
      </c>
      <c r="AL465" s="449" t="s">
        <v>448</v>
      </c>
      <c r="AM465" s="449"/>
      <c r="AN465" s="477"/>
    </row>
    <row r="466" spans="1:40" x14ac:dyDescent="0.25">
      <c r="A466" s="296"/>
      <c r="B466" s="409"/>
      <c r="C466" s="376"/>
      <c r="D466" s="285"/>
      <c r="E466" s="470"/>
      <c r="F466" s="285"/>
      <c r="G466" s="308"/>
      <c r="H466" s="372" t="s">
        <v>389</v>
      </c>
      <c r="I466" s="406" t="s">
        <v>48</v>
      </c>
      <c r="J466" s="483"/>
      <c r="K466" s="422"/>
      <c r="L466" s="376"/>
      <c r="M466" s="425"/>
      <c r="N466" s="216"/>
      <c r="O466" s="288"/>
      <c r="P466" s="290"/>
      <c r="Q466" s="290"/>
      <c r="R466" s="290"/>
      <c r="S466" s="370"/>
      <c r="T466" s="370"/>
      <c r="U466" s="370"/>
      <c r="V466" s="370"/>
      <c r="W466" s="370"/>
      <c r="X466" s="370"/>
      <c r="Y466" s="376"/>
      <c r="Z466" s="370"/>
      <c r="AA466" s="376"/>
      <c r="AB466" s="384"/>
      <c r="AC466" s="387"/>
      <c r="AD466" s="387"/>
      <c r="AE466" s="390"/>
      <c r="AF466" s="376"/>
      <c r="AG466" s="376"/>
      <c r="AH466" s="376"/>
      <c r="AI466" s="473"/>
      <c r="AJ466" s="447"/>
      <c r="AK466" s="450"/>
      <c r="AL466" s="450"/>
      <c r="AM466" s="450"/>
      <c r="AN466" s="477"/>
    </row>
    <row r="467" spans="1:40" x14ac:dyDescent="0.25">
      <c r="A467" s="296"/>
      <c r="B467" s="409"/>
      <c r="C467" s="376"/>
      <c r="D467" s="285"/>
      <c r="E467" s="470"/>
      <c r="F467" s="285"/>
      <c r="G467" s="308"/>
      <c r="H467" s="372"/>
      <c r="I467" s="377"/>
      <c r="J467" s="483"/>
      <c r="K467" s="422"/>
      <c r="L467" s="376"/>
      <c r="M467" s="425"/>
      <c r="N467" s="216"/>
      <c r="O467" s="288"/>
      <c r="P467" s="290"/>
      <c r="Q467" s="290"/>
      <c r="R467" s="290"/>
      <c r="S467" s="370"/>
      <c r="T467" s="370"/>
      <c r="U467" s="370"/>
      <c r="V467" s="370"/>
      <c r="W467" s="370"/>
      <c r="X467" s="370"/>
      <c r="Y467" s="376"/>
      <c r="Z467" s="370"/>
      <c r="AA467" s="376"/>
      <c r="AB467" s="384"/>
      <c r="AC467" s="387"/>
      <c r="AD467" s="387"/>
      <c r="AE467" s="390"/>
      <c r="AF467" s="376"/>
      <c r="AG467" s="376"/>
      <c r="AH467" s="376"/>
      <c r="AI467" s="473"/>
      <c r="AJ467" s="447"/>
      <c r="AK467" s="450"/>
      <c r="AL467" s="450"/>
      <c r="AM467" s="450"/>
      <c r="AN467" s="477"/>
    </row>
    <row r="468" spans="1:40" x14ac:dyDescent="0.25">
      <c r="A468" s="296"/>
      <c r="B468" s="409"/>
      <c r="C468" s="376"/>
      <c r="D468" s="285"/>
      <c r="E468" s="470"/>
      <c r="F468" s="285"/>
      <c r="G468" s="308"/>
      <c r="H468" s="372" t="s">
        <v>388</v>
      </c>
      <c r="I468" s="406" t="s">
        <v>49</v>
      </c>
      <c r="J468" s="483"/>
      <c r="K468" s="422"/>
      <c r="L468" s="376"/>
      <c r="M468" s="425"/>
      <c r="N468" s="216"/>
      <c r="O468" s="288"/>
      <c r="P468" s="290"/>
      <c r="Q468" s="290"/>
      <c r="R468" s="290"/>
      <c r="S468" s="370"/>
      <c r="T468" s="370"/>
      <c r="U468" s="370"/>
      <c r="V468" s="370"/>
      <c r="W468" s="370"/>
      <c r="X468" s="370"/>
      <c r="Y468" s="376"/>
      <c r="Z468" s="370"/>
      <c r="AA468" s="376"/>
      <c r="AB468" s="384"/>
      <c r="AC468" s="387"/>
      <c r="AD468" s="387"/>
      <c r="AE468" s="390"/>
      <c r="AF468" s="376"/>
      <c r="AG468" s="376"/>
      <c r="AH468" s="376"/>
      <c r="AI468" s="473"/>
      <c r="AJ468" s="447"/>
      <c r="AK468" s="450"/>
      <c r="AL468" s="450"/>
      <c r="AM468" s="450"/>
      <c r="AN468" s="477"/>
    </row>
    <row r="469" spans="1:40" x14ac:dyDescent="0.25">
      <c r="A469" s="296"/>
      <c r="B469" s="409"/>
      <c r="C469" s="376"/>
      <c r="D469" s="285"/>
      <c r="E469" s="470"/>
      <c r="F469" s="285"/>
      <c r="G469" s="308"/>
      <c r="H469" s="372"/>
      <c r="I469" s="377"/>
      <c r="J469" s="483"/>
      <c r="K469" s="422"/>
      <c r="L469" s="376"/>
      <c r="M469" s="425"/>
      <c r="N469" s="216"/>
      <c r="O469" s="288"/>
      <c r="P469" s="290"/>
      <c r="Q469" s="290"/>
      <c r="R469" s="290"/>
      <c r="S469" s="370"/>
      <c r="T469" s="370"/>
      <c r="U469" s="370"/>
      <c r="V469" s="370"/>
      <c r="W469" s="370"/>
      <c r="X469" s="370"/>
      <c r="Y469" s="376"/>
      <c r="Z469" s="370"/>
      <c r="AA469" s="376"/>
      <c r="AB469" s="384"/>
      <c r="AC469" s="387"/>
      <c r="AD469" s="387"/>
      <c r="AE469" s="390"/>
      <c r="AF469" s="376"/>
      <c r="AG469" s="376"/>
      <c r="AH469" s="376"/>
      <c r="AI469" s="473"/>
      <c r="AJ469" s="447"/>
      <c r="AK469" s="450"/>
      <c r="AL469" s="450"/>
      <c r="AM469" s="450"/>
      <c r="AN469" s="477"/>
    </row>
    <row r="470" spans="1:40" x14ac:dyDescent="0.25">
      <c r="A470" s="296"/>
      <c r="B470" s="409"/>
      <c r="C470" s="376"/>
      <c r="D470" s="285"/>
      <c r="E470" s="470"/>
      <c r="F470" s="285"/>
      <c r="G470" s="308"/>
      <c r="H470" s="372" t="s">
        <v>387</v>
      </c>
      <c r="I470" s="406" t="s">
        <v>49</v>
      </c>
      <c r="J470" s="483"/>
      <c r="K470" s="422"/>
      <c r="L470" s="376"/>
      <c r="M470" s="425"/>
      <c r="N470" s="216"/>
      <c r="O470" s="288"/>
      <c r="P470" s="290"/>
      <c r="Q470" s="290"/>
      <c r="R470" s="290"/>
      <c r="S470" s="370"/>
      <c r="T470" s="370"/>
      <c r="U470" s="370"/>
      <c r="V470" s="370"/>
      <c r="W470" s="370"/>
      <c r="X470" s="370"/>
      <c r="Y470" s="376"/>
      <c r="Z470" s="370"/>
      <c r="AA470" s="376"/>
      <c r="AB470" s="384"/>
      <c r="AC470" s="387"/>
      <c r="AD470" s="387"/>
      <c r="AE470" s="390"/>
      <c r="AF470" s="376"/>
      <c r="AG470" s="376"/>
      <c r="AH470" s="376"/>
      <c r="AI470" s="473"/>
      <c r="AJ470" s="447"/>
      <c r="AK470" s="450"/>
      <c r="AL470" s="450"/>
      <c r="AM470" s="450"/>
      <c r="AN470" s="477"/>
    </row>
    <row r="471" spans="1:40" x14ac:dyDescent="0.25">
      <c r="A471" s="296"/>
      <c r="B471" s="409"/>
      <c r="C471" s="376"/>
      <c r="D471" s="285"/>
      <c r="E471" s="470"/>
      <c r="F471" s="285"/>
      <c r="G471" s="308"/>
      <c r="H471" s="372"/>
      <c r="I471" s="377"/>
      <c r="J471" s="483"/>
      <c r="K471" s="422"/>
      <c r="L471" s="376"/>
      <c r="M471" s="425"/>
      <c r="N471" s="216"/>
      <c r="O471" s="288"/>
      <c r="P471" s="290"/>
      <c r="Q471" s="290"/>
      <c r="R471" s="290"/>
      <c r="S471" s="370"/>
      <c r="T471" s="370"/>
      <c r="U471" s="370"/>
      <c r="V471" s="370"/>
      <c r="W471" s="370"/>
      <c r="X471" s="370"/>
      <c r="Y471" s="376"/>
      <c r="Z471" s="370"/>
      <c r="AA471" s="376"/>
      <c r="AB471" s="384"/>
      <c r="AC471" s="387"/>
      <c r="AD471" s="387"/>
      <c r="AE471" s="390"/>
      <c r="AF471" s="376"/>
      <c r="AG471" s="376"/>
      <c r="AH471" s="376"/>
      <c r="AI471" s="473"/>
      <c r="AJ471" s="447"/>
      <c r="AK471" s="450"/>
      <c r="AL471" s="450"/>
      <c r="AM471" s="450"/>
      <c r="AN471" s="477"/>
    </row>
    <row r="472" spans="1:40" x14ac:dyDescent="0.25">
      <c r="A472" s="296"/>
      <c r="B472" s="409"/>
      <c r="C472" s="376"/>
      <c r="D472" s="285"/>
      <c r="E472" s="470"/>
      <c r="F472" s="285"/>
      <c r="G472" s="308"/>
      <c r="H472" s="466" t="s">
        <v>386</v>
      </c>
      <c r="I472" s="406" t="s">
        <v>49</v>
      </c>
      <c r="J472" s="483"/>
      <c r="K472" s="422"/>
      <c r="L472" s="376"/>
      <c r="M472" s="425"/>
      <c r="N472" s="216"/>
      <c r="O472" s="288"/>
      <c r="P472" s="290"/>
      <c r="Q472" s="290"/>
      <c r="R472" s="290"/>
      <c r="S472" s="370"/>
      <c r="T472" s="370"/>
      <c r="U472" s="370"/>
      <c r="V472" s="370"/>
      <c r="W472" s="370"/>
      <c r="X472" s="370"/>
      <c r="Y472" s="376"/>
      <c r="Z472" s="370"/>
      <c r="AA472" s="376"/>
      <c r="AB472" s="384"/>
      <c r="AC472" s="387"/>
      <c r="AD472" s="387"/>
      <c r="AE472" s="390"/>
      <c r="AF472" s="376"/>
      <c r="AG472" s="376"/>
      <c r="AH472" s="376"/>
      <c r="AI472" s="473"/>
      <c r="AJ472" s="447"/>
      <c r="AK472" s="450"/>
      <c r="AL472" s="450"/>
      <c r="AM472" s="450"/>
      <c r="AN472" s="477"/>
    </row>
    <row r="473" spans="1:40" x14ac:dyDescent="0.25">
      <c r="A473" s="296"/>
      <c r="B473" s="409"/>
      <c r="C473" s="376"/>
      <c r="D473" s="285"/>
      <c r="E473" s="470"/>
      <c r="F473" s="285"/>
      <c r="G473" s="308"/>
      <c r="H473" s="467"/>
      <c r="I473" s="377"/>
      <c r="J473" s="483"/>
      <c r="K473" s="422"/>
      <c r="L473" s="376"/>
      <c r="M473" s="425"/>
      <c r="N473" s="216"/>
      <c r="O473" s="288"/>
      <c r="P473" s="290"/>
      <c r="Q473" s="290"/>
      <c r="R473" s="290"/>
      <c r="S473" s="370"/>
      <c r="T473" s="370"/>
      <c r="U473" s="370"/>
      <c r="V473" s="370"/>
      <c r="W473" s="370"/>
      <c r="X473" s="370"/>
      <c r="Y473" s="376"/>
      <c r="Z473" s="370"/>
      <c r="AA473" s="376"/>
      <c r="AB473" s="384"/>
      <c r="AC473" s="387"/>
      <c r="AD473" s="387"/>
      <c r="AE473" s="390"/>
      <c r="AF473" s="376"/>
      <c r="AG473" s="376"/>
      <c r="AH473" s="376"/>
      <c r="AI473" s="473"/>
      <c r="AJ473" s="447"/>
      <c r="AK473" s="450"/>
      <c r="AL473" s="450"/>
      <c r="AM473" s="450"/>
      <c r="AN473" s="477"/>
    </row>
    <row r="474" spans="1:40" x14ac:dyDescent="0.25">
      <c r="A474" s="296"/>
      <c r="B474" s="409"/>
      <c r="C474" s="376"/>
      <c r="D474" s="285"/>
      <c r="E474" s="470"/>
      <c r="F474" s="285"/>
      <c r="G474" s="308"/>
      <c r="H474" s="464" t="s">
        <v>385</v>
      </c>
      <c r="I474" s="406" t="s">
        <v>49</v>
      </c>
      <c r="J474" s="483"/>
      <c r="K474" s="422"/>
      <c r="L474" s="376"/>
      <c r="M474" s="425"/>
      <c r="N474" s="216"/>
      <c r="O474" s="288"/>
      <c r="P474" s="290"/>
      <c r="Q474" s="290"/>
      <c r="R474" s="290"/>
      <c r="S474" s="370"/>
      <c r="T474" s="370"/>
      <c r="U474" s="370"/>
      <c r="V474" s="370"/>
      <c r="W474" s="370"/>
      <c r="X474" s="370"/>
      <c r="Y474" s="376"/>
      <c r="Z474" s="370"/>
      <c r="AA474" s="376"/>
      <c r="AB474" s="384"/>
      <c r="AC474" s="387"/>
      <c r="AD474" s="387"/>
      <c r="AE474" s="390"/>
      <c r="AF474" s="376"/>
      <c r="AG474" s="376"/>
      <c r="AH474" s="376"/>
      <c r="AI474" s="473"/>
      <c r="AJ474" s="447"/>
      <c r="AK474" s="450"/>
      <c r="AL474" s="450"/>
      <c r="AM474" s="450"/>
      <c r="AN474" s="477"/>
    </row>
    <row r="475" spans="1:40" ht="15.75" thickBot="1" x14ac:dyDescent="0.3">
      <c r="A475" s="297"/>
      <c r="B475" s="410"/>
      <c r="C475" s="392"/>
      <c r="D475" s="286"/>
      <c r="E475" s="471"/>
      <c r="F475" s="286"/>
      <c r="G475" s="335"/>
      <c r="H475" s="465"/>
      <c r="I475" s="377"/>
      <c r="J475" s="484"/>
      <c r="K475" s="423"/>
      <c r="L475" s="376"/>
      <c r="M475" s="426"/>
      <c r="N475" s="210"/>
      <c r="O475" s="288"/>
      <c r="P475" s="290"/>
      <c r="Q475" s="290"/>
      <c r="R475" s="290"/>
      <c r="S475" s="371"/>
      <c r="T475" s="371"/>
      <c r="U475" s="371"/>
      <c r="V475" s="371"/>
      <c r="W475" s="371"/>
      <c r="X475" s="371"/>
      <c r="Y475" s="392"/>
      <c r="Z475" s="371"/>
      <c r="AA475" s="392"/>
      <c r="AB475" s="385"/>
      <c r="AC475" s="387"/>
      <c r="AD475" s="387"/>
      <c r="AE475" s="391"/>
      <c r="AF475" s="392"/>
      <c r="AG475" s="392"/>
      <c r="AH475" s="376"/>
      <c r="AI475" s="474"/>
      <c r="AJ475" s="448"/>
      <c r="AK475" s="451"/>
      <c r="AL475" s="451"/>
      <c r="AM475" s="451"/>
      <c r="AN475" s="720"/>
    </row>
    <row r="476" spans="1:40" ht="15" customHeight="1" x14ac:dyDescent="0.25">
      <c r="A476" s="479">
        <v>17</v>
      </c>
      <c r="B476" s="739" t="s">
        <v>774</v>
      </c>
      <c r="C476" s="376" t="s">
        <v>447</v>
      </c>
      <c r="D476" s="480" t="s">
        <v>32</v>
      </c>
      <c r="E476" s="376" t="s">
        <v>446</v>
      </c>
      <c r="F476" s="480" t="s">
        <v>445</v>
      </c>
      <c r="G476" s="481" t="s">
        <v>100</v>
      </c>
      <c r="H476" s="202" t="s">
        <v>416</v>
      </c>
      <c r="I476" s="172" t="s">
        <v>48</v>
      </c>
      <c r="J476" s="482">
        <f>COUNTIF(I476:I501,[3]DATOS!$D$24)</f>
        <v>9</v>
      </c>
      <c r="K476" s="422" t="str">
        <f>+IF(AND(J476&lt;6,J476&gt;0),"Moderado",IF(AND(J476&lt;12,J476&gt;5),"Mayor",IF(AND(J476&lt;20,J476&gt;11),"Catastrófico","Responda las Preguntas de Impacto")))</f>
        <v>Mayor</v>
      </c>
      <c r="L476" s="375"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Alto</v>
      </c>
      <c r="M476" s="424"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Evitar el Riesgo, Reducir el Riesgo, Compartir el Riesgo</v>
      </c>
      <c r="N476" s="481" t="s">
        <v>444</v>
      </c>
      <c r="O476" s="377" t="s">
        <v>75</v>
      </c>
      <c r="P476" s="163" t="s">
        <v>401</v>
      </c>
      <c r="Q476" s="163" t="s">
        <v>76</v>
      </c>
      <c r="R476" s="163">
        <f>+IFERROR(VLOOKUP(Q476,[16]DATOS!$E$2:$F$17,2,FALSE),"")</f>
        <v>15</v>
      </c>
      <c r="S476" s="379">
        <f>SUM(R476:R483)</f>
        <v>100</v>
      </c>
      <c r="T476" s="379" t="str">
        <f>+IF(AND(S476&lt;=100,S476&gt;=96),"Fuerte",IF(AND(S476&lt;=95,S476&gt;=86),"Moderado",IF(AND(S476&lt;=85,J476&gt;=0),"Débil"," ")))</f>
        <v>Fuerte</v>
      </c>
      <c r="U476" s="379" t="s">
        <v>90</v>
      </c>
      <c r="V476" s="379"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379">
        <f>IF(V476="Fuerte",100,IF(V476="Moderado",50,IF(V476="Débil",0)))</f>
        <v>100</v>
      </c>
      <c r="X476" s="370">
        <f>AVERAGE(W476:W501)</f>
        <v>100</v>
      </c>
      <c r="Y476" s="485" t="s">
        <v>443</v>
      </c>
      <c r="Z476" s="370" t="s">
        <v>413</v>
      </c>
      <c r="AA476" s="487" t="s">
        <v>442</v>
      </c>
      <c r="AB476" s="384" t="str">
        <f>+IF(X476=100,"Fuerte",IF(AND(X476&lt;=99,X476&gt;=50),"Moderado",IF(X476&lt;50,"Débil"," ")))</f>
        <v>Fuerte</v>
      </c>
      <c r="AC476" s="489" t="s">
        <v>95</v>
      </c>
      <c r="AD476" s="489" t="s">
        <v>95</v>
      </c>
      <c r="AE476" s="490"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376"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376" t="str">
        <f>K476</f>
        <v>Mayor</v>
      </c>
      <c r="AH476" s="375"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Alto</v>
      </c>
      <c r="AI476" s="393"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Evitar el Riesgo, Reducir el Riesgo, Compartir el Riesgo</v>
      </c>
      <c r="AJ476" s="728" t="s">
        <v>441</v>
      </c>
      <c r="AK476" s="378">
        <v>43466</v>
      </c>
      <c r="AL476" s="378">
        <v>43830</v>
      </c>
      <c r="AM476" s="727" t="s">
        <v>440</v>
      </c>
      <c r="AN476" s="476" t="s">
        <v>707</v>
      </c>
    </row>
    <row r="477" spans="1:40" x14ac:dyDescent="0.25">
      <c r="A477" s="296"/>
      <c r="B477" s="409"/>
      <c r="C477" s="376"/>
      <c r="D477" s="285"/>
      <c r="E477" s="376"/>
      <c r="F477" s="285"/>
      <c r="G477" s="308"/>
      <c r="H477" s="161" t="s">
        <v>409</v>
      </c>
      <c r="I477" s="172" t="s">
        <v>49</v>
      </c>
      <c r="J477" s="483"/>
      <c r="K477" s="422"/>
      <c r="L477" s="376"/>
      <c r="M477" s="425"/>
      <c r="N477" s="308"/>
      <c r="O477" s="288"/>
      <c r="P477" s="164" t="s">
        <v>399</v>
      </c>
      <c r="Q477" s="164" t="s">
        <v>78</v>
      </c>
      <c r="R477" s="164">
        <f>+IFERROR(VLOOKUP(Q477,[16]DATOS!$E$2:$F$17,2,FALSE),"")</f>
        <v>15</v>
      </c>
      <c r="S477" s="290"/>
      <c r="T477" s="290"/>
      <c r="U477" s="290"/>
      <c r="V477" s="290"/>
      <c r="W477" s="290"/>
      <c r="X477" s="370"/>
      <c r="Y477" s="485"/>
      <c r="Z477" s="370"/>
      <c r="AA477" s="487"/>
      <c r="AB477" s="384"/>
      <c r="AC477" s="387"/>
      <c r="AD477" s="387"/>
      <c r="AE477" s="390"/>
      <c r="AF477" s="376"/>
      <c r="AG477" s="376"/>
      <c r="AH477" s="376"/>
      <c r="AI477" s="394"/>
      <c r="AJ477" s="729"/>
      <c r="AK477" s="398"/>
      <c r="AL477" s="398"/>
      <c r="AM477" s="475"/>
      <c r="AN477" s="477"/>
    </row>
    <row r="478" spans="1:40" x14ac:dyDescent="0.25">
      <c r="A478" s="296"/>
      <c r="B478" s="409"/>
      <c r="C478" s="376"/>
      <c r="D478" s="285"/>
      <c r="E478" s="376"/>
      <c r="F478" s="285"/>
      <c r="G478" s="308"/>
      <c r="H478" s="161" t="s">
        <v>408</v>
      </c>
      <c r="I478" s="172" t="s">
        <v>48</v>
      </c>
      <c r="J478" s="483"/>
      <c r="K478" s="422"/>
      <c r="L478" s="376"/>
      <c r="M478" s="425"/>
      <c r="N478" s="308"/>
      <c r="O478" s="288"/>
      <c r="P478" s="164" t="s">
        <v>397</v>
      </c>
      <c r="Q478" s="164" t="s">
        <v>80</v>
      </c>
      <c r="R478" s="164">
        <f>+IFERROR(VLOOKUP(Q478,[16]DATOS!$E$2:$F$17,2,FALSE),"")</f>
        <v>15</v>
      </c>
      <c r="S478" s="290"/>
      <c r="T478" s="290"/>
      <c r="U478" s="290"/>
      <c r="V478" s="290"/>
      <c r="W478" s="290"/>
      <c r="X478" s="370"/>
      <c r="Y478" s="485"/>
      <c r="Z478" s="370"/>
      <c r="AA478" s="487"/>
      <c r="AB478" s="384"/>
      <c r="AC478" s="387"/>
      <c r="AD478" s="387"/>
      <c r="AE478" s="390"/>
      <c r="AF478" s="376"/>
      <c r="AG478" s="376"/>
      <c r="AH478" s="376"/>
      <c r="AI478" s="394"/>
      <c r="AJ478" s="729"/>
      <c r="AK478" s="398"/>
      <c r="AL478" s="398"/>
      <c r="AM478" s="475"/>
      <c r="AN478" s="477"/>
    </row>
    <row r="479" spans="1:40" x14ac:dyDescent="0.25">
      <c r="A479" s="296"/>
      <c r="B479" s="409"/>
      <c r="C479" s="376"/>
      <c r="D479" s="285"/>
      <c r="E479" s="376"/>
      <c r="F479" s="285"/>
      <c r="G479" s="308"/>
      <c r="H479" s="161" t="s">
        <v>407</v>
      </c>
      <c r="I479" s="172" t="s">
        <v>49</v>
      </c>
      <c r="J479" s="483"/>
      <c r="K479" s="422"/>
      <c r="L479" s="376"/>
      <c r="M479" s="425"/>
      <c r="N479" s="308"/>
      <c r="O479" s="288"/>
      <c r="P479" s="164" t="s">
        <v>395</v>
      </c>
      <c r="Q479" s="164" t="s">
        <v>82</v>
      </c>
      <c r="R479" s="164">
        <f>+IFERROR(VLOOKUP(Q479,[16]DATOS!$E$2:$F$17,2,FALSE),"")</f>
        <v>15</v>
      </c>
      <c r="S479" s="290"/>
      <c r="T479" s="290"/>
      <c r="U479" s="290"/>
      <c r="V479" s="290"/>
      <c r="W479" s="290"/>
      <c r="X479" s="370"/>
      <c r="Y479" s="485"/>
      <c r="Z479" s="370"/>
      <c r="AA479" s="487"/>
      <c r="AB479" s="384"/>
      <c r="AC479" s="387"/>
      <c r="AD479" s="387"/>
      <c r="AE479" s="390"/>
      <c r="AF479" s="376"/>
      <c r="AG479" s="376"/>
      <c r="AH479" s="376"/>
      <c r="AI479" s="394"/>
      <c r="AJ479" s="729"/>
      <c r="AK479" s="398"/>
      <c r="AL479" s="398"/>
      <c r="AM479" s="475"/>
      <c r="AN479" s="477"/>
    </row>
    <row r="480" spans="1:40" x14ac:dyDescent="0.25">
      <c r="A480" s="296"/>
      <c r="B480" s="409"/>
      <c r="C480" s="376"/>
      <c r="D480" s="285"/>
      <c r="E480" s="376"/>
      <c r="F480" s="285"/>
      <c r="G480" s="308"/>
      <c r="H480" s="161" t="s">
        <v>406</v>
      </c>
      <c r="I480" s="172" t="s">
        <v>48</v>
      </c>
      <c r="J480" s="483"/>
      <c r="K480" s="422"/>
      <c r="L480" s="376"/>
      <c r="M480" s="425"/>
      <c r="N480" s="308"/>
      <c r="O480" s="288"/>
      <c r="P480" s="164" t="s">
        <v>393</v>
      </c>
      <c r="Q480" s="164" t="s">
        <v>85</v>
      </c>
      <c r="R480" s="164">
        <f>+IFERROR(VLOOKUP(Q480,[16]DATOS!$E$2:$F$17,2,FALSE),"")</f>
        <v>15</v>
      </c>
      <c r="S480" s="290"/>
      <c r="T480" s="290"/>
      <c r="U480" s="290"/>
      <c r="V480" s="290"/>
      <c r="W480" s="290"/>
      <c r="X480" s="370"/>
      <c r="Y480" s="485"/>
      <c r="Z480" s="370"/>
      <c r="AA480" s="487"/>
      <c r="AB480" s="384"/>
      <c r="AC480" s="387"/>
      <c r="AD480" s="387"/>
      <c r="AE480" s="390"/>
      <c r="AF480" s="376"/>
      <c r="AG480" s="376"/>
      <c r="AH480" s="376"/>
      <c r="AI480" s="394"/>
      <c r="AJ480" s="729"/>
      <c r="AK480" s="398"/>
      <c r="AL480" s="398"/>
      <c r="AM480" s="475"/>
      <c r="AN480" s="477"/>
    </row>
    <row r="481" spans="1:40" x14ac:dyDescent="0.25">
      <c r="A481" s="296"/>
      <c r="B481" s="409"/>
      <c r="C481" s="376"/>
      <c r="D481" s="285"/>
      <c r="E481" s="376"/>
      <c r="F481" s="285"/>
      <c r="G481" s="308"/>
      <c r="H481" s="161" t="s">
        <v>405</v>
      </c>
      <c r="I481" s="172" t="s">
        <v>49</v>
      </c>
      <c r="J481" s="483"/>
      <c r="K481" s="422"/>
      <c r="L481" s="376"/>
      <c r="M481" s="425"/>
      <c r="N481" s="308"/>
      <c r="O481" s="288"/>
      <c r="P481" s="165" t="s">
        <v>392</v>
      </c>
      <c r="Q481" s="164" t="s">
        <v>98</v>
      </c>
      <c r="R481" s="164">
        <f>+IFERROR(VLOOKUP(Q481,[16]DATOS!$E$2:$F$17,2,FALSE),"")</f>
        <v>15</v>
      </c>
      <c r="S481" s="290"/>
      <c r="T481" s="290"/>
      <c r="U481" s="290"/>
      <c r="V481" s="290"/>
      <c r="W481" s="290"/>
      <c r="X481" s="370"/>
      <c r="Y481" s="485"/>
      <c r="Z481" s="370"/>
      <c r="AA481" s="487"/>
      <c r="AB481" s="384"/>
      <c r="AC481" s="387"/>
      <c r="AD481" s="387"/>
      <c r="AE481" s="390"/>
      <c r="AF481" s="376"/>
      <c r="AG481" s="376"/>
      <c r="AH481" s="376"/>
      <c r="AI481" s="394"/>
      <c r="AJ481" s="729"/>
      <c r="AK481" s="398"/>
      <c r="AL481" s="398"/>
      <c r="AM481" s="475"/>
      <c r="AN481" s="477"/>
    </row>
    <row r="482" spans="1:40" x14ac:dyDescent="0.25">
      <c r="A482" s="296"/>
      <c r="B482" s="409"/>
      <c r="C482" s="376"/>
      <c r="D482" s="285"/>
      <c r="E482" s="376"/>
      <c r="F482" s="285"/>
      <c r="G482" s="308"/>
      <c r="H482" s="161" t="s">
        <v>404</v>
      </c>
      <c r="I482" s="172" t="s">
        <v>49</v>
      </c>
      <c r="J482" s="483"/>
      <c r="K482" s="422"/>
      <c r="L482" s="376"/>
      <c r="M482" s="425"/>
      <c r="N482" s="308"/>
      <c r="O482" s="288"/>
      <c r="P482" s="164" t="s">
        <v>390</v>
      </c>
      <c r="Q482" s="164" t="s">
        <v>87</v>
      </c>
      <c r="R482" s="164">
        <f>+IFERROR(VLOOKUP(Q482,[16]DATOS!$E$2:$F$17,2,FALSE),"")</f>
        <v>10</v>
      </c>
      <c r="S482" s="290"/>
      <c r="T482" s="290"/>
      <c r="U482" s="290"/>
      <c r="V482" s="290"/>
      <c r="W482" s="290"/>
      <c r="X482" s="370"/>
      <c r="Y482" s="485"/>
      <c r="Z482" s="370"/>
      <c r="AA482" s="487"/>
      <c r="AB482" s="384"/>
      <c r="AC482" s="387"/>
      <c r="AD482" s="387"/>
      <c r="AE482" s="390"/>
      <c r="AF482" s="376"/>
      <c r="AG482" s="376"/>
      <c r="AH482" s="376"/>
      <c r="AI482" s="394"/>
      <c r="AJ482" s="729"/>
      <c r="AK482" s="398"/>
      <c r="AL482" s="398"/>
      <c r="AM482" s="475"/>
      <c r="AN482" s="477"/>
    </row>
    <row r="483" spans="1:40" ht="30" x14ac:dyDescent="0.25">
      <c r="A483" s="296"/>
      <c r="B483" s="409"/>
      <c r="C483" s="376"/>
      <c r="D483" s="285"/>
      <c r="E483" s="377"/>
      <c r="F483" s="285"/>
      <c r="G483" s="308"/>
      <c r="H483" s="161" t="s">
        <v>403</v>
      </c>
      <c r="I483" s="172" t="s">
        <v>49</v>
      </c>
      <c r="J483" s="483"/>
      <c r="K483" s="422"/>
      <c r="L483" s="376"/>
      <c r="M483" s="425"/>
      <c r="N483" s="308"/>
      <c r="O483" s="406"/>
      <c r="P483" s="160"/>
      <c r="Q483" s="165"/>
      <c r="R483" s="165"/>
      <c r="S483" s="290"/>
      <c r="T483" s="290"/>
      <c r="U483" s="290"/>
      <c r="V483" s="290"/>
      <c r="W483" s="290"/>
      <c r="X483" s="370"/>
      <c r="Y483" s="486"/>
      <c r="Z483" s="379"/>
      <c r="AA483" s="488"/>
      <c r="AB483" s="384"/>
      <c r="AC483" s="387"/>
      <c r="AD483" s="387"/>
      <c r="AE483" s="390"/>
      <c r="AF483" s="376"/>
      <c r="AG483" s="376"/>
      <c r="AH483" s="376"/>
      <c r="AI483" s="394"/>
      <c r="AJ483" s="721"/>
      <c r="AK483" s="399"/>
      <c r="AL483" s="399"/>
      <c r="AM483" s="444"/>
      <c r="AN483" s="477"/>
    </row>
    <row r="484" spans="1:40" x14ac:dyDescent="0.25">
      <c r="A484" s="296"/>
      <c r="B484" s="409"/>
      <c r="C484" s="376"/>
      <c r="D484" s="285"/>
      <c r="E484" s="478"/>
      <c r="F484" s="285"/>
      <c r="G484" s="308"/>
      <c r="H484" s="161" t="s">
        <v>402</v>
      </c>
      <c r="I484" s="172" t="s">
        <v>49</v>
      </c>
      <c r="J484" s="483"/>
      <c r="K484" s="422"/>
      <c r="L484" s="376"/>
      <c r="M484" s="425"/>
      <c r="N484" s="478"/>
      <c r="O484" s="288"/>
      <c r="P484" s="164" t="s">
        <v>401</v>
      </c>
      <c r="Q484" s="164"/>
      <c r="R484" s="164" t="str">
        <f>+IFERROR(VLOOKUP(Q484,[16]DATOS!$E$2:$F$17,2,FALSE),"")</f>
        <v/>
      </c>
      <c r="S484" s="370">
        <f>SUM(R484:R493)</f>
        <v>0</v>
      </c>
      <c r="T484" s="369" t="str">
        <f>+IF(AND(S484&lt;=100,S484&gt;=96),"Fuerte",IF(AND(S484&lt;=95,S484&gt;=86),"Moderado",IF(AND(S484&lt;=85,J484&gt;=0),"Débil"," ")))</f>
        <v>Débil</v>
      </c>
      <c r="U484" s="369" t="s">
        <v>90</v>
      </c>
      <c r="V484" s="369"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Débil</v>
      </c>
      <c r="W484" s="369"/>
      <c r="X484" s="370"/>
      <c r="Y484" s="406"/>
      <c r="Z484" s="407"/>
      <c r="AA484" s="406"/>
      <c r="AB484" s="384"/>
      <c r="AC484" s="387"/>
      <c r="AD484" s="387"/>
      <c r="AE484" s="390"/>
      <c r="AF484" s="376"/>
      <c r="AG484" s="376"/>
      <c r="AH484" s="376"/>
      <c r="AI484" s="394"/>
      <c r="AJ484" s="726"/>
      <c r="AK484" s="407"/>
      <c r="AL484" s="407"/>
      <c r="AM484" s="449"/>
      <c r="AN484" s="477"/>
    </row>
    <row r="485" spans="1:40" x14ac:dyDescent="0.25">
      <c r="A485" s="296"/>
      <c r="B485" s="409"/>
      <c r="C485" s="376"/>
      <c r="D485" s="285"/>
      <c r="E485" s="470"/>
      <c r="F485" s="285"/>
      <c r="G485" s="308"/>
      <c r="H485" s="161" t="s">
        <v>400</v>
      </c>
      <c r="I485" s="172" t="s">
        <v>48</v>
      </c>
      <c r="J485" s="483"/>
      <c r="K485" s="422"/>
      <c r="L485" s="376"/>
      <c r="M485" s="425"/>
      <c r="N485" s="470"/>
      <c r="O485" s="288"/>
      <c r="P485" s="164" t="s">
        <v>399</v>
      </c>
      <c r="Q485" s="164"/>
      <c r="R485" s="164" t="str">
        <f>+IFERROR(VLOOKUP(Q485,[16]DATOS!$E$2:$F$17,2,FALSE),"")</f>
        <v/>
      </c>
      <c r="S485" s="370"/>
      <c r="T485" s="370"/>
      <c r="U485" s="370"/>
      <c r="V485" s="370"/>
      <c r="W485" s="370"/>
      <c r="X485" s="370"/>
      <c r="Y485" s="376"/>
      <c r="Z485" s="370"/>
      <c r="AA485" s="376"/>
      <c r="AB485" s="384"/>
      <c r="AC485" s="387"/>
      <c r="AD485" s="387"/>
      <c r="AE485" s="390"/>
      <c r="AF485" s="376"/>
      <c r="AG485" s="376"/>
      <c r="AH485" s="376"/>
      <c r="AI485" s="394"/>
      <c r="AJ485" s="401"/>
      <c r="AK485" s="398"/>
      <c r="AL485" s="398"/>
      <c r="AM485" s="450"/>
      <c r="AN485" s="477"/>
    </row>
    <row r="486" spans="1:40" x14ac:dyDescent="0.25">
      <c r="A486" s="296"/>
      <c r="B486" s="409"/>
      <c r="C486" s="376"/>
      <c r="D486" s="285"/>
      <c r="E486" s="470"/>
      <c r="F486" s="285"/>
      <c r="G486" s="308"/>
      <c r="H486" s="161" t="s">
        <v>398</v>
      </c>
      <c r="I486" s="172" t="s">
        <v>48</v>
      </c>
      <c r="J486" s="483"/>
      <c r="K486" s="422"/>
      <c r="L486" s="376"/>
      <c r="M486" s="425"/>
      <c r="N486" s="470"/>
      <c r="O486" s="288"/>
      <c r="P486" s="164" t="s">
        <v>397</v>
      </c>
      <c r="Q486" s="164"/>
      <c r="R486" s="164" t="str">
        <f>+IFERROR(VLOOKUP(Q486,[16]DATOS!$E$2:$F$17,2,FALSE),"")</f>
        <v/>
      </c>
      <c r="S486" s="370"/>
      <c r="T486" s="370"/>
      <c r="U486" s="370"/>
      <c r="V486" s="370"/>
      <c r="W486" s="370"/>
      <c r="X486" s="370"/>
      <c r="Y486" s="376"/>
      <c r="Z486" s="370"/>
      <c r="AA486" s="376"/>
      <c r="AB486" s="384"/>
      <c r="AC486" s="387"/>
      <c r="AD486" s="387"/>
      <c r="AE486" s="390"/>
      <c r="AF486" s="376"/>
      <c r="AG486" s="376"/>
      <c r="AH486" s="376"/>
      <c r="AI486" s="394"/>
      <c r="AJ486" s="401"/>
      <c r="AK486" s="398"/>
      <c r="AL486" s="398"/>
      <c r="AM486" s="450"/>
      <c r="AN486" s="477"/>
    </row>
    <row r="487" spans="1:40" x14ac:dyDescent="0.25">
      <c r="A487" s="296"/>
      <c r="B487" s="409"/>
      <c r="C487" s="376"/>
      <c r="D487" s="285"/>
      <c r="E487" s="470"/>
      <c r="F487" s="285"/>
      <c r="G487" s="308"/>
      <c r="H487" s="161" t="s">
        <v>396</v>
      </c>
      <c r="I487" s="172" t="s">
        <v>48</v>
      </c>
      <c r="J487" s="483"/>
      <c r="K487" s="422"/>
      <c r="L487" s="376"/>
      <c r="M487" s="425"/>
      <c r="N487" s="470"/>
      <c r="O487" s="288"/>
      <c r="P487" s="164" t="s">
        <v>395</v>
      </c>
      <c r="Q487" s="164"/>
      <c r="R487" s="164" t="str">
        <f>+IFERROR(VLOOKUP(Q487,[16]DATOS!$E$2:$F$17,2,FALSE),"")</f>
        <v/>
      </c>
      <c r="S487" s="370"/>
      <c r="T487" s="370"/>
      <c r="U487" s="370"/>
      <c r="V487" s="370"/>
      <c r="W487" s="370"/>
      <c r="X487" s="370"/>
      <c r="Y487" s="376"/>
      <c r="Z487" s="370"/>
      <c r="AA487" s="376"/>
      <c r="AB487" s="384"/>
      <c r="AC487" s="387"/>
      <c r="AD487" s="387"/>
      <c r="AE487" s="390"/>
      <c r="AF487" s="376"/>
      <c r="AG487" s="376"/>
      <c r="AH487" s="376"/>
      <c r="AI487" s="394"/>
      <c r="AJ487" s="401"/>
      <c r="AK487" s="398"/>
      <c r="AL487" s="398"/>
      <c r="AM487" s="450"/>
      <c r="AN487" s="477"/>
    </row>
    <row r="488" spans="1:40" x14ac:dyDescent="0.25">
      <c r="A488" s="296"/>
      <c r="B488" s="409"/>
      <c r="C488" s="376"/>
      <c r="D488" s="285"/>
      <c r="E488" s="470"/>
      <c r="F488" s="285"/>
      <c r="G488" s="308"/>
      <c r="H488" s="372" t="s">
        <v>394</v>
      </c>
      <c r="I488" s="406" t="s">
        <v>48</v>
      </c>
      <c r="J488" s="483"/>
      <c r="K488" s="422"/>
      <c r="L488" s="376"/>
      <c r="M488" s="425"/>
      <c r="N488" s="470"/>
      <c r="O488" s="288"/>
      <c r="P488" s="164" t="s">
        <v>393</v>
      </c>
      <c r="Q488" s="164"/>
      <c r="R488" s="164" t="str">
        <f>+IFERROR(VLOOKUP(Q488,[16]DATOS!$E$2:$F$17,2,FALSE),"")</f>
        <v/>
      </c>
      <c r="S488" s="370"/>
      <c r="T488" s="370"/>
      <c r="U488" s="370"/>
      <c r="V488" s="370"/>
      <c r="W488" s="370"/>
      <c r="X488" s="370"/>
      <c r="Y488" s="376"/>
      <c r="Z488" s="370"/>
      <c r="AA488" s="376"/>
      <c r="AB488" s="384"/>
      <c r="AC488" s="387"/>
      <c r="AD488" s="387"/>
      <c r="AE488" s="390"/>
      <c r="AF488" s="376"/>
      <c r="AG488" s="376"/>
      <c r="AH488" s="376"/>
      <c r="AI488" s="394"/>
      <c r="AJ488" s="401"/>
      <c r="AK488" s="398"/>
      <c r="AL488" s="398"/>
      <c r="AM488" s="450"/>
      <c r="AN488" s="477"/>
    </row>
    <row r="489" spans="1:40" x14ac:dyDescent="0.25">
      <c r="A489" s="296"/>
      <c r="B489" s="409"/>
      <c r="C489" s="376"/>
      <c r="D489" s="285"/>
      <c r="E489" s="470"/>
      <c r="F489" s="285"/>
      <c r="G489" s="308"/>
      <c r="H489" s="372"/>
      <c r="I489" s="377"/>
      <c r="J489" s="483"/>
      <c r="K489" s="422"/>
      <c r="L489" s="376"/>
      <c r="M489" s="425"/>
      <c r="N489" s="470"/>
      <c r="O489" s="288"/>
      <c r="P489" s="164" t="s">
        <v>392</v>
      </c>
      <c r="Q489" s="164"/>
      <c r="R489" s="164" t="str">
        <f>+IFERROR(VLOOKUP(Q489,[16]DATOS!$E$2:$F$17,2,FALSE),"")</f>
        <v/>
      </c>
      <c r="S489" s="370"/>
      <c r="T489" s="370"/>
      <c r="U489" s="370"/>
      <c r="V489" s="370"/>
      <c r="W489" s="370"/>
      <c r="X489" s="370"/>
      <c r="Y489" s="376"/>
      <c r="Z489" s="370"/>
      <c r="AA489" s="376"/>
      <c r="AB489" s="384"/>
      <c r="AC489" s="387"/>
      <c r="AD489" s="387"/>
      <c r="AE489" s="390"/>
      <c r="AF489" s="376"/>
      <c r="AG489" s="376"/>
      <c r="AH489" s="376"/>
      <c r="AI489" s="394"/>
      <c r="AJ489" s="401"/>
      <c r="AK489" s="398"/>
      <c r="AL489" s="398"/>
      <c r="AM489" s="450"/>
      <c r="AN489" s="477"/>
    </row>
    <row r="490" spans="1:40" x14ac:dyDescent="0.25">
      <c r="A490" s="296"/>
      <c r="B490" s="409"/>
      <c r="C490" s="376"/>
      <c r="D490" s="285"/>
      <c r="E490" s="470"/>
      <c r="F490" s="285"/>
      <c r="G490" s="308"/>
      <c r="H490" s="466" t="s">
        <v>391</v>
      </c>
      <c r="I490" s="406" t="s">
        <v>48</v>
      </c>
      <c r="J490" s="483"/>
      <c r="K490" s="422"/>
      <c r="L490" s="376"/>
      <c r="M490" s="425"/>
      <c r="N490" s="470"/>
      <c r="O490" s="288"/>
      <c r="P490" s="164" t="s">
        <v>390</v>
      </c>
      <c r="Q490" s="164"/>
      <c r="R490" s="164" t="str">
        <f>+IFERROR(VLOOKUP(Q490,[16]DATOS!$E$2:$F$17,2,FALSE),"")</f>
        <v/>
      </c>
      <c r="S490" s="370"/>
      <c r="T490" s="370"/>
      <c r="U490" s="370"/>
      <c r="V490" s="370"/>
      <c r="W490" s="370"/>
      <c r="X490" s="370"/>
      <c r="Y490" s="376"/>
      <c r="Z490" s="370"/>
      <c r="AA490" s="376"/>
      <c r="AB490" s="384"/>
      <c r="AC490" s="387"/>
      <c r="AD490" s="387"/>
      <c r="AE490" s="390"/>
      <c r="AF490" s="376"/>
      <c r="AG490" s="376"/>
      <c r="AH490" s="376"/>
      <c r="AI490" s="394"/>
      <c r="AJ490" s="402"/>
      <c r="AK490" s="399"/>
      <c r="AL490" s="399"/>
      <c r="AM490" s="725"/>
      <c r="AN490" s="477"/>
    </row>
    <row r="491" spans="1:40" x14ac:dyDescent="0.25">
      <c r="A491" s="296"/>
      <c r="B491" s="409"/>
      <c r="C491" s="376"/>
      <c r="D491" s="285"/>
      <c r="E491" s="470"/>
      <c r="F491" s="285"/>
      <c r="G491" s="308"/>
      <c r="H491" s="467"/>
      <c r="I491" s="377"/>
      <c r="J491" s="483"/>
      <c r="K491" s="422"/>
      <c r="L491" s="376"/>
      <c r="M491" s="425"/>
      <c r="N491" s="470"/>
      <c r="O491" s="288"/>
      <c r="P491" s="290"/>
      <c r="Q491" s="290"/>
      <c r="R491" s="290"/>
      <c r="S491" s="370"/>
      <c r="T491" s="370"/>
      <c r="U491" s="370"/>
      <c r="V491" s="370"/>
      <c r="W491" s="370"/>
      <c r="X491" s="370"/>
      <c r="Y491" s="376"/>
      <c r="Z491" s="370"/>
      <c r="AA491" s="376"/>
      <c r="AB491" s="384"/>
      <c r="AC491" s="387"/>
      <c r="AD491" s="387"/>
      <c r="AE491" s="390"/>
      <c r="AF491" s="376"/>
      <c r="AG491" s="376"/>
      <c r="AH491" s="376"/>
      <c r="AI491" s="473"/>
      <c r="AJ491" s="446" t="s">
        <v>439</v>
      </c>
      <c r="AK491" s="449" t="s">
        <v>422</v>
      </c>
      <c r="AL491" s="449" t="s">
        <v>421</v>
      </c>
      <c r="AM491" s="449" t="s">
        <v>438</v>
      </c>
      <c r="AN491" s="477"/>
    </row>
    <row r="492" spans="1:40" x14ac:dyDescent="0.25">
      <c r="A492" s="296"/>
      <c r="B492" s="409"/>
      <c r="C492" s="376"/>
      <c r="D492" s="285"/>
      <c r="E492" s="470"/>
      <c r="F492" s="285"/>
      <c r="G492" s="308"/>
      <c r="H492" s="372" t="s">
        <v>389</v>
      </c>
      <c r="I492" s="406" t="s">
        <v>48</v>
      </c>
      <c r="J492" s="483"/>
      <c r="K492" s="422"/>
      <c r="L492" s="376"/>
      <c r="M492" s="425"/>
      <c r="N492" s="470"/>
      <c r="O492" s="288"/>
      <c r="P492" s="290"/>
      <c r="Q492" s="290"/>
      <c r="R492" s="290"/>
      <c r="S492" s="370"/>
      <c r="T492" s="370"/>
      <c r="U492" s="370"/>
      <c r="V492" s="370"/>
      <c r="W492" s="370"/>
      <c r="X492" s="370"/>
      <c r="Y492" s="376"/>
      <c r="Z492" s="370"/>
      <c r="AA492" s="376"/>
      <c r="AB492" s="384"/>
      <c r="AC492" s="387"/>
      <c r="AD492" s="387"/>
      <c r="AE492" s="390"/>
      <c r="AF492" s="376"/>
      <c r="AG492" s="376"/>
      <c r="AH492" s="376"/>
      <c r="AI492" s="473"/>
      <c r="AJ492" s="447"/>
      <c r="AK492" s="450"/>
      <c r="AL492" s="450"/>
      <c r="AM492" s="450"/>
      <c r="AN492" s="477"/>
    </row>
    <row r="493" spans="1:40" x14ac:dyDescent="0.25">
      <c r="A493" s="296"/>
      <c r="B493" s="409"/>
      <c r="C493" s="376"/>
      <c r="D493" s="285"/>
      <c r="E493" s="470"/>
      <c r="F493" s="285"/>
      <c r="G493" s="308"/>
      <c r="H493" s="372"/>
      <c r="I493" s="377"/>
      <c r="J493" s="483"/>
      <c r="K493" s="422"/>
      <c r="L493" s="376"/>
      <c r="M493" s="425"/>
      <c r="N493" s="470"/>
      <c r="O493" s="288"/>
      <c r="P493" s="290"/>
      <c r="Q493" s="290"/>
      <c r="R493" s="290"/>
      <c r="S493" s="370"/>
      <c r="T493" s="370"/>
      <c r="U493" s="370"/>
      <c r="V493" s="370"/>
      <c r="W493" s="370"/>
      <c r="X493" s="370"/>
      <c r="Y493" s="376"/>
      <c r="Z493" s="370"/>
      <c r="AA493" s="376"/>
      <c r="AB493" s="384"/>
      <c r="AC493" s="387"/>
      <c r="AD493" s="387"/>
      <c r="AE493" s="390"/>
      <c r="AF493" s="376"/>
      <c r="AG493" s="376"/>
      <c r="AH493" s="376"/>
      <c r="AI493" s="473"/>
      <c r="AJ493" s="447"/>
      <c r="AK493" s="450"/>
      <c r="AL493" s="450"/>
      <c r="AM493" s="450"/>
      <c r="AN493" s="477"/>
    </row>
    <row r="494" spans="1:40" x14ac:dyDescent="0.25">
      <c r="A494" s="296"/>
      <c r="B494" s="409"/>
      <c r="C494" s="376"/>
      <c r="D494" s="285"/>
      <c r="E494" s="470"/>
      <c r="F494" s="285"/>
      <c r="G494" s="308"/>
      <c r="H494" s="372" t="s">
        <v>388</v>
      </c>
      <c r="I494" s="406" t="s">
        <v>49</v>
      </c>
      <c r="J494" s="483"/>
      <c r="K494" s="422"/>
      <c r="L494" s="376"/>
      <c r="M494" s="425"/>
      <c r="N494" s="470"/>
      <c r="O494" s="288"/>
      <c r="P494" s="290"/>
      <c r="Q494" s="290"/>
      <c r="R494" s="290"/>
      <c r="S494" s="370"/>
      <c r="T494" s="370"/>
      <c r="U494" s="370"/>
      <c r="V494" s="370"/>
      <c r="W494" s="370"/>
      <c r="X494" s="370"/>
      <c r="Y494" s="376"/>
      <c r="Z494" s="370"/>
      <c r="AA494" s="376"/>
      <c r="AB494" s="384"/>
      <c r="AC494" s="387"/>
      <c r="AD494" s="387"/>
      <c r="AE494" s="390"/>
      <c r="AF494" s="376"/>
      <c r="AG494" s="376"/>
      <c r="AH494" s="376"/>
      <c r="AI494" s="473"/>
      <c r="AJ494" s="447"/>
      <c r="AK494" s="450"/>
      <c r="AL494" s="450"/>
      <c r="AM494" s="450"/>
      <c r="AN494" s="477"/>
    </row>
    <row r="495" spans="1:40" x14ac:dyDescent="0.25">
      <c r="A495" s="296"/>
      <c r="B495" s="409"/>
      <c r="C495" s="376"/>
      <c r="D495" s="285"/>
      <c r="E495" s="470"/>
      <c r="F495" s="285"/>
      <c r="G495" s="308"/>
      <c r="H495" s="372"/>
      <c r="I495" s="377"/>
      <c r="J495" s="483"/>
      <c r="K495" s="422"/>
      <c r="L495" s="376"/>
      <c r="M495" s="425"/>
      <c r="N495" s="470"/>
      <c r="O495" s="288"/>
      <c r="P495" s="290"/>
      <c r="Q495" s="290"/>
      <c r="R495" s="290"/>
      <c r="S495" s="370"/>
      <c r="T495" s="370"/>
      <c r="U495" s="370"/>
      <c r="V495" s="370"/>
      <c r="W495" s="370"/>
      <c r="X495" s="370"/>
      <c r="Y495" s="376"/>
      <c r="Z495" s="370"/>
      <c r="AA495" s="376"/>
      <c r="AB495" s="384"/>
      <c r="AC495" s="387"/>
      <c r="AD495" s="387"/>
      <c r="AE495" s="390"/>
      <c r="AF495" s="376"/>
      <c r="AG495" s="376"/>
      <c r="AH495" s="376"/>
      <c r="AI495" s="473"/>
      <c r="AJ495" s="447"/>
      <c r="AK495" s="450"/>
      <c r="AL495" s="450"/>
      <c r="AM495" s="450"/>
      <c r="AN495" s="477"/>
    </row>
    <row r="496" spans="1:40" x14ac:dyDescent="0.25">
      <c r="A496" s="296"/>
      <c r="B496" s="409"/>
      <c r="C496" s="376"/>
      <c r="D496" s="285"/>
      <c r="E496" s="470"/>
      <c r="F496" s="285"/>
      <c r="G496" s="308"/>
      <c r="H496" s="372" t="s">
        <v>387</v>
      </c>
      <c r="I496" s="406" t="s">
        <v>49</v>
      </c>
      <c r="J496" s="483"/>
      <c r="K496" s="422"/>
      <c r="L496" s="376"/>
      <c r="M496" s="425"/>
      <c r="N496" s="470"/>
      <c r="O496" s="288"/>
      <c r="P496" s="290"/>
      <c r="Q496" s="290"/>
      <c r="R496" s="290"/>
      <c r="S496" s="370"/>
      <c r="T496" s="370"/>
      <c r="U496" s="370"/>
      <c r="V496" s="370"/>
      <c r="W496" s="370"/>
      <c r="X496" s="370"/>
      <c r="Y496" s="376"/>
      <c r="Z496" s="370"/>
      <c r="AA496" s="376"/>
      <c r="AB496" s="384"/>
      <c r="AC496" s="387"/>
      <c r="AD496" s="387"/>
      <c r="AE496" s="390"/>
      <c r="AF496" s="376"/>
      <c r="AG496" s="376"/>
      <c r="AH496" s="376"/>
      <c r="AI496" s="473"/>
      <c r="AJ496" s="447"/>
      <c r="AK496" s="450"/>
      <c r="AL496" s="450"/>
      <c r="AM496" s="450"/>
      <c r="AN496" s="477"/>
    </row>
    <row r="497" spans="1:40" x14ac:dyDescent="0.25">
      <c r="A497" s="296"/>
      <c r="B497" s="409"/>
      <c r="C497" s="376"/>
      <c r="D497" s="285"/>
      <c r="E497" s="470"/>
      <c r="F497" s="285"/>
      <c r="G497" s="308"/>
      <c r="H497" s="372"/>
      <c r="I497" s="377"/>
      <c r="J497" s="483"/>
      <c r="K497" s="422"/>
      <c r="L497" s="376"/>
      <c r="M497" s="425"/>
      <c r="N497" s="470"/>
      <c r="O497" s="288"/>
      <c r="P497" s="290"/>
      <c r="Q497" s="290"/>
      <c r="R497" s="290"/>
      <c r="S497" s="370"/>
      <c r="T497" s="370"/>
      <c r="U497" s="370"/>
      <c r="V497" s="370"/>
      <c r="W497" s="370"/>
      <c r="X497" s="370"/>
      <c r="Y497" s="376"/>
      <c r="Z497" s="370"/>
      <c r="AA497" s="376"/>
      <c r="AB497" s="384"/>
      <c r="AC497" s="387"/>
      <c r="AD497" s="387"/>
      <c r="AE497" s="390"/>
      <c r="AF497" s="376"/>
      <c r="AG497" s="376"/>
      <c r="AH497" s="376"/>
      <c r="AI497" s="473"/>
      <c r="AJ497" s="447"/>
      <c r="AK497" s="450"/>
      <c r="AL497" s="450"/>
      <c r="AM497" s="450"/>
      <c r="AN497" s="477"/>
    </row>
    <row r="498" spans="1:40" x14ac:dyDescent="0.25">
      <c r="A498" s="296"/>
      <c r="B498" s="409"/>
      <c r="C498" s="376"/>
      <c r="D498" s="285"/>
      <c r="E498" s="470"/>
      <c r="F498" s="285"/>
      <c r="G498" s="308"/>
      <c r="H498" s="466" t="s">
        <v>386</v>
      </c>
      <c r="I498" s="406" t="s">
        <v>49</v>
      </c>
      <c r="J498" s="483"/>
      <c r="K498" s="422"/>
      <c r="L498" s="376"/>
      <c r="M498" s="425"/>
      <c r="N498" s="470"/>
      <c r="O498" s="288"/>
      <c r="P498" s="290"/>
      <c r="Q498" s="290"/>
      <c r="R498" s="290"/>
      <c r="S498" s="370"/>
      <c r="T498" s="370"/>
      <c r="U498" s="370"/>
      <c r="V498" s="370"/>
      <c r="W498" s="370"/>
      <c r="X498" s="370"/>
      <c r="Y498" s="376"/>
      <c r="Z498" s="370"/>
      <c r="AA498" s="376"/>
      <c r="AB498" s="384"/>
      <c r="AC498" s="387"/>
      <c r="AD498" s="387"/>
      <c r="AE498" s="390"/>
      <c r="AF498" s="376"/>
      <c r="AG498" s="376"/>
      <c r="AH498" s="376"/>
      <c r="AI498" s="473"/>
      <c r="AJ498" s="447"/>
      <c r="AK498" s="450"/>
      <c r="AL498" s="450"/>
      <c r="AM498" s="450"/>
      <c r="AN498" s="477"/>
    </row>
    <row r="499" spans="1:40" x14ac:dyDescent="0.25">
      <c r="A499" s="296"/>
      <c r="B499" s="409"/>
      <c r="C499" s="376"/>
      <c r="D499" s="285"/>
      <c r="E499" s="470"/>
      <c r="F499" s="285"/>
      <c r="G499" s="308"/>
      <c r="H499" s="467"/>
      <c r="I499" s="377"/>
      <c r="J499" s="483"/>
      <c r="K499" s="422"/>
      <c r="L499" s="376"/>
      <c r="M499" s="425"/>
      <c r="N499" s="470"/>
      <c r="O499" s="288"/>
      <c r="P499" s="290"/>
      <c r="Q499" s="290"/>
      <c r="R499" s="290"/>
      <c r="S499" s="370"/>
      <c r="T499" s="370"/>
      <c r="U499" s="370"/>
      <c r="V499" s="370"/>
      <c r="W499" s="370"/>
      <c r="X499" s="370"/>
      <c r="Y499" s="376"/>
      <c r="Z499" s="370"/>
      <c r="AA499" s="376"/>
      <c r="AB499" s="384"/>
      <c r="AC499" s="387"/>
      <c r="AD499" s="387"/>
      <c r="AE499" s="390"/>
      <c r="AF499" s="376"/>
      <c r="AG499" s="376"/>
      <c r="AH499" s="376"/>
      <c r="AI499" s="473"/>
      <c r="AJ499" s="447"/>
      <c r="AK499" s="450"/>
      <c r="AL499" s="450"/>
      <c r="AM499" s="450"/>
      <c r="AN499" s="477"/>
    </row>
    <row r="500" spans="1:40" x14ac:dyDescent="0.25">
      <c r="A500" s="296"/>
      <c r="B500" s="409"/>
      <c r="C500" s="376"/>
      <c r="D500" s="285"/>
      <c r="E500" s="470"/>
      <c r="F500" s="285"/>
      <c r="G500" s="308"/>
      <c r="H500" s="464" t="s">
        <v>385</v>
      </c>
      <c r="I500" s="406" t="s">
        <v>49</v>
      </c>
      <c r="J500" s="483"/>
      <c r="K500" s="422"/>
      <c r="L500" s="376"/>
      <c r="M500" s="425"/>
      <c r="N500" s="470"/>
      <c r="O500" s="288"/>
      <c r="P500" s="290"/>
      <c r="Q500" s="290"/>
      <c r="R500" s="290"/>
      <c r="S500" s="370"/>
      <c r="T500" s="370"/>
      <c r="U500" s="370"/>
      <c r="V500" s="370"/>
      <c r="W500" s="370"/>
      <c r="X500" s="370"/>
      <c r="Y500" s="376"/>
      <c r="Z500" s="370"/>
      <c r="AA500" s="376"/>
      <c r="AB500" s="384"/>
      <c r="AC500" s="387"/>
      <c r="AD500" s="387"/>
      <c r="AE500" s="390"/>
      <c r="AF500" s="376"/>
      <c r="AG500" s="376"/>
      <c r="AH500" s="376"/>
      <c r="AI500" s="473"/>
      <c r="AJ500" s="447"/>
      <c r="AK500" s="450"/>
      <c r="AL500" s="450"/>
      <c r="AM500" s="450"/>
      <c r="AN500" s="477"/>
    </row>
    <row r="501" spans="1:40" ht="15.75" thickBot="1" x14ac:dyDescent="0.3">
      <c r="A501" s="297"/>
      <c r="B501" s="410"/>
      <c r="C501" s="392"/>
      <c r="D501" s="286"/>
      <c r="E501" s="471"/>
      <c r="F501" s="286"/>
      <c r="G501" s="335"/>
      <c r="H501" s="465"/>
      <c r="I501" s="377"/>
      <c r="J501" s="484"/>
      <c r="K501" s="423"/>
      <c r="L501" s="376"/>
      <c r="M501" s="426"/>
      <c r="N501" s="471"/>
      <c r="O501" s="288"/>
      <c r="P501" s="290"/>
      <c r="Q501" s="290"/>
      <c r="R501" s="290"/>
      <c r="S501" s="371"/>
      <c r="T501" s="371"/>
      <c r="U501" s="371"/>
      <c r="V501" s="371"/>
      <c r="W501" s="371"/>
      <c r="X501" s="371"/>
      <c r="Y501" s="392"/>
      <c r="Z501" s="371"/>
      <c r="AA501" s="392"/>
      <c r="AB501" s="385"/>
      <c r="AC501" s="387"/>
      <c r="AD501" s="387"/>
      <c r="AE501" s="391"/>
      <c r="AF501" s="392"/>
      <c r="AG501" s="392"/>
      <c r="AH501" s="376"/>
      <c r="AI501" s="474"/>
      <c r="AJ501" s="448"/>
      <c r="AK501" s="451"/>
      <c r="AL501" s="451"/>
      <c r="AM501" s="451"/>
      <c r="AN501" s="720"/>
    </row>
    <row r="502" spans="1:40" ht="15" customHeight="1" x14ac:dyDescent="0.25">
      <c r="A502" s="290">
        <v>18</v>
      </c>
      <c r="B502" s="739" t="s">
        <v>775</v>
      </c>
      <c r="C502" s="657" t="s">
        <v>437</v>
      </c>
      <c r="D502" s="288" t="s">
        <v>32</v>
      </c>
      <c r="E502" s="647" t="s">
        <v>436</v>
      </c>
      <c r="F502" s="288" t="s">
        <v>435</v>
      </c>
      <c r="G502" s="288" t="s">
        <v>38</v>
      </c>
      <c r="H502" s="167" t="s">
        <v>416</v>
      </c>
      <c r="I502" s="140" t="s">
        <v>48</v>
      </c>
      <c r="J502" s="482">
        <f>COUNTIF(I502:I527,[3]DATOS!$D$24)</f>
        <v>9</v>
      </c>
      <c r="K502" s="282" t="str">
        <f>+IF(AND(J502&lt;6,J502&gt;0),"Moderado",IF(AND(J502&lt;12,J502&gt;5),"Mayor",IF(AND(J502&lt;20,J502&gt;11),"Catastrófico","Responda las Preguntas de Impacto")))</f>
        <v>Mayor</v>
      </c>
      <c r="L502" s="375"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Extremo</v>
      </c>
      <c r="M502" s="393"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Evitar el Riesgo, Reducir el Riesgo, Compartir el Riesgo</v>
      </c>
      <c r="N502" s="308" t="s">
        <v>434</v>
      </c>
      <c r="O502" s="288" t="s">
        <v>65</v>
      </c>
      <c r="P502" s="170" t="s">
        <v>401</v>
      </c>
      <c r="Q502" s="164" t="s">
        <v>76</v>
      </c>
      <c r="R502" s="169">
        <f>+IFERROR(VLOOKUP(Q502,[17]DATOS!$E$2:$F$17,2,FALSE),"")</f>
        <v>15</v>
      </c>
      <c r="S502" s="290">
        <f>SUM(R502:R509)</f>
        <v>100</v>
      </c>
      <c r="T502" s="290" t="str">
        <f>+IF(AND(S502&lt;=100,S502&gt;=96),"Fuerte",IF(AND(S502&lt;=95,S502&gt;=86),"Moderado",IF(AND(S502&lt;=85,J502&gt;=0),"Débil"," ")))</f>
        <v>Fuerte</v>
      </c>
      <c r="U502" s="290" t="s">
        <v>90</v>
      </c>
      <c r="V502" s="29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290">
        <f>IF(V502="Fuerte",100,IF(V502="Moderado",50,IF(V502="Débil",0)))</f>
        <v>100</v>
      </c>
      <c r="X502" s="369">
        <f>AVERAGE(W502:W523)</f>
        <v>100</v>
      </c>
      <c r="Y502" s="406" t="s">
        <v>429</v>
      </c>
      <c r="Z502" s="369" t="s">
        <v>413</v>
      </c>
      <c r="AA502" s="494" t="s">
        <v>433</v>
      </c>
      <c r="AB502" s="494" t="str">
        <f>+IF(X502=100,"Fuerte",IF(AND(X502&lt;=99,X502&gt;=50),"Moderado",IF(X502&lt;50,"Débil"," ")))</f>
        <v>Fuerte</v>
      </c>
      <c r="AC502" s="494" t="s">
        <v>95</v>
      </c>
      <c r="AD502" s="494" t="s">
        <v>95</v>
      </c>
      <c r="AE502" s="406"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28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06" t="str">
        <f>K502</f>
        <v>Mayor</v>
      </c>
      <c r="AH502" s="375"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Alto</v>
      </c>
      <c r="AI502" s="393"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Evitar el Riesgo, Reducir el Riesgo, Compartir el Riesgo</v>
      </c>
      <c r="AJ502" s="726" t="s">
        <v>706</v>
      </c>
      <c r="AK502" s="407">
        <v>43497</v>
      </c>
      <c r="AL502" s="407">
        <v>43830</v>
      </c>
      <c r="AM502" s="726" t="s">
        <v>426</v>
      </c>
      <c r="AN502" s="497" t="s">
        <v>432</v>
      </c>
    </row>
    <row r="503" spans="1:40" x14ac:dyDescent="0.25">
      <c r="A503" s="290"/>
      <c r="B503" s="409"/>
      <c r="C503" s="657"/>
      <c r="D503" s="288"/>
      <c r="E503" s="648"/>
      <c r="F503" s="288"/>
      <c r="G503" s="288"/>
      <c r="H503" s="167" t="s">
        <v>409</v>
      </c>
      <c r="I503" s="140" t="s">
        <v>48</v>
      </c>
      <c r="J503" s="483"/>
      <c r="K503" s="282"/>
      <c r="L503" s="376"/>
      <c r="M503" s="394"/>
      <c r="N503" s="308"/>
      <c r="O503" s="288"/>
      <c r="P503" s="170" t="s">
        <v>399</v>
      </c>
      <c r="Q503" s="164" t="s">
        <v>78</v>
      </c>
      <c r="R503" s="169">
        <f>+IFERROR(VLOOKUP(Q503,[17]DATOS!$E$2:$F$17,2,FALSE),"")</f>
        <v>15</v>
      </c>
      <c r="S503" s="290"/>
      <c r="T503" s="290"/>
      <c r="U503" s="290"/>
      <c r="V503" s="290"/>
      <c r="W503" s="290"/>
      <c r="X503" s="370"/>
      <c r="Y503" s="376"/>
      <c r="Z503" s="370"/>
      <c r="AA503" s="495"/>
      <c r="AB503" s="495"/>
      <c r="AC503" s="495"/>
      <c r="AD503" s="495"/>
      <c r="AE503" s="376"/>
      <c r="AF503" s="288"/>
      <c r="AG503" s="376"/>
      <c r="AH503" s="376"/>
      <c r="AI503" s="394"/>
      <c r="AJ503" s="401"/>
      <c r="AK503" s="398"/>
      <c r="AL503" s="398"/>
      <c r="AM503" s="401"/>
      <c r="AN503" s="473"/>
    </row>
    <row r="504" spans="1:40" x14ac:dyDescent="0.25">
      <c r="A504" s="290"/>
      <c r="B504" s="409"/>
      <c r="C504" s="657"/>
      <c r="D504" s="288"/>
      <c r="E504" s="648"/>
      <c r="F504" s="288"/>
      <c r="G504" s="288"/>
      <c r="H504" s="167" t="s">
        <v>408</v>
      </c>
      <c r="I504" s="140" t="s">
        <v>49</v>
      </c>
      <c r="J504" s="483"/>
      <c r="K504" s="282"/>
      <c r="L504" s="376"/>
      <c r="M504" s="394"/>
      <c r="N504" s="308"/>
      <c r="O504" s="288"/>
      <c r="P504" s="170" t="s">
        <v>397</v>
      </c>
      <c r="Q504" s="164" t="s">
        <v>80</v>
      </c>
      <c r="R504" s="169">
        <f>+IFERROR(VLOOKUP(Q504,[17]DATOS!$E$2:$F$17,2,FALSE),"")</f>
        <v>15</v>
      </c>
      <c r="S504" s="290"/>
      <c r="T504" s="290"/>
      <c r="U504" s="290"/>
      <c r="V504" s="290"/>
      <c r="W504" s="290"/>
      <c r="X504" s="370"/>
      <c r="Y504" s="376"/>
      <c r="Z504" s="370"/>
      <c r="AA504" s="495"/>
      <c r="AB504" s="495"/>
      <c r="AC504" s="495"/>
      <c r="AD504" s="495"/>
      <c r="AE504" s="376"/>
      <c r="AF504" s="288"/>
      <c r="AG504" s="376"/>
      <c r="AH504" s="376"/>
      <c r="AI504" s="394"/>
      <c r="AJ504" s="401"/>
      <c r="AK504" s="398"/>
      <c r="AL504" s="398"/>
      <c r="AM504" s="401"/>
      <c r="AN504" s="473"/>
    </row>
    <row r="505" spans="1:40" x14ac:dyDescent="0.25">
      <c r="A505" s="290"/>
      <c r="B505" s="409"/>
      <c r="C505" s="657"/>
      <c r="D505" s="288"/>
      <c r="E505" s="648"/>
      <c r="F505" s="288"/>
      <c r="G505" s="288"/>
      <c r="H505" s="167" t="s">
        <v>407</v>
      </c>
      <c r="I505" s="140" t="s">
        <v>49</v>
      </c>
      <c r="J505" s="483"/>
      <c r="K505" s="282"/>
      <c r="L505" s="376"/>
      <c r="M505" s="394"/>
      <c r="N505" s="308"/>
      <c r="O505" s="288"/>
      <c r="P505" s="170" t="s">
        <v>395</v>
      </c>
      <c r="Q505" s="164" t="s">
        <v>82</v>
      </c>
      <c r="R505" s="169">
        <f>+IFERROR(VLOOKUP(Q505,[17]DATOS!$E$2:$F$17,2,FALSE),"")</f>
        <v>15</v>
      </c>
      <c r="S505" s="290"/>
      <c r="T505" s="290"/>
      <c r="U505" s="290"/>
      <c r="V505" s="290"/>
      <c r="W505" s="290"/>
      <c r="X505" s="370"/>
      <c r="Y505" s="376"/>
      <c r="Z505" s="370"/>
      <c r="AA505" s="495"/>
      <c r="AB505" s="495"/>
      <c r="AC505" s="495"/>
      <c r="AD505" s="495"/>
      <c r="AE505" s="376"/>
      <c r="AF505" s="288"/>
      <c r="AG505" s="376"/>
      <c r="AH505" s="376"/>
      <c r="AI505" s="394"/>
      <c r="AJ505" s="401"/>
      <c r="AK505" s="398"/>
      <c r="AL505" s="398"/>
      <c r="AM505" s="401"/>
      <c r="AN505" s="473"/>
    </row>
    <row r="506" spans="1:40" x14ac:dyDescent="0.25">
      <c r="A506" s="290"/>
      <c r="B506" s="409"/>
      <c r="C506" s="657"/>
      <c r="D506" s="288"/>
      <c r="E506" s="648"/>
      <c r="F506" s="288"/>
      <c r="G506" s="288"/>
      <c r="H506" s="167" t="s">
        <v>406</v>
      </c>
      <c r="I506" s="140" t="s">
        <v>48</v>
      </c>
      <c r="J506" s="483"/>
      <c r="K506" s="282"/>
      <c r="L506" s="376"/>
      <c r="M506" s="394"/>
      <c r="N506" s="308"/>
      <c r="O506" s="288"/>
      <c r="P506" s="170" t="s">
        <v>393</v>
      </c>
      <c r="Q506" s="164" t="s">
        <v>85</v>
      </c>
      <c r="R506" s="169">
        <f>+IFERROR(VLOOKUP(Q506,[17]DATOS!$E$2:$F$17,2,FALSE),"")</f>
        <v>15</v>
      </c>
      <c r="S506" s="290"/>
      <c r="T506" s="290"/>
      <c r="U506" s="290"/>
      <c r="V506" s="290"/>
      <c r="W506" s="290"/>
      <c r="X506" s="370"/>
      <c r="Y506" s="376"/>
      <c r="Z506" s="370"/>
      <c r="AA506" s="495"/>
      <c r="AB506" s="495"/>
      <c r="AC506" s="495"/>
      <c r="AD506" s="495"/>
      <c r="AE506" s="376"/>
      <c r="AF506" s="288"/>
      <c r="AG506" s="376"/>
      <c r="AH506" s="376"/>
      <c r="AI506" s="394"/>
      <c r="AJ506" s="401"/>
      <c r="AK506" s="398"/>
      <c r="AL506" s="398"/>
      <c r="AM506" s="401"/>
      <c r="AN506" s="473"/>
    </row>
    <row r="507" spans="1:40" x14ac:dyDescent="0.25">
      <c r="A507" s="290"/>
      <c r="B507" s="409"/>
      <c r="C507" s="657"/>
      <c r="D507" s="288"/>
      <c r="E507" s="648"/>
      <c r="F507" s="288"/>
      <c r="G507" s="288"/>
      <c r="H507" s="167" t="s">
        <v>405</v>
      </c>
      <c r="I507" s="140" t="s">
        <v>48</v>
      </c>
      <c r="J507" s="483"/>
      <c r="K507" s="282"/>
      <c r="L507" s="376"/>
      <c r="M507" s="394"/>
      <c r="N507" s="308"/>
      <c r="O507" s="288"/>
      <c r="P507" s="170" t="s">
        <v>392</v>
      </c>
      <c r="Q507" s="164" t="s">
        <v>98</v>
      </c>
      <c r="R507" s="169">
        <f>+IFERROR(VLOOKUP(Q507,[17]DATOS!$E$2:$F$17,2,FALSE),"")</f>
        <v>15</v>
      </c>
      <c r="S507" s="290"/>
      <c r="T507" s="290"/>
      <c r="U507" s="290"/>
      <c r="V507" s="290"/>
      <c r="W507" s="290"/>
      <c r="X507" s="370"/>
      <c r="Y507" s="376"/>
      <c r="Z507" s="370"/>
      <c r="AA507" s="495"/>
      <c r="AB507" s="495"/>
      <c r="AC507" s="495"/>
      <c r="AD507" s="495"/>
      <c r="AE507" s="376"/>
      <c r="AF507" s="288"/>
      <c r="AG507" s="376"/>
      <c r="AH507" s="376"/>
      <c r="AI507" s="394"/>
      <c r="AJ507" s="401"/>
      <c r="AK507" s="398"/>
      <c r="AL507" s="398"/>
      <c r="AM507" s="401"/>
      <c r="AN507" s="473"/>
    </row>
    <row r="508" spans="1:40" x14ac:dyDescent="0.25">
      <c r="A508" s="290"/>
      <c r="B508" s="409"/>
      <c r="C508" s="657"/>
      <c r="D508" s="288"/>
      <c r="E508" s="649"/>
      <c r="F508" s="288"/>
      <c r="G508" s="288"/>
      <c r="H508" s="167" t="s">
        <v>404</v>
      </c>
      <c r="I508" s="140" t="s">
        <v>48</v>
      </c>
      <c r="J508" s="483"/>
      <c r="K508" s="282"/>
      <c r="L508" s="376"/>
      <c r="M508" s="394"/>
      <c r="N508" s="308"/>
      <c r="O508" s="288"/>
      <c r="P508" s="170" t="s">
        <v>390</v>
      </c>
      <c r="Q508" s="164" t="s">
        <v>87</v>
      </c>
      <c r="R508" s="169">
        <f>+IFERROR(VLOOKUP(Q508,[17]DATOS!$E$2:$F$17,2,FALSE),"")</f>
        <v>10</v>
      </c>
      <c r="S508" s="290"/>
      <c r="T508" s="290"/>
      <c r="U508" s="290"/>
      <c r="V508" s="290"/>
      <c r="W508" s="290"/>
      <c r="X508" s="370"/>
      <c r="Y508" s="376"/>
      <c r="Z508" s="370"/>
      <c r="AA508" s="495"/>
      <c r="AB508" s="495"/>
      <c r="AC508" s="495"/>
      <c r="AD508" s="495"/>
      <c r="AE508" s="376"/>
      <c r="AF508" s="288"/>
      <c r="AG508" s="376"/>
      <c r="AH508" s="376"/>
      <c r="AI508" s="394"/>
      <c r="AJ508" s="401"/>
      <c r="AK508" s="398"/>
      <c r="AL508" s="398"/>
      <c r="AM508" s="401"/>
      <c r="AN508" s="473"/>
    </row>
    <row r="509" spans="1:40" ht="30" x14ac:dyDescent="0.25">
      <c r="A509" s="290"/>
      <c r="B509" s="409"/>
      <c r="C509" s="657"/>
      <c r="D509" s="288"/>
      <c r="E509" s="647" t="s">
        <v>431</v>
      </c>
      <c r="F509" s="288"/>
      <c r="G509" s="288"/>
      <c r="H509" s="167" t="s">
        <v>403</v>
      </c>
      <c r="I509" s="140" t="s">
        <v>49</v>
      </c>
      <c r="J509" s="483"/>
      <c r="K509" s="282"/>
      <c r="L509" s="376"/>
      <c r="M509" s="394"/>
      <c r="N509" s="308"/>
      <c r="O509" s="288"/>
      <c r="P509" s="733"/>
      <c r="Q509" s="733"/>
      <c r="R509" s="733"/>
      <c r="S509" s="290"/>
      <c r="T509" s="290"/>
      <c r="U509" s="290"/>
      <c r="V509" s="290"/>
      <c r="W509" s="290"/>
      <c r="X509" s="370"/>
      <c r="Y509" s="376"/>
      <c r="Z509" s="370"/>
      <c r="AA509" s="495"/>
      <c r="AB509" s="495"/>
      <c r="AC509" s="495"/>
      <c r="AD509" s="495"/>
      <c r="AE509" s="376"/>
      <c r="AF509" s="288"/>
      <c r="AG509" s="376"/>
      <c r="AH509" s="376"/>
      <c r="AI509" s="394"/>
      <c r="AJ509" s="401"/>
      <c r="AK509" s="398"/>
      <c r="AL509" s="398"/>
      <c r="AM509" s="401"/>
      <c r="AN509" s="473"/>
    </row>
    <row r="510" spans="1:40" x14ac:dyDescent="0.25">
      <c r="A510" s="290"/>
      <c r="B510" s="409"/>
      <c r="C510" s="657"/>
      <c r="D510" s="288"/>
      <c r="E510" s="648"/>
      <c r="F510" s="288"/>
      <c r="G510" s="288"/>
      <c r="H510" s="167" t="s">
        <v>402</v>
      </c>
      <c r="I510" s="140" t="s">
        <v>48</v>
      </c>
      <c r="J510" s="483"/>
      <c r="K510" s="282"/>
      <c r="L510" s="376"/>
      <c r="M510" s="394"/>
      <c r="N510" s="308"/>
      <c r="O510" s="288"/>
      <c r="P510" s="318"/>
      <c r="Q510" s="318"/>
      <c r="R510" s="318"/>
      <c r="S510" s="290"/>
      <c r="T510" s="290"/>
      <c r="U510" s="290"/>
      <c r="V510" s="290"/>
      <c r="W510" s="290"/>
      <c r="X510" s="370"/>
      <c r="Y510" s="376"/>
      <c r="Z510" s="370"/>
      <c r="AA510" s="495"/>
      <c r="AB510" s="495"/>
      <c r="AC510" s="495"/>
      <c r="AD510" s="495"/>
      <c r="AE510" s="376"/>
      <c r="AF510" s="288"/>
      <c r="AG510" s="376"/>
      <c r="AH510" s="376"/>
      <c r="AI510" s="394"/>
      <c r="AJ510" s="401"/>
      <c r="AK510" s="398"/>
      <c r="AL510" s="398"/>
      <c r="AM510" s="401"/>
      <c r="AN510" s="473"/>
    </row>
    <row r="511" spans="1:40" x14ac:dyDescent="0.25">
      <c r="A511" s="290"/>
      <c r="B511" s="409"/>
      <c r="C511" s="657"/>
      <c r="D511" s="288"/>
      <c r="E511" s="648"/>
      <c r="F511" s="288"/>
      <c r="G511" s="288"/>
      <c r="H511" s="167" t="s">
        <v>400</v>
      </c>
      <c r="I511" s="140" t="s">
        <v>48</v>
      </c>
      <c r="J511" s="483"/>
      <c r="K511" s="282"/>
      <c r="L511" s="376"/>
      <c r="M511" s="394"/>
      <c r="N511" s="308"/>
      <c r="O511" s="288"/>
      <c r="P511" s="318"/>
      <c r="Q511" s="318"/>
      <c r="R511" s="318"/>
      <c r="S511" s="290"/>
      <c r="T511" s="290"/>
      <c r="U511" s="290"/>
      <c r="V511" s="290"/>
      <c r="W511" s="290"/>
      <c r="X511" s="370"/>
      <c r="Y511" s="376"/>
      <c r="Z511" s="370"/>
      <c r="AA511" s="495"/>
      <c r="AB511" s="495"/>
      <c r="AC511" s="495"/>
      <c r="AD511" s="495"/>
      <c r="AE511" s="376"/>
      <c r="AF511" s="288"/>
      <c r="AG511" s="376"/>
      <c r="AH511" s="376"/>
      <c r="AI511" s="394"/>
      <c r="AJ511" s="401"/>
      <c r="AK511" s="398"/>
      <c r="AL511" s="398"/>
      <c r="AM511" s="401"/>
      <c r="AN511" s="473"/>
    </row>
    <row r="512" spans="1:40" x14ac:dyDescent="0.25">
      <c r="A512" s="290"/>
      <c r="B512" s="409"/>
      <c r="C512" s="657"/>
      <c r="D512" s="288"/>
      <c r="E512" s="648"/>
      <c r="F512" s="288"/>
      <c r="G512" s="288"/>
      <c r="H512" s="167" t="s">
        <v>398</v>
      </c>
      <c r="I512" s="140" t="s">
        <v>48</v>
      </c>
      <c r="J512" s="483"/>
      <c r="K512" s="282"/>
      <c r="L512" s="376"/>
      <c r="M512" s="394"/>
      <c r="N512" s="308"/>
      <c r="O512" s="288"/>
      <c r="P512" s="318"/>
      <c r="Q512" s="318"/>
      <c r="R512" s="318"/>
      <c r="S512" s="290"/>
      <c r="T512" s="290"/>
      <c r="U512" s="290"/>
      <c r="V512" s="290"/>
      <c r="W512" s="290"/>
      <c r="X512" s="370"/>
      <c r="Y512" s="376"/>
      <c r="Z512" s="370"/>
      <c r="AA512" s="495"/>
      <c r="AB512" s="495"/>
      <c r="AC512" s="495"/>
      <c r="AD512" s="495"/>
      <c r="AE512" s="376"/>
      <c r="AF512" s="288"/>
      <c r="AG512" s="376"/>
      <c r="AH512" s="376"/>
      <c r="AI512" s="394"/>
      <c r="AJ512" s="401"/>
      <c r="AK512" s="398"/>
      <c r="AL512" s="398"/>
      <c r="AM512" s="401"/>
      <c r="AN512" s="473"/>
    </row>
    <row r="513" spans="1:40" x14ac:dyDescent="0.25">
      <c r="A513" s="290"/>
      <c r="B513" s="409"/>
      <c r="C513" s="657"/>
      <c r="D513" s="288"/>
      <c r="E513" s="648"/>
      <c r="F513" s="288"/>
      <c r="G513" s="288"/>
      <c r="H513" s="167" t="s">
        <v>396</v>
      </c>
      <c r="I513" s="140" t="s">
        <v>48</v>
      </c>
      <c r="J513" s="483"/>
      <c r="K513" s="282"/>
      <c r="L513" s="376"/>
      <c r="M513" s="394"/>
      <c r="N513" s="308"/>
      <c r="O513" s="288"/>
      <c r="P513" s="318"/>
      <c r="Q513" s="318"/>
      <c r="R513" s="318"/>
      <c r="S513" s="290"/>
      <c r="T513" s="290"/>
      <c r="U513" s="290"/>
      <c r="V513" s="290"/>
      <c r="W513" s="290"/>
      <c r="X513" s="370"/>
      <c r="Y513" s="376"/>
      <c r="Z513" s="370"/>
      <c r="AA513" s="495"/>
      <c r="AB513" s="495"/>
      <c r="AC513" s="495"/>
      <c r="AD513" s="495"/>
      <c r="AE513" s="376"/>
      <c r="AF513" s="288"/>
      <c r="AG513" s="376"/>
      <c r="AH513" s="376"/>
      <c r="AI513" s="394"/>
      <c r="AJ513" s="401"/>
      <c r="AK513" s="398"/>
      <c r="AL513" s="398"/>
      <c r="AM513" s="401"/>
      <c r="AN513" s="473"/>
    </row>
    <row r="514" spans="1:40" x14ac:dyDescent="0.25">
      <c r="A514" s="290"/>
      <c r="B514" s="409"/>
      <c r="C514" s="657"/>
      <c r="D514" s="288"/>
      <c r="E514" s="648"/>
      <c r="F514" s="288"/>
      <c r="G514" s="288"/>
      <c r="H514" s="372" t="s">
        <v>394</v>
      </c>
      <c r="I514" s="288" t="s">
        <v>49</v>
      </c>
      <c r="J514" s="483"/>
      <c r="K514" s="282"/>
      <c r="L514" s="376"/>
      <c r="M514" s="394"/>
      <c r="N514" s="308"/>
      <c r="O514" s="288"/>
      <c r="P514" s="318"/>
      <c r="Q514" s="318"/>
      <c r="R514" s="318"/>
      <c r="S514" s="290"/>
      <c r="T514" s="290"/>
      <c r="U514" s="290"/>
      <c r="V514" s="290"/>
      <c r="W514" s="290"/>
      <c r="X514" s="370"/>
      <c r="Y514" s="376"/>
      <c r="Z514" s="370"/>
      <c r="AA514" s="495"/>
      <c r="AB514" s="495"/>
      <c r="AC514" s="495"/>
      <c r="AD514" s="495"/>
      <c r="AE514" s="376"/>
      <c r="AF514" s="288"/>
      <c r="AG514" s="376"/>
      <c r="AH514" s="376"/>
      <c r="AI514" s="394"/>
      <c r="AJ514" s="401"/>
      <c r="AK514" s="398"/>
      <c r="AL514" s="398"/>
      <c r="AM514" s="401"/>
      <c r="AN514" s="473"/>
    </row>
    <row r="515" spans="1:40" x14ac:dyDescent="0.25">
      <c r="A515" s="290"/>
      <c r="B515" s="409"/>
      <c r="C515" s="657"/>
      <c r="D515" s="288"/>
      <c r="E515" s="648"/>
      <c r="F515" s="288"/>
      <c r="G515" s="288"/>
      <c r="H515" s="372"/>
      <c r="I515" s="288"/>
      <c r="J515" s="483"/>
      <c r="K515" s="282"/>
      <c r="L515" s="376"/>
      <c r="M515" s="394"/>
      <c r="N515" s="308"/>
      <c r="O515" s="288"/>
      <c r="P515" s="318"/>
      <c r="Q515" s="318"/>
      <c r="R515" s="318"/>
      <c r="S515" s="290"/>
      <c r="T515" s="290"/>
      <c r="U515" s="290"/>
      <c r="V515" s="290"/>
      <c r="W515" s="290"/>
      <c r="X515" s="370"/>
      <c r="Y515" s="376"/>
      <c r="Z515" s="370"/>
      <c r="AA515" s="495"/>
      <c r="AB515" s="495"/>
      <c r="AC515" s="495"/>
      <c r="AD515" s="495"/>
      <c r="AE515" s="376"/>
      <c r="AF515" s="288"/>
      <c r="AG515" s="376"/>
      <c r="AH515" s="376"/>
      <c r="AI515" s="394"/>
      <c r="AJ515" s="401"/>
      <c r="AK515" s="398"/>
      <c r="AL515" s="398"/>
      <c r="AM515" s="401"/>
      <c r="AN515" s="473"/>
    </row>
    <row r="516" spans="1:40" x14ac:dyDescent="0.25">
      <c r="A516" s="290"/>
      <c r="B516" s="409"/>
      <c r="C516" s="657"/>
      <c r="D516" s="288"/>
      <c r="E516" s="648"/>
      <c r="F516" s="288"/>
      <c r="G516" s="288"/>
      <c r="H516" s="372" t="s">
        <v>391</v>
      </c>
      <c r="I516" s="288" t="s">
        <v>49</v>
      </c>
      <c r="J516" s="483"/>
      <c r="K516" s="282"/>
      <c r="L516" s="376"/>
      <c r="M516" s="394"/>
      <c r="N516" s="308"/>
      <c r="O516" s="288"/>
      <c r="P516" s="734"/>
      <c r="Q516" s="734"/>
      <c r="R516" s="734"/>
      <c r="S516" s="290"/>
      <c r="T516" s="290"/>
      <c r="U516" s="290"/>
      <c r="V516" s="290"/>
      <c r="W516" s="290"/>
      <c r="X516" s="370"/>
      <c r="Y516" s="377"/>
      <c r="Z516" s="379"/>
      <c r="AA516" s="489"/>
      <c r="AB516" s="495"/>
      <c r="AC516" s="495"/>
      <c r="AD516" s="495"/>
      <c r="AE516" s="376"/>
      <c r="AF516" s="288"/>
      <c r="AG516" s="376"/>
      <c r="AH516" s="376"/>
      <c r="AI516" s="394"/>
      <c r="AJ516" s="402"/>
      <c r="AK516" s="399"/>
      <c r="AL516" s="399"/>
      <c r="AM516" s="402"/>
      <c r="AN516" s="480"/>
    </row>
    <row r="517" spans="1:40" x14ac:dyDescent="0.25">
      <c r="A517" s="290"/>
      <c r="B517" s="409"/>
      <c r="C517" s="657"/>
      <c r="D517" s="288"/>
      <c r="E517" s="649"/>
      <c r="F517" s="288"/>
      <c r="G517" s="288"/>
      <c r="H517" s="372"/>
      <c r="I517" s="288"/>
      <c r="J517" s="483"/>
      <c r="K517" s="282"/>
      <c r="L517" s="376"/>
      <c r="M517" s="394"/>
      <c r="N517" s="478" t="s">
        <v>430</v>
      </c>
      <c r="O517" s="406" t="s">
        <v>65</v>
      </c>
      <c r="P517" s="164" t="s">
        <v>401</v>
      </c>
      <c r="Q517" s="164" t="s">
        <v>76</v>
      </c>
      <c r="R517" s="164">
        <f>+IFERROR(VLOOKUP(Q517,[17]DATOS!$E$2:$F$17,2,FALSE),"")</f>
        <v>15</v>
      </c>
      <c r="S517" s="369">
        <f>SUM(R517:R523)</f>
        <v>100</v>
      </c>
      <c r="T517" s="369" t="str">
        <f>+IF(AND(S517&lt;=100,S517&gt;=96),"Fuerte",IF(AND(S517&lt;=95,S517&gt;=86),"Moderado",IF(AND(S517&lt;=85,J510&gt;=0),"Débil"," ")))</f>
        <v>Fuerte</v>
      </c>
      <c r="U517" s="369" t="s">
        <v>90</v>
      </c>
      <c r="V517" s="406"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369">
        <f>IF(V517="Fuerte",100,IF(V517="Moderado",50,IF(V517="Débil",0)))</f>
        <v>100</v>
      </c>
      <c r="X517" s="370"/>
      <c r="Y517" s="406" t="s">
        <v>429</v>
      </c>
      <c r="Z517" s="407" t="s">
        <v>428</v>
      </c>
      <c r="AA517" s="730" t="s">
        <v>427</v>
      </c>
      <c r="AB517" s="495"/>
      <c r="AC517" s="495"/>
      <c r="AD517" s="495"/>
      <c r="AE517" s="376"/>
      <c r="AF517" s="288"/>
      <c r="AG517" s="376"/>
      <c r="AH517" s="376"/>
      <c r="AI517" s="394"/>
      <c r="AJ517" s="726" t="s">
        <v>705</v>
      </c>
      <c r="AK517" s="407">
        <v>43497</v>
      </c>
      <c r="AL517" s="407">
        <v>43830</v>
      </c>
      <c r="AM517" s="406" t="s">
        <v>426</v>
      </c>
      <c r="AN517" s="497" t="s">
        <v>425</v>
      </c>
    </row>
    <row r="518" spans="1:40" x14ac:dyDescent="0.25">
      <c r="A518" s="290"/>
      <c r="B518" s="409"/>
      <c r="C518" s="657"/>
      <c r="D518" s="288"/>
      <c r="E518" s="647" t="s">
        <v>424</v>
      </c>
      <c r="F518" s="288"/>
      <c r="G518" s="288"/>
      <c r="H518" s="372" t="s">
        <v>389</v>
      </c>
      <c r="I518" s="288" t="s">
        <v>49</v>
      </c>
      <c r="J518" s="483"/>
      <c r="K518" s="282"/>
      <c r="L518" s="376"/>
      <c r="M518" s="394"/>
      <c r="N518" s="470"/>
      <c r="O518" s="376"/>
      <c r="P518" s="164" t="s">
        <v>399</v>
      </c>
      <c r="Q518" s="164" t="s">
        <v>78</v>
      </c>
      <c r="R518" s="164">
        <f>+IFERROR(VLOOKUP(Q518,[17]DATOS!$E$2:$F$17,2,FALSE),"")</f>
        <v>15</v>
      </c>
      <c r="S518" s="370"/>
      <c r="T518" s="370"/>
      <c r="U518" s="370"/>
      <c r="V518" s="376"/>
      <c r="W518" s="370"/>
      <c r="X518" s="370"/>
      <c r="Y518" s="376"/>
      <c r="Z518" s="398"/>
      <c r="AA518" s="731"/>
      <c r="AB518" s="495"/>
      <c r="AC518" s="495"/>
      <c r="AD518" s="495"/>
      <c r="AE518" s="376"/>
      <c r="AF518" s="288"/>
      <c r="AG518" s="376"/>
      <c r="AH518" s="376"/>
      <c r="AI518" s="394"/>
      <c r="AJ518" s="401"/>
      <c r="AK518" s="398"/>
      <c r="AL518" s="398"/>
      <c r="AM518" s="376"/>
      <c r="AN518" s="473"/>
    </row>
    <row r="519" spans="1:40" x14ac:dyDescent="0.25">
      <c r="A519" s="290"/>
      <c r="B519" s="409"/>
      <c r="C519" s="657"/>
      <c r="D519" s="288"/>
      <c r="E519" s="648"/>
      <c r="F519" s="288"/>
      <c r="G519" s="288"/>
      <c r="H519" s="372"/>
      <c r="I519" s="288"/>
      <c r="J519" s="483"/>
      <c r="K519" s="282"/>
      <c r="L519" s="376"/>
      <c r="M519" s="394"/>
      <c r="N519" s="470"/>
      <c r="O519" s="376"/>
      <c r="P519" s="164" t="s">
        <v>397</v>
      </c>
      <c r="Q519" s="164" t="s">
        <v>80</v>
      </c>
      <c r="R519" s="164">
        <f>+IFERROR(VLOOKUP(Q519,[17]DATOS!$E$2:$F$17,2,FALSE),"")</f>
        <v>15</v>
      </c>
      <c r="S519" s="370"/>
      <c r="T519" s="370"/>
      <c r="U519" s="370"/>
      <c r="V519" s="376"/>
      <c r="W519" s="370"/>
      <c r="X519" s="370"/>
      <c r="Y519" s="376"/>
      <c r="Z519" s="398"/>
      <c r="AA519" s="731"/>
      <c r="AB519" s="495"/>
      <c r="AC519" s="495"/>
      <c r="AD519" s="495"/>
      <c r="AE519" s="376"/>
      <c r="AF519" s="288"/>
      <c r="AG519" s="376"/>
      <c r="AH519" s="376"/>
      <c r="AI519" s="394"/>
      <c r="AJ519" s="401"/>
      <c r="AK519" s="398"/>
      <c r="AL519" s="398"/>
      <c r="AM519" s="376"/>
      <c r="AN519" s="473"/>
    </row>
    <row r="520" spans="1:40" x14ac:dyDescent="0.25">
      <c r="A520" s="290"/>
      <c r="B520" s="409"/>
      <c r="C520" s="657"/>
      <c r="D520" s="288"/>
      <c r="E520" s="648"/>
      <c r="F520" s="288"/>
      <c r="G520" s="288"/>
      <c r="H520" s="372" t="s">
        <v>388</v>
      </c>
      <c r="I520" s="288" t="s">
        <v>49</v>
      </c>
      <c r="J520" s="483"/>
      <c r="K520" s="282"/>
      <c r="L520" s="376"/>
      <c r="M520" s="394"/>
      <c r="N520" s="470"/>
      <c r="O520" s="376"/>
      <c r="P520" s="164" t="s">
        <v>395</v>
      </c>
      <c r="Q520" s="164" t="s">
        <v>82</v>
      </c>
      <c r="R520" s="164">
        <f>+IFERROR(VLOOKUP(Q520,[17]DATOS!$E$2:$F$17,2,FALSE),"")</f>
        <v>15</v>
      </c>
      <c r="S520" s="370"/>
      <c r="T520" s="370"/>
      <c r="U520" s="370"/>
      <c r="V520" s="376"/>
      <c r="W520" s="370"/>
      <c r="X520" s="370"/>
      <c r="Y520" s="376"/>
      <c r="Z520" s="398"/>
      <c r="AA520" s="731"/>
      <c r="AB520" s="495"/>
      <c r="AC520" s="495"/>
      <c r="AD520" s="495"/>
      <c r="AE520" s="376"/>
      <c r="AF520" s="288"/>
      <c r="AG520" s="376"/>
      <c r="AH520" s="376"/>
      <c r="AI520" s="394"/>
      <c r="AJ520" s="401"/>
      <c r="AK520" s="398"/>
      <c r="AL520" s="398"/>
      <c r="AM520" s="376"/>
      <c r="AN520" s="473"/>
    </row>
    <row r="521" spans="1:40" x14ac:dyDescent="0.25">
      <c r="A521" s="290"/>
      <c r="B521" s="409"/>
      <c r="C521" s="657"/>
      <c r="D521" s="288"/>
      <c r="E521" s="648"/>
      <c r="F521" s="288"/>
      <c r="G521" s="288"/>
      <c r="H521" s="372"/>
      <c r="I521" s="288"/>
      <c r="J521" s="483"/>
      <c r="K521" s="282"/>
      <c r="L521" s="376"/>
      <c r="M521" s="394"/>
      <c r="N521" s="470"/>
      <c r="O521" s="376"/>
      <c r="P521" s="164" t="s">
        <v>393</v>
      </c>
      <c r="Q521" s="164" t="s">
        <v>85</v>
      </c>
      <c r="R521" s="164">
        <f>+IFERROR(VLOOKUP(Q521,[17]DATOS!$E$2:$F$17,2,FALSE),"")</f>
        <v>15</v>
      </c>
      <c r="S521" s="370"/>
      <c r="T521" s="370"/>
      <c r="U521" s="370"/>
      <c r="V521" s="376"/>
      <c r="W521" s="370"/>
      <c r="X521" s="370"/>
      <c r="Y521" s="376"/>
      <c r="Z521" s="398"/>
      <c r="AA521" s="731"/>
      <c r="AB521" s="495"/>
      <c r="AC521" s="495"/>
      <c r="AD521" s="495"/>
      <c r="AE521" s="376"/>
      <c r="AF521" s="288"/>
      <c r="AG521" s="376"/>
      <c r="AH521" s="376"/>
      <c r="AI521" s="394"/>
      <c r="AJ521" s="401"/>
      <c r="AK521" s="398"/>
      <c r="AL521" s="398"/>
      <c r="AM521" s="376"/>
      <c r="AN521" s="473"/>
    </row>
    <row r="522" spans="1:40" x14ac:dyDescent="0.25">
      <c r="A522" s="290"/>
      <c r="B522" s="409"/>
      <c r="C522" s="657"/>
      <c r="D522" s="288"/>
      <c r="E522" s="648"/>
      <c r="F522" s="288"/>
      <c r="G522" s="288"/>
      <c r="H522" s="372" t="s">
        <v>387</v>
      </c>
      <c r="I522" s="288" t="s">
        <v>49</v>
      </c>
      <c r="J522" s="483"/>
      <c r="K522" s="282"/>
      <c r="L522" s="376"/>
      <c r="M522" s="394"/>
      <c r="N522" s="470"/>
      <c r="O522" s="376"/>
      <c r="P522" s="164" t="s">
        <v>392</v>
      </c>
      <c r="Q522" s="164" t="s">
        <v>98</v>
      </c>
      <c r="R522" s="164">
        <f>+IFERROR(VLOOKUP(Q522,[17]DATOS!$E$2:$F$17,2,FALSE),"")</f>
        <v>15</v>
      </c>
      <c r="S522" s="370"/>
      <c r="T522" s="370"/>
      <c r="U522" s="370"/>
      <c r="V522" s="376"/>
      <c r="W522" s="370"/>
      <c r="X522" s="370"/>
      <c r="Y522" s="376"/>
      <c r="Z522" s="398"/>
      <c r="AA522" s="731"/>
      <c r="AB522" s="495"/>
      <c r="AC522" s="495"/>
      <c r="AD522" s="495"/>
      <c r="AE522" s="376"/>
      <c r="AF522" s="288"/>
      <c r="AG522" s="376"/>
      <c r="AH522" s="376"/>
      <c r="AI522" s="394"/>
      <c r="AJ522" s="401"/>
      <c r="AK522" s="398"/>
      <c r="AL522" s="398"/>
      <c r="AM522" s="376"/>
      <c r="AN522" s="473"/>
    </row>
    <row r="523" spans="1:40" x14ac:dyDescent="0.25">
      <c r="A523" s="290"/>
      <c r="B523" s="409"/>
      <c r="C523" s="657"/>
      <c r="D523" s="288"/>
      <c r="E523" s="648"/>
      <c r="F523" s="288"/>
      <c r="G523" s="288"/>
      <c r="H523" s="372"/>
      <c r="I523" s="288"/>
      <c r="J523" s="483"/>
      <c r="K523" s="282"/>
      <c r="L523" s="376"/>
      <c r="M523" s="394"/>
      <c r="N523" s="470"/>
      <c r="O523" s="376"/>
      <c r="P523" s="164" t="s">
        <v>390</v>
      </c>
      <c r="Q523" s="164" t="s">
        <v>87</v>
      </c>
      <c r="R523" s="164">
        <f>+IFERROR(VLOOKUP(Q523,[17]DATOS!$E$2:$F$17,2,FALSE),"")</f>
        <v>10</v>
      </c>
      <c r="S523" s="370"/>
      <c r="T523" s="370"/>
      <c r="U523" s="370"/>
      <c r="V523" s="376"/>
      <c r="W523" s="370"/>
      <c r="X523" s="370"/>
      <c r="Y523" s="376"/>
      <c r="Z523" s="398"/>
      <c r="AA523" s="731"/>
      <c r="AB523" s="495"/>
      <c r="AC523" s="495"/>
      <c r="AD523" s="495"/>
      <c r="AE523" s="376"/>
      <c r="AF523" s="288"/>
      <c r="AG523" s="376"/>
      <c r="AH523" s="376"/>
      <c r="AI523" s="394"/>
      <c r="AJ523" s="401"/>
      <c r="AK523" s="398"/>
      <c r="AL523" s="398"/>
      <c r="AM523" s="376"/>
      <c r="AN523" s="473"/>
    </row>
    <row r="524" spans="1:40" x14ac:dyDescent="0.25">
      <c r="A524" s="290"/>
      <c r="B524" s="409"/>
      <c r="C524" s="657"/>
      <c r="D524" s="288"/>
      <c r="E524" s="648"/>
      <c r="F524" s="288"/>
      <c r="G524" s="288"/>
      <c r="H524" s="372" t="s">
        <v>386</v>
      </c>
      <c r="I524" s="288" t="s">
        <v>49</v>
      </c>
      <c r="J524" s="483"/>
      <c r="K524" s="282"/>
      <c r="L524" s="376"/>
      <c r="M524" s="394"/>
      <c r="N524" s="470"/>
      <c r="O524" s="376"/>
      <c r="P524" s="369"/>
      <c r="Q524" s="369"/>
      <c r="R524" s="369" t="str">
        <f>+IFERROR(VLOOKUP(Q524,[17]DATOS!$E$2:$F$17,2,FALSE),"")</f>
        <v/>
      </c>
      <c r="S524" s="370"/>
      <c r="T524" s="370"/>
      <c r="U524" s="370"/>
      <c r="V524" s="376"/>
      <c r="W524" s="370"/>
      <c r="X524" s="370"/>
      <c r="Y524" s="376"/>
      <c r="Z524" s="398"/>
      <c r="AA524" s="731"/>
      <c r="AB524" s="495"/>
      <c r="AC524" s="495"/>
      <c r="AD524" s="495"/>
      <c r="AE524" s="376"/>
      <c r="AF524" s="288"/>
      <c r="AG524" s="376"/>
      <c r="AH524" s="376"/>
      <c r="AI524" s="394"/>
      <c r="AJ524" s="401"/>
      <c r="AK524" s="398"/>
      <c r="AL524" s="398"/>
      <c r="AM524" s="376"/>
      <c r="AN524" s="473"/>
    </row>
    <row r="525" spans="1:40" x14ac:dyDescent="0.25">
      <c r="A525" s="290"/>
      <c r="B525" s="409"/>
      <c r="C525" s="657"/>
      <c r="D525" s="288"/>
      <c r="E525" s="648"/>
      <c r="F525" s="288"/>
      <c r="G525" s="288"/>
      <c r="H525" s="372"/>
      <c r="I525" s="288"/>
      <c r="J525" s="483"/>
      <c r="K525" s="282"/>
      <c r="L525" s="376"/>
      <c r="M525" s="394"/>
      <c r="N525" s="470"/>
      <c r="O525" s="376"/>
      <c r="P525" s="370"/>
      <c r="Q525" s="370"/>
      <c r="R525" s="370"/>
      <c r="S525" s="370"/>
      <c r="T525" s="370"/>
      <c r="U525" s="370"/>
      <c r="V525" s="376"/>
      <c r="W525" s="370"/>
      <c r="X525" s="370"/>
      <c r="Y525" s="376"/>
      <c r="Z525" s="398"/>
      <c r="AA525" s="731"/>
      <c r="AB525" s="495"/>
      <c r="AC525" s="495"/>
      <c r="AD525" s="495"/>
      <c r="AE525" s="376"/>
      <c r="AF525" s="288"/>
      <c r="AG525" s="376"/>
      <c r="AH525" s="376"/>
      <c r="AI525" s="394"/>
      <c r="AJ525" s="401"/>
      <c r="AK525" s="398"/>
      <c r="AL525" s="398"/>
      <c r="AM525" s="376"/>
      <c r="AN525" s="473"/>
    </row>
    <row r="526" spans="1:40" x14ac:dyDescent="0.25">
      <c r="A526" s="290"/>
      <c r="B526" s="409"/>
      <c r="C526" s="657"/>
      <c r="D526" s="288"/>
      <c r="E526" s="648"/>
      <c r="F526" s="288"/>
      <c r="G526" s="288"/>
      <c r="H526" s="372" t="s">
        <v>385</v>
      </c>
      <c r="I526" s="288" t="s">
        <v>49</v>
      </c>
      <c r="J526" s="483"/>
      <c r="K526" s="282"/>
      <c r="L526" s="376"/>
      <c r="M526" s="394"/>
      <c r="N526" s="470"/>
      <c r="O526" s="376"/>
      <c r="P526" s="370"/>
      <c r="Q526" s="370"/>
      <c r="R526" s="370"/>
      <c r="S526" s="370"/>
      <c r="T526" s="370"/>
      <c r="U526" s="370"/>
      <c r="V526" s="376"/>
      <c r="W526" s="370"/>
      <c r="X526" s="370"/>
      <c r="Y526" s="376"/>
      <c r="Z526" s="398"/>
      <c r="AA526" s="731"/>
      <c r="AB526" s="495"/>
      <c r="AC526" s="495"/>
      <c r="AD526" s="495"/>
      <c r="AE526" s="376"/>
      <c r="AF526" s="288"/>
      <c r="AG526" s="376"/>
      <c r="AH526" s="376"/>
      <c r="AI526" s="394"/>
      <c r="AJ526" s="401"/>
      <c r="AK526" s="398"/>
      <c r="AL526" s="398"/>
      <c r="AM526" s="376"/>
      <c r="AN526" s="473"/>
    </row>
    <row r="527" spans="1:40" x14ac:dyDescent="0.25">
      <c r="A527" s="290"/>
      <c r="B527" s="409"/>
      <c r="C527" s="657"/>
      <c r="D527" s="288"/>
      <c r="E527" s="648"/>
      <c r="F527" s="288"/>
      <c r="G527" s="288"/>
      <c r="H527" s="372"/>
      <c r="I527" s="288"/>
      <c r="J527" s="483"/>
      <c r="K527" s="282"/>
      <c r="L527" s="376"/>
      <c r="M527" s="394"/>
      <c r="N527" s="470"/>
      <c r="O527" s="376"/>
      <c r="P527" s="370"/>
      <c r="Q527" s="370"/>
      <c r="R527" s="370"/>
      <c r="S527" s="370"/>
      <c r="T527" s="370"/>
      <c r="U527" s="370"/>
      <c r="V527" s="376"/>
      <c r="W527" s="370"/>
      <c r="X527" s="370"/>
      <c r="Y527" s="376"/>
      <c r="Z527" s="398"/>
      <c r="AA527" s="731"/>
      <c r="AB527" s="495"/>
      <c r="AC527" s="495"/>
      <c r="AD527" s="495"/>
      <c r="AE527" s="376"/>
      <c r="AF527" s="288"/>
      <c r="AG527" s="376"/>
      <c r="AH527" s="376"/>
      <c r="AI527" s="394"/>
      <c r="AJ527" s="401"/>
      <c r="AK527" s="398"/>
      <c r="AL527" s="398"/>
      <c r="AM527" s="376"/>
      <c r="AN527" s="473"/>
    </row>
    <row r="528" spans="1:40" x14ac:dyDescent="0.25">
      <c r="A528" s="290"/>
      <c r="B528" s="409"/>
      <c r="C528" s="657"/>
      <c r="D528" s="288"/>
      <c r="E528" s="648"/>
      <c r="F528" s="288"/>
      <c r="G528" s="288"/>
      <c r="H528" s="372"/>
      <c r="I528" s="288"/>
      <c r="J528" s="483"/>
      <c r="K528" s="282"/>
      <c r="L528" s="376"/>
      <c r="M528" s="394"/>
      <c r="N528" s="470"/>
      <c r="O528" s="376"/>
      <c r="P528" s="370"/>
      <c r="Q528" s="370"/>
      <c r="R528" s="370"/>
      <c r="S528" s="370"/>
      <c r="T528" s="370"/>
      <c r="U528" s="370"/>
      <c r="V528" s="376"/>
      <c r="W528" s="370"/>
      <c r="X528" s="370"/>
      <c r="Y528" s="376"/>
      <c r="Z528" s="398"/>
      <c r="AA528" s="731"/>
      <c r="AB528" s="495"/>
      <c r="AC528" s="495"/>
      <c r="AD528" s="495"/>
      <c r="AE528" s="376"/>
      <c r="AF528" s="288"/>
      <c r="AG528" s="376"/>
      <c r="AH528" s="376"/>
      <c r="AI528" s="394"/>
      <c r="AJ528" s="401"/>
      <c r="AK528" s="398"/>
      <c r="AL528" s="398"/>
      <c r="AM528" s="376"/>
      <c r="AN528" s="473"/>
    </row>
    <row r="529" spans="1:40" x14ac:dyDescent="0.25">
      <c r="A529" s="290"/>
      <c r="B529" s="409"/>
      <c r="C529" s="657"/>
      <c r="D529" s="288"/>
      <c r="E529" s="649"/>
      <c r="F529" s="288"/>
      <c r="G529" s="288"/>
      <c r="H529" s="167"/>
      <c r="I529" s="140"/>
      <c r="J529" s="483"/>
      <c r="K529" s="282"/>
      <c r="L529" s="376"/>
      <c r="M529" s="394"/>
      <c r="N529" s="470"/>
      <c r="O529" s="376"/>
      <c r="P529" s="370"/>
      <c r="Q529" s="370"/>
      <c r="R529" s="370"/>
      <c r="S529" s="370"/>
      <c r="T529" s="370"/>
      <c r="U529" s="370"/>
      <c r="V529" s="376"/>
      <c r="W529" s="370"/>
      <c r="X529" s="370"/>
      <c r="Y529" s="376"/>
      <c r="Z529" s="398"/>
      <c r="AA529" s="731"/>
      <c r="AB529" s="495"/>
      <c r="AC529" s="495"/>
      <c r="AD529" s="495"/>
      <c r="AE529" s="376"/>
      <c r="AF529" s="140"/>
      <c r="AG529" s="376"/>
      <c r="AH529" s="376"/>
      <c r="AI529" s="394"/>
      <c r="AJ529" s="402"/>
      <c r="AK529" s="399"/>
      <c r="AL529" s="399"/>
      <c r="AM529" s="377"/>
      <c r="AN529" s="480"/>
    </row>
    <row r="530" spans="1:40" ht="129.75" customHeight="1" thickBot="1" x14ac:dyDescent="0.3">
      <c r="A530" s="290"/>
      <c r="B530" s="410"/>
      <c r="C530" s="657"/>
      <c r="D530" s="288"/>
      <c r="E530" s="168" t="s">
        <v>423</v>
      </c>
      <c r="F530" s="288"/>
      <c r="G530" s="288"/>
      <c r="H530" s="167"/>
      <c r="I530" s="158"/>
      <c r="J530" s="483"/>
      <c r="K530" s="282"/>
      <c r="L530" s="392"/>
      <c r="M530" s="569"/>
      <c r="N530" s="481"/>
      <c r="O530" s="377"/>
      <c r="P530" s="379"/>
      <c r="Q530" s="379"/>
      <c r="R530" s="379"/>
      <c r="S530" s="379"/>
      <c r="T530" s="379"/>
      <c r="U530" s="379"/>
      <c r="V530" s="377"/>
      <c r="W530" s="379"/>
      <c r="X530" s="379"/>
      <c r="Y530" s="377"/>
      <c r="Z530" s="399"/>
      <c r="AA530" s="732"/>
      <c r="AB530" s="489"/>
      <c r="AC530" s="489"/>
      <c r="AD530" s="489"/>
      <c r="AE530" s="377"/>
      <c r="AF530" s="140"/>
      <c r="AG530" s="377"/>
      <c r="AH530" s="392"/>
      <c r="AI530" s="569"/>
      <c r="AJ530" s="201" t="s">
        <v>704</v>
      </c>
      <c r="AK530" s="200" t="s">
        <v>422</v>
      </c>
      <c r="AL530" s="200" t="s">
        <v>421</v>
      </c>
      <c r="AM530" s="162" t="s">
        <v>420</v>
      </c>
      <c r="AN530" s="217"/>
    </row>
    <row r="531" spans="1:40" ht="15.75" thickBot="1" x14ac:dyDescent="0.3">
      <c r="A531" s="295">
        <v>19</v>
      </c>
      <c r="B531" s="739" t="s">
        <v>776</v>
      </c>
      <c r="C531" s="375" t="s">
        <v>419</v>
      </c>
      <c r="D531" s="284" t="s">
        <v>32</v>
      </c>
      <c r="E531" s="375" t="s">
        <v>418</v>
      </c>
      <c r="F531" s="284" t="s">
        <v>417</v>
      </c>
      <c r="G531" s="307" t="s">
        <v>100</v>
      </c>
      <c r="H531" s="166" t="s">
        <v>416</v>
      </c>
      <c r="I531" s="140" t="s">
        <v>48</v>
      </c>
      <c r="J531" s="419">
        <f>COUNTIF(I531:I556,[3]DATOS!$D$24)</f>
        <v>12</v>
      </c>
      <c r="K531" s="421" t="str">
        <f>+IF(AND(J531&lt;6,J531&gt;0),"Moderado",IF(AND(J531&lt;12,J531&gt;5),"Mayor",IF(AND(J531&lt;20,J531&gt;11),"Catastrófico","Responda las Preguntas de Impacto")))</f>
        <v>Catastrófico</v>
      </c>
      <c r="L531" s="375"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Extremo</v>
      </c>
      <c r="M531" s="424"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Evitar el Riesgo, Reducir el Riesgo, Compartir el Riesgo</v>
      </c>
      <c r="N531" s="307" t="s">
        <v>415</v>
      </c>
      <c r="O531" s="287" t="s">
        <v>65</v>
      </c>
      <c r="P531" s="164" t="s">
        <v>401</v>
      </c>
      <c r="Q531" s="159" t="s">
        <v>76</v>
      </c>
      <c r="R531" s="159">
        <f>+IFERROR(VLOOKUP(Q531,[18]DATOS!$E$2:$F$17,2,FALSE),"")</f>
        <v>15</v>
      </c>
      <c r="S531" s="429">
        <f>SUM(R531:R538)</f>
        <v>100</v>
      </c>
      <c r="T531" s="290" t="str">
        <f>+IF(AND(S531&lt;=100,S531&gt;=96),"Fuerte",IF(AND(S531&lt;=95,S531&gt;=86),"Moderado",IF(AND(S531&lt;=85,J531&gt;=0),"Débil"," ")))</f>
        <v>Fuerte</v>
      </c>
      <c r="U531" s="290" t="s">
        <v>90</v>
      </c>
      <c r="V531" s="29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290">
        <f>IF(V531="Fuerte",100,IF(V531="Moderado",50,IF(V531="Débil",0)))</f>
        <v>100</v>
      </c>
      <c r="X531" s="369">
        <f>AVERAGE(W531:W556)</f>
        <v>100</v>
      </c>
      <c r="Y531" s="406" t="s">
        <v>414</v>
      </c>
      <c r="Z531" s="369" t="s">
        <v>413</v>
      </c>
      <c r="AA531" s="494" t="s">
        <v>412</v>
      </c>
      <c r="AB531" s="496" t="str">
        <f>+IF(X531=100,"Fuerte",IF(AND(X531&lt;=99,X531&gt;=50),"Moderado",IF(X531&lt;50,"Débil"," ")))</f>
        <v>Fuerte</v>
      </c>
      <c r="AC531" s="387" t="s">
        <v>95</v>
      </c>
      <c r="AD531" s="387" t="s">
        <v>95</v>
      </c>
      <c r="AE531" s="389"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375"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375" t="str">
        <f>K531</f>
        <v>Catastrófico</v>
      </c>
      <c r="AH531" s="375"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Extremo</v>
      </c>
      <c r="AI531" s="393"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Evitar el Riesgo, Reducir el Riesgo, Compartir el Riesgo</v>
      </c>
      <c r="AJ531" s="397" t="s">
        <v>703</v>
      </c>
      <c r="AK531" s="378">
        <v>43466</v>
      </c>
      <c r="AL531" s="407">
        <v>43830</v>
      </c>
      <c r="AM531" s="400" t="s">
        <v>411</v>
      </c>
      <c r="AN531" s="497" t="s">
        <v>410</v>
      </c>
    </row>
    <row r="532" spans="1:40" ht="15.75" thickBot="1" x14ac:dyDescent="0.3">
      <c r="A532" s="296"/>
      <c r="B532" s="409"/>
      <c r="C532" s="376"/>
      <c r="D532" s="285"/>
      <c r="E532" s="376"/>
      <c r="F532" s="285"/>
      <c r="G532" s="308"/>
      <c r="H532" s="161" t="s">
        <v>409</v>
      </c>
      <c r="I532" s="140" t="s">
        <v>48</v>
      </c>
      <c r="J532" s="419"/>
      <c r="K532" s="422"/>
      <c r="L532" s="376"/>
      <c r="M532" s="425"/>
      <c r="N532" s="308"/>
      <c r="O532" s="288"/>
      <c r="P532" s="164" t="s">
        <v>399</v>
      </c>
      <c r="Q532" s="159" t="s">
        <v>78</v>
      </c>
      <c r="R532" s="159">
        <f>+IFERROR(VLOOKUP(Q532,[18]DATOS!$E$2:$F$17,2,FALSE),"")</f>
        <v>15</v>
      </c>
      <c r="S532" s="430"/>
      <c r="T532" s="290"/>
      <c r="U532" s="290"/>
      <c r="V532" s="290"/>
      <c r="W532" s="290"/>
      <c r="X532" s="370"/>
      <c r="Y532" s="376"/>
      <c r="Z532" s="370"/>
      <c r="AA532" s="495"/>
      <c r="AB532" s="384"/>
      <c r="AC532" s="387"/>
      <c r="AD532" s="387"/>
      <c r="AE532" s="390"/>
      <c r="AF532" s="376"/>
      <c r="AG532" s="376"/>
      <c r="AH532" s="376"/>
      <c r="AI532" s="394"/>
      <c r="AJ532" s="397"/>
      <c r="AK532" s="398"/>
      <c r="AL532" s="398"/>
      <c r="AM532" s="401"/>
      <c r="AN532" s="473"/>
    </row>
    <row r="533" spans="1:40" ht="15.75" thickBot="1" x14ac:dyDescent="0.3">
      <c r="A533" s="296"/>
      <c r="B533" s="409"/>
      <c r="C533" s="376"/>
      <c r="D533" s="285"/>
      <c r="E533" s="376"/>
      <c r="F533" s="285"/>
      <c r="G533" s="308"/>
      <c r="H533" s="161" t="s">
        <v>408</v>
      </c>
      <c r="I533" s="140" t="s">
        <v>48</v>
      </c>
      <c r="J533" s="419"/>
      <c r="K533" s="422"/>
      <c r="L533" s="376"/>
      <c r="M533" s="425"/>
      <c r="N533" s="308"/>
      <c r="O533" s="288"/>
      <c r="P533" s="164" t="s">
        <v>397</v>
      </c>
      <c r="Q533" s="159" t="s">
        <v>80</v>
      </c>
      <c r="R533" s="159">
        <f>+IFERROR(VLOOKUP(Q533,[18]DATOS!$E$2:$F$17,2,FALSE),"")</f>
        <v>15</v>
      </c>
      <c r="S533" s="430"/>
      <c r="T533" s="290"/>
      <c r="U533" s="290"/>
      <c r="V533" s="290"/>
      <c r="W533" s="290"/>
      <c r="X533" s="370"/>
      <c r="Y533" s="376"/>
      <c r="Z533" s="370"/>
      <c r="AA533" s="495"/>
      <c r="AB533" s="384"/>
      <c r="AC533" s="387"/>
      <c r="AD533" s="387"/>
      <c r="AE533" s="390"/>
      <c r="AF533" s="376"/>
      <c r="AG533" s="376"/>
      <c r="AH533" s="376"/>
      <c r="AI533" s="394"/>
      <c r="AJ533" s="397"/>
      <c r="AK533" s="398"/>
      <c r="AL533" s="398"/>
      <c r="AM533" s="401"/>
      <c r="AN533" s="473"/>
    </row>
    <row r="534" spans="1:40" ht="15.75" thickBot="1" x14ac:dyDescent="0.3">
      <c r="A534" s="296"/>
      <c r="B534" s="409"/>
      <c r="C534" s="376"/>
      <c r="D534" s="285"/>
      <c r="E534" s="376"/>
      <c r="F534" s="285"/>
      <c r="G534" s="308"/>
      <c r="H534" s="161" t="s">
        <v>407</v>
      </c>
      <c r="I534" s="140" t="s">
        <v>48</v>
      </c>
      <c r="J534" s="419"/>
      <c r="K534" s="422"/>
      <c r="L534" s="376"/>
      <c r="M534" s="425"/>
      <c r="N534" s="308"/>
      <c r="O534" s="288"/>
      <c r="P534" s="164" t="s">
        <v>395</v>
      </c>
      <c r="Q534" s="159" t="s">
        <v>82</v>
      </c>
      <c r="R534" s="159">
        <f>+IFERROR(VLOOKUP(Q534,[18]DATOS!$E$2:$F$17,2,FALSE),"")</f>
        <v>15</v>
      </c>
      <c r="S534" s="430"/>
      <c r="T534" s="290"/>
      <c r="U534" s="290"/>
      <c r="V534" s="290"/>
      <c r="W534" s="290"/>
      <c r="X534" s="370"/>
      <c r="Y534" s="376"/>
      <c r="Z534" s="370"/>
      <c r="AA534" s="495"/>
      <c r="AB534" s="384"/>
      <c r="AC534" s="387"/>
      <c r="AD534" s="387"/>
      <c r="AE534" s="390"/>
      <c r="AF534" s="376"/>
      <c r="AG534" s="376"/>
      <c r="AH534" s="376"/>
      <c r="AI534" s="394"/>
      <c r="AJ534" s="397"/>
      <c r="AK534" s="398"/>
      <c r="AL534" s="398"/>
      <c r="AM534" s="401"/>
      <c r="AN534" s="473"/>
    </row>
    <row r="535" spans="1:40" ht="15.75" thickBot="1" x14ac:dyDescent="0.3">
      <c r="A535" s="296"/>
      <c r="B535" s="409"/>
      <c r="C535" s="376"/>
      <c r="D535" s="285"/>
      <c r="E535" s="376"/>
      <c r="F535" s="285"/>
      <c r="G535" s="308"/>
      <c r="H535" s="161" t="s">
        <v>406</v>
      </c>
      <c r="I535" s="140" t="s">
        <v>48</v>
      </c>
      <c r="J535" s="419"/>
      <c r="K535" s="422"/>
      <c r="L535" s="376"/>
      <c r="M535" s="425"/>
      <c r="N535" s="308"/>
      <c r="O535" s="288"/>
      <c r="P535" s="164" t="s">
        <v>393</v>
      </c>
      <c r="Q535" s="159" t="s">
        <v>85</v>
      </c>
      <c r="R535" s="159">
        <f>+IFERROR(VLOOKUP(Q535,[18]DATOS!$E$2:$F$17,2,FALSE),"")</f>
        <v>15</v>
      </c>
      <c r="S535" s="430"/>
      <c r="T535" s="290"/>
      <c r="U535" s="290"/>
      <c r="V535" s="290"/>
      <c r="W535" s="290"/>
      <c r="X535" s="370"/>
      <c r="Y535" s="376"/>
      <c r="Z535" s="370"/>
      <c r="AA535" s="495"/>
      <c r="AB535" s="384"/>
      <c r="AC535" s="387"/>
      <c r="AD535" s="387"/>
      <c r="AE535" s="390"/>
      <c r="AF535" s="376"/>
      <c r="AG535" s="376"/>
      <c r="AH535" s="376"/>
      <c r="AI535" s="394"/>
      <c r="AJ535" s="397"/>
      <c r="AK535" s="398"/>
      <c r="AL535" s="398"/>
      <c r="AM535" s="401"/>
      <c r="AN535" s="473"/>
    </row>
    <row r="536" spans="1:40" x14ac:dyDescent="0.25">
      <c r="A536" s="296"/>
      <c r="B536" s="409"/>
      <c r="C536" s="376"/>
      <c r="D536" s="285"/>
      <c r="E536" s="376"/>
      <c r="F536" s="285"/>
      <c r="G536" s="308"/>
      <c r="H536" s="161" t="s">
        <v>405</v>
      </c>
      <c r="I536" s="140" t="s">
        <v>49</v>
      </c>
      <c r="J536" s="419"/>
      <c r="K536" s="422"/>
      <c r="L536" s="376"/>
      <c r="M536" s="425"/>
      <c r="N536" s="308"/>
      <c r="O536" s="288"/>
      <c r="P536" s="165" t="s">
        <v>392</v>
      </c>
      <c r="Q536" s="159" t="s">
        <v>98</v>
      </c>
      <c r="R536" s="159">
        <f>+IFERROR(VLOOKUP(Q536,[18]DATOS!$E$2:$F$17,2,FALSE),"")</f>
        <v>15</v>
      </c>
      <c r="S536" s="430"/>
      <c r="T536" s="290"/>
      <c r="U536" s="290"/>
      <c r="V536" s="290"/>
      <c r="W536" s="290"/>
      <c r="X536" s="370"/>
      <c r="Y536" s="376"/>
      <c r="Z536" s="370"/>
      <c r="AA536" s="495"/>
      <c r="AB536" s="384"/>
      <c r="AC536" s="387"/>
      <c r="AD536" s="387"/>
      <c r="AE536" s="390"/>
      <c r="AF536" s="376"/>
      <c r="AG536" s="376"/>
      <c r="AH536" s="376"/>
      <c r="AI536" s="394"/>
      <c r="AJ536" s="397"/>
      <c r="AK536" s="398"/>
      <c r="AL536" s="398"/>
      <c r="AM536" s="401"/>
      <c r="AN536" s="473"/>
    </row>
    <row r="537" spans="1:40" x14ac:dyDescent="0.25">
      <c r="A537" s="296"/>
      <c r="B537" s="409"/>
      <c r="C537" s="376"/>
      <c r="D537" s="285"/>
      <c r="E537" s="376"/>
      <c r="F537" s="285"/>
      <c r="G537" s="308"/>
      <c r="H537" s="161" t="s">
        <v>404</v>
      </c>
      <c r="I537" s="140" t="s">
        <v>49</v>
      </c>
      <c r="J537" s="419"/>
      <c r="K537" s="422"/>
      <c r="L537" s="376"/>
      <c r="M537" s="425"/>
      <c r="N537" s="308"/>
      <c r="O537" s="288"/>
      <c r="P537" s="164" t="s">
        <v>390</v>
      </c>
      <c r="Q537" s="164" t="s">
        <v>87</v>
      </c>
      <c r="R537" s="164">
        <v>10</v>
      </c>
      <c r="S537" s="430"/>
      <c r="T537" s="290"/>
      <c r="U537" s="290"/>
      <c r="V537" s="290"/>
      <c r="W537" s="290"/>
      <c r="X537" s="370"/>
      <c r="Y537" s="376"/>
      <c r="Z537" s="370"/>
      <c r="AA537" s="495"/>
      <c r="AB537" s="384"/>
      <c r="AC537" s="387"/>
      <c r="AD537" s="387"/>
      <c r="AE537" s="390"/>
      <c r="AF537" s="376"/>
      <c r="AG537" s="376"/>
      <c r="AH537" s="376"/>
      <c r="AI537" s="394"/>
      <c r="AJ537" s="397"/>
      <c r="AK537" s="398"/>
      <c r="AL537" s="398"/>
      <c r="AM537" s="401"/>
      <c r="AN537" s="473"/>
    </row>
    <row r="538" spans="1:40" ht="30.75" thickBot="1" x14ac:dyDescent="0.3">
      <c r="A538" s="296"/>
      <c r="B538" s="409"/>
      <c r="C538" s="376"/>
      <c r="D538" s="285"/>
      <c r="E538" s="377"/>
      <c r="F538" s="285"/>
      <c r="G538" s="308"/>
      <c r="H538" s="161" t="s">
        <v>403</v>
      </c>
      <c r="I538" s="140" t="s">
        <v>49</v>
      </c>
      <c r="J538" s="419"/>
      <c r="K538" s="422"/>
      <c r="L538" s="376"/>
      <c r="M538" s="425"/>
      <c r="N538" s="308"/>
      <c r="O538" s="288"/>
      <c r="P538" s="163"/>
      <c r="Q538" s="163"/>
      <c r="R538" s="163"/>
      <c r="S538" s="431"/>
      <c r="T538" s="290"/>
      <c r="U538" s="290"/>
      <c r="V538" s="290"/>
      <c r="W538" s="290"/>
      <c r="X538" s="370"/>
      <c r="Y538" s="377"/>
      <c r="Z538" s="379"/>
      <c r="AA538" s="489"/>
      <c r="AB538" s="384"/>
      <c r="AC538" s="387"/>
      <c r="AD538" s="387"/>
      <c r="AE538" s="390"/>
      <c r="AF538" s="376"/>
      <c r="AG538" s="376"/>
      <c r="AH538" s="376"/>
      <c r="AI538" s="394"/>
      <c r="AJ538" s="397"/>
      <c r="AK538" s="399"/>
      <c r="AL538" s="399"/>
      <c r="AM538" s="402"/>
      <c r="AN538" s="473"/>
    </row>
    <row r="539" spans="1:40" ht="15.75" thickBot="1" x14ac:dyDescent="0.3">
      <c r="A539" s="296"/>
      <c r="B539" s="409"/>
      <c r="C539" s="376"/>
      <c r="D539" s="285"/>
      <c r="E539" s="478"/>
      <c r="F539" s="285"/>
      <c r="G539" s="308"/>
      <c r="H539" s="161" t="s">
        <v>402</v>
      </c>
      <c r="I539" s="140" t="s">
        <v>49</v>
      </c>
      <c r="J539" s="419"/>
      <c r="K539" s="422"/>
      <c r="L539" s="376"/>
      <c r="M539" s="425"/>
      <c r="N539" s="308"/>
      <c r="O539" s="375"/>
      <c r="P539" s="159" t="s">
        <v>401</v>
      </c>
      <c r="Q539" s="159" t="s">
        <v>76</v>
      </c>
      <c r="R539" s="159">
        <f>+IFERROR(VLOOKUP(Q539,[18]DATOS!$E$2:$F$17,2,FALSE),"")</f>
        <v>15</v>
      </c>
      <c r="S539" s="369">
        <f>SUM(R539:R548)</f>
        <v>100</v>
      </c>
      <c r="T539" s="369" t="str">
        <f>+IF(AND(S539&lt;=100,S539&gt;=96),"Fuerte",IF(AND(S539&lt;=95,S539&gt;=86),"Moderado",IF(AND(S539&lt;=85,J539&gt;=0),"Débil"," ")))</f>
        <v>Fuerte</v>
      </c>
      <c r="U539" s="369" t="s">
        <v>90</v>
      </c>
      <c r="V539" s="369"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369">
        <f>IF(V539="Fuerte",100,IF(V539="Moderado",50,IF(V539="Débil",0)))</f>
        <v>100</v>
      </c>
      <c r="X539" s="370"/>
      <c r="Y539" s="406"/>
      <c r="Z539" s="407"/>
      <c r="AA539" s="406"/>
      <c r="AB539" s="384"/>
      <c r="AC539" s="387"/>
      <c r="AD539" s="387"/>
      <c r="AE539" s="390"/>
      <c r="AF539" s="376"/>
      <c r="AG539" s="376"/>
      <c r="AH539" s="376"/>
      <c r="AI539" s="394"/>
      <c r="AJ539" s="397"/>
      <c r="AK539" s="468"/>
      <c r="AL539" s="468"/>
      <c r="AM539" s="288"/>
      <c r="AN539" s="473"/>
    </row>
    <row r="540" spans="1:40" ht="15.75" thickBot="1" x14ac:dyDescent="0.3">
      <c r="A540" s="296"/>
      <c r="B540" s="409"/>
      <c r="C540" s="376"/>
      <c r="D540" s="285"/>
      <c r="E540" s="470"/>
      <c r="F540" s="285"/>
      <c r="G540" s="308"/>
      <c r="H540" s="161" t="s">
        <v>400</v>
      </c>
      <c r="I540" s="140" t="s">
        <v>48</v>
      </c>
      <c r="J540" s="419"/>
      <c r="K540" s="422"/>
      <c r="L540" s="376"/>
      <c r="M540" s="425"/>
      <c r="N540" s="308"/>
      <c r="O540" s="376"/>
      <c r="P540" s="160" t="s">
        <v>399</v>
      </c>
      <c r="Q540" s="159" t="s">
        <v>78</v>
      </c>
      <c r="R540" s="159">
        <f>+IFERROR(VLOOKUP(Q540,[18]DATOS!$E$2:$F$17,2,FALSE),"")</f>
        <v>15</v>
      </c>
      <c r="S540" s="370"/>
      <c r="T540" s="370"/>
      <c r="U540" s="370"/>
      <c r="V540" s="370"/>
      <c r="W540" s="370"/>
      <c r="X540" s="370"/>
      <c r="Y540" s="376"/>
      <c r="Z540" s="370"/>
      <c r="AA540" s="376"/>
      <c r="AB540" s="384"/>
      <c r="AC540" s="387"/>
      <c r="AD540" s="387"/>
      <c r="AE540" s="390"/>
      <c r="AF540" s="376"/>
      <c r="AG540" s="376"/>
      <c r="AH540" s="376"/>
      <c r="AI540" s="394"/>
      <c r="AJ540" s="397"/>
      <c r="AK540" s="468"/>
      <c r="AL540" s="468"/>
      <c r="AM540" s="288"/>
      <c r="AN540" s="473"/>
    </row>
    <row r="541" spans="1:40" ht="15.75" thickBot="1" x14ac:dyDescent="0.3">
      <c r="A541" s="296"/>
      <c r="B541" s="409"/>
      <c r="C541" s="376"/>
      <c r="D541" s="285"/>
      <c r="E541" s="470"/>
      <c r="F541" s="285"/>
      <c r="G541" s="308"/>
      <c r="H541" s="161" t="s">
        <v>398</v>
      </c>
      <c r="I541" s="140" t="s">
        <v>48</v>
      </c>
      <c r="J541" s="419"/>
      <c r="K541" s="422"/>
      <c r="L541" s="376"/>
      <c r="M541" s="425"/>
      <c r="N541" s="308"/>
      <c r="O541" s="376"/>
      <c r="P541" s="160" t="s">
        <v>397</v>
      </c>
      <c r="Q541" s="159" t="s">
        <v>80</v>
      </c>
      <c r="R541" s="159">
        <f>+IFERROR(VLOOKUP(Q541,[18]DATOS!$E$2:$F$17,2,FALSE),"")</f>
        <v>15</v>
      </c>
      <c r="S541" s="370"/>
      <c r="T541" s="370"/>
      <c r="U541" s="370"/>
      <c r="V541" s="370"/>
      <c r="W541" s="370"/>
      <c r="X541" s="370"/>
      <c r="Y541" s="376"/>
      <c r="Z541" s="370"/>
      <c r="AA541" s="376"/>
      <c r="AB541" s="384"/>
      <c r="AC541" s="387"/>
      <c r="AD541" s="387"/>
      <c r="AE541" s="390"/>
      <c r="AF541" s="376"/>
      <c r="AG541" s="376"/>
      <c r="AH541" s="376"/>
      <c r="AI541" s="394"/>
      <c r="AJ541" s="397"/>
      <c r="AK541" s="468"/>
      <c r="AL541" s="468"/>
      <c r="AM541" s="288"/>
      <c r="AN541" s="473"/>
    </row>
    <row r="542" spans="1:40" ht="15.75" thickBot="1" x14ac:dyDescent="0.3">
      <c r="A542" s="296"/>
      <c r="B542" s="409"/>
      <c r="C542" s="376"/>
      <c r="D542" s="285"/>
      <c r="E542" s="470"/>
      <c r="F542" s="285"/>
      <c r="G542" s="308"/>
      <c r="H542" s="161" t="s">
        <v>396</v>
      </c>
      <c r="I542" s="140" t="s">
        <v>48</v>
      </c>
      <c r="J542" s="419"/>
      <c r="K542" s="422"/>
      <c r="L542" s="376"/>
      <c r="M542" s="425"/>
      <c r="N542" s="308"/>
      <c r="O542" s="376"/>
      <c r="P542" s="160" t="s">
        <v>395</v>
      </c>
      <c r="Q542" s="159" t="s">
        <v>82</v>
      </c>
      <c r="R542" s="159">
        <f>+IFERROR(VLOOKUP(Q542,[18]DATOS!$E$2:$F$17,2,FALSE),"")</f>
        <v>15</v>
      </c>
      <c r="S542" s="370"/>
      <c r="T542" s="370"/>
      <c r="U542" s="370"/>
      <c r="V542" s="370"/>
      <c r="W542" s="370"/>
      <c r="X542" s="370"/>
      <c r="Y542" s="376"/>
      <c r="Z542" s="370"/>
      <c r="AA542" s="376"/>
      <c r="AB542" s="384"/>
      <c r="AC542" s="387"/>
      <c r="AD542" s="387"/>
      <c r="AE542" s="390"/>
      <c r="AF542" s="376"/>
      <c r="AG542" s="376"/>
      <c r="AH542" s="376"/>
      <c r="AI542" s="394"/>
      <c r="AJ542" s="397"/>
      <c r="AK542" s="468"/>
      <c r="AL542" s="468"/>
      <c r="AM542" s="288"/>
      <c r="AN542" s="473"/>
    </row>
    <row r="543" spans="1:40" ht="15.75" thickBot="1" x14ac:dyDescent="0.3">
      <c r="A543" s="296"/>
      <c r="B543" s="409"/>
      <c r="C543" s="376"/>
      <c r="D543" s="285"/>
      <c r="E543" s="470"/>
      <c r="F543" s="285"/>
      <c r="G543" s="308"/>
      <c r="H543" s="372" t="s">
        <v>394</v>
      </c>
      <c r="I543" s="288" t="s">
        <v>48</v>
      </c>
      <c r="J543" s="419"/>
      <c r="K543" s="422"/>
      <c r="L543" s="376"/>
      <c r="M543" s="425"/>
      <c r="N543" s="308"/>
      <c r="O543" s="376"/>
      <c r="P543" s="160" t="s">
        <v>393</v>
      </c>
      <c r="Q543" s="159" t="s">
        <v>85</v>
      </c>
      <c r="R543" s="159">
        <f>+IFERROR(VLOOKUP(Q543,[18]DATOS!$E$2:$F$17,2,FALSE),"")</f>
        <v>15</v>
      </c>
      <c r="S543" s="370"/>
      <c r="T543" s="370"/>
      <c r="U543" s="370"/>
      <c r="V543" s="370"/>
      <c r="W543" s="370"/>
      <c r="X543" s="370"/>
      <c r="Y543" s="376"/>
      <c r="Z543" s="370"/>
      <c r="AA543" s="376"/>
      <c r="AB543" s="384"/>
      <c r="AC543" s="387"/>
      <c r="AD543" s="387"/>
      <c r="AE543" s="390"/>
      <c r="AF543" s="376"/>
      <c r="AG543" s="376"/>
      <c r="AH543" s="376"/>
      <c r="AI543" s="394"/>
      <c r="AJ543" s="397"/>
      <c r="AK543" s="468"/>
      <c r="AL543" s="468"/>
      <c r="AM543" s="288"/>
      <c r="AN543" s="473"/>
    </row>
    <row r="544" spans="1:40" ht="15.75" thickBot="1" x14ac:dyDescent="0.3">
      <c r="A544" s="296"/>
      <c r="B544" s="409"/>
      <c r="C544" s="376"/>
      <c r="D544" s="285"/>
      <c r="E544" s="470"/>
      <c r="F544" s="285"/>
      <c r="G544" s="308"/>
      <c r="H544" s="372"/>
      <c r="I544" s="288"/>
      <c r="J544" s="419"/>
      <c r="K544" s="422"/>
      <c r="L544" s="376"/>
      <c r="M544" s="425"/>
      <c r="N544" s="308"/>
      <c r="O544" s="376"/>
      <c r="P544" s="160" t="s">
        <v>392</v>
      </c>
      <c r="Q544" s="159" t="s">
        <v>98</v>
      </c>
      <c r="R544" s="159">
        <f>+IFERROR(VLOOKUP(Q544,[18]DATOS!$E$2:$F$17,2,FALSE),"")</f>
        <v>15</v>
      </c>
      <c r="S544" s="370"/>
      <c r="T544" s="370"/>
      <c r="U544" s="370"/>
      <c r="V544" s="370"/>
      <c r="W544" s="370"/>
      <c r="X544" s="370"/>
      <c r="Y544" s="376"/>
      <c r="Z544" s="370"/>
      <c r="AA544" s="376"/>
      <c r="AB544" s="384"/>
      <c r="AC544" s="387"/>
      <c r="AD544" s="387"/>
      <c r="AE544" s="390"/>
      <c r="AF544" s="376"/>
      <c r="AG544" s="376"/>
      <c r="AH544" s="376"/>
      <c r="AI544" s="394"/>
      <c r="AJ544" s="397"/>
      <c r="AK544" s="468"/>
      <c r="AL544" s="468"/>
      <c r="AM544" s="288"/>
      <c r="AN544" s="473"/>
    </row>
    <row r="545" spans="1:40" x14ac:dyDescent="0.25">
      <c r="A545" s="296"/>
      <c r="B545" s="409"/>
      <c r="C545" s="376"/>
      <c r="D545" s="285"/>
      <c r="E545" s="470"/>
      <c r="F545" s="285"/>
      <c r="G545" s="308"/>
      <c r="H545" s="466" t="s">
        <v>391</v>
      </c>
      <c r="I545" s="288" t="s">
        <v>48</v>
      </c>
      <c r="J545" s="419"/>
      <c r="K545" s="422"/>
      <c r="L545" s="376"/>
      <c r="M545" s="425"/>
      <c r="N545" s="308"/>
      <c r="O545" s="376"/>
      <c r="P545" s="160" t="s">
        <v>390</v>
      </c>
      <c r="Q545" s="159" t="s">
        <v>87</v>
      </c>
      <c r="R545" s="159">
        <f>+IFERROR(VLOOKUP(Q545,[18]DATOS!$E$2:$F$17,2,FALSE),"")</f>
        <v>10</v>
      </c>
      <c r="S545" s="370"/>
      <c r="T545" s="370"/>
      <c r="U545" s="370"/>
      <c r="V545" s="370"/>
      <c r="W545" s="370"/>
      <c r="X545" s="370"/>
      <c r="Y545" s="376"/>
      <c r="Z545" s="370"/>
      <c r="AA545" s="376"/>
      <c r="AB545" s="384"/>
      <c r="AC545" s="387"/>
      <c r="AD545" s="387"/>
      <c r="AE545" s="390"/>
      <c r="AF545" s="376"/>
      <c r="AG545" s="376"/>
      <c r="AH545" s="376"/>
      <c r="AI545" s="394"/>
      <c r="AJ545" s="397"/>
      <c r="AK545" s="468"/>
      <c r="AL545" s="468"/>
      <c r="AM545" s="288"/>
      <c r="AN545" s="473"/>
    </row>
    <row r="546" spans="1:40" x14ac:dyDescent="0.25">
      <c r="A546" s="296"/>
      <c r="B546" s="409"/>
      <c r="C546" s="376"/>
      <c r="D546" s="285"/>
      <c r="E546" s="470"/>
      <c r="F546" s="285"/>
      <c r="G546" s="308"/>
      <c r="H546" s="467"/>
      <c r="I546" s="288"/>
      <c r="J546" s="419"/>
      <c r="K546" s="422"/>
      <c r="L546" s="376"/>
      <c r="M546" s="425"/>
      <c r="N546" s="470"/>
      <c r="O546" s="376"/>
      <c r="P546" s="369"/>
      <c r="Q546" s="369"/>
      <c r="R546" s="369"/>
      <c r="S546" s="370"/>
      <c r="T546" s="370"/>
      <c r="U546" s="370"/>
      <c r="V546" s="370"/>
      <c r="W546" s="370"/>
      <c r="X546" s="370"/>
      <c r="Y546" s="376"/>
      <c r="Z546" s="370"/>
      <c r="AA546" s="376"/>
      <c r="AB546" s="384"/>
      <c r="AC546" s="387"/>
      <c r="AD546" s="387"/>
      <c r="AE546" s="390"/>
      <c r="AF546" s="376"/>
      <c r="AG546" s="376"/>
      <c r="AH546" s="376"/>
      <c r="AI546" s="473"/>
      <c r="AJ546" s="491"/>
      <c r="AK546" s="406"/>
      <c r="AL546" s="406"/>
      <c r="AM546" s="406"/>
      <c r="AN546" s="473"/>
    </row>
    <row r="547" spans="1:40" x14ac:dyDescent="0.25">
      <c r="A547" s="296"/>
      <c r="B547" s="409"/>
      <c r="C547" s="376"/>
      <c r="D547" s="285"/>
      <c r="E547" s="470"/>
      <c r="F547" s="285"/>
      <c r="G547" s="308"/>
      <c r="H547" s="735" t="s">
        <v>389</v>
      </c>
      <c r="I547" s="288" t="s">
        <v>48</v>
      </c>
      <c r="J547" s="419"/>
      <c r="K547" s="422"/>
      <c r="L547" s="376"/>
      <c r="M547" s="425"/>
      <c r="N547" s="470"/>
      <c r="O547" s="376"/>
      <c r="P547" s="370"/>
      <c r="Q547" s="370"/>
      <c r="R547" s="370"/>
      <c r="S547" s="370"/>
      <c r="T547" s="370"/>
      <c r="U547" s="370"/>
      <c r="V547" s="370"/>
      <c r="W547" s="370"/>
      <c r="X547" s="370"/>
      <c r="Y547" s="376"/>
      <c r="Z547" s="370"/>
      <c r="AA547" s="376"/>
      <c r="AB547" s="384"/>
      <c r="AC547" s="387"/>
      <c r="AD547" s="387"/>
      <c r="AE547" s="390"/>
      <c r="AF547" s="376"/>
      <c r="AG547" s="376"/>
      <c r="AH547" s="376"/>
      <c r="AI547" s="473"/>
      <c r="AJ547" s="492"/>
      <c r="AK547" s="376"/>
      <c r="AL547" s="376"/>
      <c r="AM547" s="376"/>
      <c r="AN547" s="473"/>
    </row>
    <row r="548" spans="1:40" x14ac:dyDescent="0.25">
      <c r="A548" s="296"/>
      <c r="B548" s="409"/>
      <c r="C548" s="376"/>
      <c r="D548" s="285"/>
      <c r="E548" s="470"/>
      <c r="F548" s="285"/>
      <c r="G548" s="308"/>
      <c r="H548" s="735"/>
      <c r="I548" s="288"/>
      <c r="J548" s="419"/>
      <c r="K548" s="422"/>
      <c r="L548" s="376"/>
      <c r="M548" s="425"/>
      <c r="N548" s="470"/>
      <c r="O548" s="376"/>
      <c r="P548" s="370"/>
      <c r="Q548" s="370"/>
      <c r="R548" s="370"/>
      <c r="S548" s="370"/>
      <c r="T548" s="370"/>
      <c r="U548" s="370"/>
      <c r="V548" s="370"/>
      <c r="W548" s="370"/>
      <c r="X548" s="370"/>
      <c r="Y548" s="376"/>
      <c r="Z548" s="370"/>
      <c r="AA548" s="376"/>
      <c r="AB548" s="384"/>
      <c r="AC548" s="387"/>
      <c r="AD548" s="387"/>
      <c r="AE548" s="390"/>
      <c r="AF548" s="376"/>
      <c r="AG548" s="376"/>
      <c r="AH548" s="376"/>
      <c r="AI548" s="473"/>
      <c r="AJ548" s="492"/>
      <c r="AK548" s="376"/>
      <c r="AL548" s="376"/>
      <c r="AM548" s="376"/>
      <c r="AN548" s="473"/>
    </row>
    <row r="549" spans="1:40" x14ac:dyDescent="0.25">
      <c r="A549" s="296"/>
      <c r="B549" s="409"/>
      <c r="C549" s="376"/>
      <c r="D549" s="285"/>
      <c r="E549" s="470"/>
      <c r="F549" s="285"/>
      <c r="G549" s="308"/>
      <c r="H549" s="372" t="s">
        <v>388</v>
      </c>
      <c r="I549" s="288" t="s">
        <v>49</v>
      </c>
      <c r="J549" s="419"/>
      <c r="K549" s="422"/>
      <c r="L549" s="376"/>
      <c r="M549" s="425"/>
      <c r="N549" s="470"/>
      <c r="O549" s="376"/>
      <c r="P549" s="370"/>
      <c r="Q549" s="370"/>
      <c r="R549" s="370"/>
      <c r="S549" s="370"/>
      <c r="T549" s="370"/>
      <c r="U549" s="370"/>
      <c r="V549" s="370"/>
      <c r="W549" s="370"/>
      <c r="X549" s="370"/>
      <c r="Y549" s="376"/>
      <c r="Z549" s="370"/>
      <c r="AA549" s="376"/>
      <c r="AB549" s="384"/>
      <c r="AC549" s="387"/>
      <c r="AD549" s="387"/>
      <c r="AE549" s="390"/>
      <c r="AF549" s="376"/>
      <c r="AG549" s="376"/>
      <c r="AH549" s="376"/>
      <c r="AI549" s="473"/>
      <c r="AJ549" s="492"/>
      <c r="AK549" s="376"/>
      <c r="AL549" s="376"/>
      <c r="AM549" s="376"/>
      <c r="AN549" s="473"/>
    </row>
    <row r="550" spans="1:40" x14ac:dyDescent="0.25">
      <c r="A550" s="296"/>
      <c r="B550" s="409"/>
      <c r="C550" s="376"/>
      <c r="D550" s="285"/>
      <c r="E550" s="470"/>
      <c r="F550" s="285"/>
      <c r="G550" s="308"/>
      <c r="H550" s="372"/>
      <c r="I550" s="288"/>
      <c r="J550" s="419"/>
      <c r="K550" s="422"/>
      <c r="L550" s="376"/>
      <c r="M550" s="425"/>
      <c r="N550" s="470"/>
      <c r="O550" s="376"/>
      <c r="P550" s="370"/>
      <c r="Q550" s="370"/>
      <c r="R550" s="370"/>
      <c r="S550" s="370"/>
      <c r="T550" s="370"/>
      <c r="U550" s="370"/>
      <c r="V550" s="370"/>
      <c r="W550" s="370"/>
      <c r="X550" s="370"/>
      <c r="Y550" s="376"/>
      <c r="Z550" s="370"/>
      <c r="AA550" s="376"/>
      <c r="AB550" s="384"/>
      <c r="AC550" s="387"/>
      <c r="AD550" s="387"/>
      <c r="AE550" s="390"/>
      <c r="AF550" s="376"/>
      <c r="AG550" s="376"/>
      <c r="AH550" s="376"/>
      <c r="AI550" s="473"/>
      <c r="AJ550" s="492"/>
      <c r="AK550" s="376"/>
      <c r="AL550" s="376"/>
      <c r="AM550" s="376"/>
      <c r="AN550" s="473"/>
    </row>
    <row r="551" spans="1:40" x14ac:dyDescent="0.25">
      <c r="A551" s="296"/>
      <c r="B551" s="409"/>
      <c r="C551" s="376"/>
      <c r="D551" s="285"/>
      <c r="E551" s="470"/>
      <c r="F551" s="285"/>
      <c r="G551" s="308"/>
      <c r="H551" s="372" t="s">
        <v>387</v>
      </c>
      <c r="I551" s="288" t="s">
        <v>48</v>
      </c>
      <c r="J551" s="419"/>
      <c r="K551" s="422"/>
      <c r="L551" s="376"/>
      <c r="M551" s="425"/>
      <c r="N551" s="470"/>
      <c r="O551" s="376"/>
      <c r="P551" s="370"/>
      <c r="Q551" s="370"/>
      <c r="R551" s="370"/>
      <c r="S551" s="370"/>
      <c r="T551" s="370"/>
      <c r="U551" s="370"/>
      <c r="V551" s="370"/>
      <c r="W551" s="370"/>
      <c r="X551" s="370"/>
      <c r="Y551" s="376"/>
      <c r="Z551" s="370"/>
      <c r="AA551" s="376"/>
      <c r="AB551" s="384"/>
      <c r="AC551" s="387"/>
      <c r="AD551" s="387"/>
      <c r="AE551" s="390"/>
      <c r="AF551" s="376"/>
      <c r="AG551" s="376"/>
      <c r="AH551" s="376"/>
      <c r="AI551" s="473"/>
      <c r="AJ551" s="492"/>
      <c r="AK551" s="376"/>
      <c r="AL551" s="376"/>
      <c r="AM551" s="376"/>
      <c r="AN551" s="473"/>
    </row>
    <row r="552" spans="1:40" x14ac:dyDescent="0.25">
      <c r="A552" s="296"/>
      <c r="B552" s="409"/>
      <c r="C552" s="376"/>
      <c r="D552" s="285"/>
      <c r="E552" s="470"/>
      <c r="F552" s="285"/>
      <c r="G552" s="308"/>
      <c r="H552" s="372"/>
      <c r="I552" s="288"/>
      <c r="J552" s="419"/>
      <c r="K552" s="422"/>
      <c r="L552" s="376"/>
      <c r="M552" s="425"/>
      <c r="N552" s="470"/>
      <c r="O552" s="376"/>
      <c r="P552" s="370"/>
      <c r="Q552" s="370"/>
      <c r="R552" s="370"/>
      <c r="S552" s="370"/>
      <c r="T552" s="370"/>
      <c r="U552" s="370"/>
      <c r="V552" s="370"/>
      <c r="W552" s="370"/>
      <c r="X552" s="370"/>
      <c r="Y552" s="376"/>
      <c r="Z552" s="370"/>
      <c r="AA552" s="376"/>
      <c r="AB552" s="384"/>
      <c r="AC552" s="387"/>
      <c r="AD552" s="387"/>
      <c r="AE552" s="390"/>
      <c r="AF552" s="376"/>
      <c r="AG552" s="376"/>
      <c r="AH552" s="376"/>
      <c r="AI552" s="473"/>
      <c r="AJ552" s="492"/>
      <c r="AK552" s="376"/>
      <c r="AL552" s="376"/>
      <c r="AM552" s="376"/>
      <c r="AN552" s="473"/>
    </row>
    <row r="553" spans="1:40" x14ac:dyDescent="0.25">
      <c r="A553" s="296"/>
      <c r="B553" s="409"/>
      <c r="C553" s="376"/>
      <c r="D553" s="285"/>
      <c r="E553" s="470"/>
      <c r="F553" s="285"/>
      <c r="G553" s="308"/>
      <c r="H553" s="466" t="s">
        <v>386</v>
      </c>
      <c r="I553" s="288" t="s">
        <v>49</v>
      </c>
      <c r="J553" s="419"/>
      <c r="K553" s="422"/>
      <c r="L553" s="376"/>
      <c r="M553" s="425"/>
      <c r="N553" s="470"/>
      <c r="O553" s="376"/>
      <c r="P553" s="370"/>
      <c r="Q553" s="370"/>
      <c r="R553" s="370"/>
      <c r="S553" s="370"/>
      <c r="T553" s="370"/>
      <c r="U553" s="370"/>
      <c r="V553" s="370"/>
      <c r="W553" s="370"/>
      <c r="X553" s="370"/>
      <c r="Y553" s="376"/>
      <c r="Z553" s="370"/>
      <c r="AA553" s="376"/>
      <c r="AB553" s="384"/>
      <c r="AC553" s="387"/>
      <c r="AD553" s="387"/>
      <c r="AE553" s="390"/>
      <c r="AF553" s="376"/>
      <c r="AG553" s="376"/>
      <c r="AH553" s="376"/>
      <c r="AI553" s="473"/>
      <c r="AJ553" s="492"/>
      <c r="AK553" s="376"/>
      <c r="AL553" s="376"/>
      <c r="AM553" s="376"/>
      <c r="AN553" s="473"/>
    </row>
    <row r="554" spans="1:40" x14ac:dyDescent="0.25">
      <c r="A554" s="296"/>
      <c r="B554" s="409"/>
      <c r="C554" s="376"/>
      <c r="D554" s="285"/>
      <c r="E554" s="470"/>
      <c r="F554" s="285"/>
      <c r="G554" s="308"/>
      <c r="H554" s="467"/>
      <c r="I554" s="288"/>
      <c r="J554" s="419"/>
      <c r="K554" s="422"/>
      <c r="L554" s="376"/>
      <c r="M554" s="425"/>
      <c r="N554" s="470"/>
      <c r="O554" s="376"/>
      <c r="P554" s="370"/>
      <c r="Q554" s="370"/>
      <c r="R554" s="370"/>
      <c r="S554" s="370"/>
      <c r="T554" s="370"/>
      <c r="U554" s="370"/>
      <c r="V554" s="370"/>
      <c r="W554" s="370"/>
      <c r="X554" s="370"/>
      <c r="Y554" s="376"/>
      <c r="Z554" s="370"/>
      <c r="AA554" s="376"/>
      <c r="AB554" s="384"/>
      <c r="AC554" s="387"/>
      <c r="AD554" s="387"/>
      <c r="AE554" s="390"/>
      <c r="AF554" s="376"/>
      <c r="AG554" s="376"/>
      <c r="AH554" s="376"/>
      <c r="AI554" s="473"/>
      <c r="AJ554" s="492"/>
      <c r="AK554" s="376"/>
      <c r="AL554" s="376"/>
      <c r="AM554" s="376"/>
      <c r="AN554" s="473"/>
    </row>
    <row r="555" spans="1:40" x14ac:dyDescent="0.25">
      <c r="A555" s="296"/>
      <c r="B555" s="409"/>
      <c r="C555" s="376"/>
      <c r="D555" s="285"/>
      <c r="E555" s="470"/>
      <c r="F555" s="285"/>
      <c r="G555" s="308"/>
      <c r="H555" s="464" t="s">
        <v>385</v>
      </c>
      <c r="I555" s="288" t="s">
        <v>49</v>
      </c>
      <c r="J555" s="419"/>
      <c r="K555" s="422"/>
      <c r="L555" s="376"/>
      <c r="M555" s="425"/>
      <c r="N555" s="470"/>
      <c r="O555" s="376"/>
      <c r="P555" s="370"/>
      <c r="Q555" s="370"/>
      <c r="R555" s="370"/>
      <c r="S555" s="370"/>
      <c r="T555" s="370"/>
      <c r="U555" s="370"/>
      <c r="V555" s="370"/>
      <c r="W555" s="370"/>
      <c r="X555" s="370"/>
      <c r="Y555" s="376"/>
      <c r="Z555" s="370"/>
      <c r="AA555" s="376"/>
      <c r="AB555" s="384"/>
      <c r="AC555" s="387"/>
      <c r="AD555" s="387"/>
      <c r="AE555" s="390"/>
      <c r="AF555" s="376"/>
      <c r="AG555" s="376"/>
      <c r="AH555" s="376"/>
      <c r="AI555" s="473"/>
      <c r="AJ555" s="492"/>
      <c r="AK555" s="376"/>
      <c r="AL555" s="376"/>
      <c r="AM555" s="376"/>
      <c r="AN555" s="473"/>
    </row>
    <row r="556" spans="1:40" ht="15.75" thickBot="1" x14ac:dyDescent="0.3">
      <c r="A556" s="736"/>
      <c r="B556" s="410"/>
      <c r="C556" s="376"/>
      <c r="D556" s="497"/>
      <c r="E556" s="470"/>
      <c r="F556" s="497"/>
      <c r="G556" s="478"/>
      <c r="H556" s="738"/>
      <c r="I556" s="406"/>
      <c r="J556" s="572"/>
      <c r="K556" s="422"/>
      <c r="L556" s="376"/>
      <c r="M556" s="568"/>
      <c r="N556" s="470"/>
      <c r="O556" s="376"/>
      <c r="P556" s="370"/>
      <c r="Q556" s="370"/>
      <c r="R556" s="370"/>
      <c r="S556" s="370"/>
      <c r="T556" s="370"/>
      <c r="U556" s="370"/>
      <c r="V556" s="370"/>
      <c r="W556" s="370"/>
      <c r="X556" s="370"/>
      <c r="Y556" s="376"/>
      <c r="Z556" s="370"/>
      <c r="AA556" s="376"/>
      <c r="AB556" s="384"/>
      <c r="AC556" s="494"/>
      <c r="AD556" s="494"/>
      <c r="AE556" s="737"/>
      <c r="AF556" s="376"/>
      <c r="AG556" s="376"/>
      <c r="AH556" s="376"/>
      <c r="AI556" s="473"/>
      <c r="AJ556" s="492"/>
      <c r="AK556" s="376"/>
      <c r="AL556" s="376"/>
      <c r="AM556" s="376"/>
      <c r="AN556" s="473"/>
    </row>
    <row r="557" spans="1:40" ht="45" customHeight="1" thickBot="1" x14ac:dyDescent="0.3">
      <c r="A557" s="295">
        <v>20</v>
      </c>
      <c r="B557" s="739" t="s">
        <v>777</v>
      </c>
      <c r="C557" s="413" t="s">
        <v>737</v>
      </c>
      <c r="D557" s="413" t="s">
        <v>32</v>
      </c>
      <c r="E557" s="416" t="s">
        <v>738</v>
      </c>
      <c r="F557" s="413" t="s">
        <v>739</v>
      </c>
      <c r="G557" s="287" t="s">
        <v>38</v>
      </c>
      <c r="H557" s="222" t="s">
        <v>416</v>
      </c>
      <c r="I557" s="218" t="s">
        <v>48</v>
      </c>
      <c r="J557" s="418">
        <f>COUNTIF(I557:I582,[3]DATOS!$D$24)</f>
        <v>10</v>
      </c>
      <c r="K557" s="421" t="str">
        <f>+IF(AND(J557&lt;6,J557&gt;0),"Moderado",IF(AND(J557&lt;12,J557&gt;5),"Mayor",IF(AND(J557&lt;20,J557&gt;11),"Catastrófico","Responda las Preguntas de Impacto")))</f>
        <v>Mayor</v>
      </c>
      <c r="L557" s="375"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Extremo</v>
      </c>
      <c r="M557" s="424"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Evitar el Riesgo, Reducir el Riesgo, Compartir el Riesgo</v>
      </c>
      <c r="N557" s="427" t="s">
        <v>740</v>
      </c>
      <c r="O557" s="287" t="s">
        <v>65</v>
      </c>
      <c r="P557" s="223" t="s">
        <v>401</v>
      </c>
      <c r="Q557" s="159" t="s">
        <v>76</v>
      </c>
      <c r="R557" s="159">
        <f>+IFERROR(VLOOKUP(Q557,[18]DATOS!$E$2:$F$17,2,FALSE),"")</f>
        <v>15</v>
      </c>
      <c r="S557" s="429">
        <f>SUM(R557:R564)</f>
        <v>100</v>
      </c>
      <c r="T557" s="311" t="str">
        <f>+IF(AND(S557&lt;=100,S557&gt;=96),"Fuerte",IF(AND(S557&lt;=95,S557&gt;=86),"Moderado",IF(AND(S557&lt;=85,J557&gt;=0),"Débil"," ")))</f>
        <v>Fuerte</v>
      </c>
      <c r="U557" s="311" t="s">
        <v>90</v>
      </c>
      <c r="V557" s="31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11">
        <f>IF(V557="Fuerte",100,IF(V557="Moderado",50,IF(V557="Débil",0)))</f>
        <v>100</v>
      </c>
      <c r="X557" s="374">
        <f>AVERAGE(W557:W582)</f>
        <v>100</v>
      </c>
      <c r="Y557" s="375" t="s">
        <v>741</v>
      </c>
      <c r="Z557" s="378" t="s">
        <v>742</v>
      </c>
      <c r="AA557" s="380" t="s">
        <v>743</v>
      </c>
      <c r="AB557" s="383" t="str">
        <f>+IF(X557=100,"Fuerte",IF(AND(X557&lt;=99,X557&gt;=50),"Moderado",IF(X557&lt;50,"Débil"," ")))</f>
        <v>Fuerte</v>
      </c>
      <c r="AC557" s="386" t="s">
        <v>95</v>
      </c>
      <c r="AD557" s="386" t="s">
        <v>95</v>
      </c>
      <c r="AE557" s="389"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375"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375" t="str">
        <f>K557</f>
        <v>Mayor</v>
      </c>
      <c r="AH557" s="375"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Alto</v>
      </c>
      <c r="AI557" s="393"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Evitar el Riesgo, Reducir el Riesgo, Compartir el Riesgo</v>
      </c>
      <c r="AJ557" s="396" t="s">
        <v>744</v>
      </c>
      <c r="AK557" s="378">
        <v>43556</v>
      </c>
      <c r="AL557" s="378">
        <v>43830</v>
      </c>
      <c r="AM557" s="400" t="s">
        <v>741</v>
      </c>
      <c r="AN557" s="403" t="s">
        <v>745</v>
      </c>
    </row>
    <row r="558" spans="1:40" ht="49.5" customHeight="1" thickBot="1" x14ac:dyDescent="0.3">
      <c r="A558" s="296"/>
      <c r="B558" s="409"/>
      <c r="C558" s="414"/>
      <c r="D558" s="414"/>
      <c r="E558" s="417"/>
      <c r="F558" s="414"/>
      <c r="G558" s="288"/>
      <c r="H558" s="220" t="s">
        <v>409</v>
      </c>
      <c r="I558" s="219" t="s">
        <v>48</v>
      </c>
      <c r="J558" s="419"/>
      <c r="K558" s="422"/>
      <c r="L558" s="376"/>
      <c r="M558" s="425"/>
      <c r="N558" s="428"/>
      <c r="O558" s="288"/>
      <c r="P558" s="164" t="s">
        <v>399</v>
      </c>
      <c r="Q558" s="159" t="s">
        <v>78</v>
      </c>
      <c r="R558" s="159">
        <f>+IFERROR(VLOOKUP(Q558,[18]DATOS!$E$2:$F$17,2,FALSE),"")</f>
        <v>15</v>
      </c>
      <c r="S558" s="430"/>
      <c r="T558" s="290"/>
      <c r="U558" s="290"/>
      <c r="V558" s="290"/>
      <c r="W558" s="290"/>
      <c r="X558" s="370"/>
      <c r="Y558" s="376"/>
      <c r="Z558" s="370"/>
      <c r="AA558" s="381"/>
      <c r="AB558" s="384"/>
      <c r="AC558" s="387"/>
      <c r="AD558" s="387"/>
      <c r="AE558" s="390"/>
      <c r="AF558" s="376"/>
      <c r="AG558" s="376"/>
      <c r="AH558" s="376"/>
      <c r="AI558" s="394"/>
      <c r="AJ558" s="397"/>
      <c r="AK558" s="398"/>
      <c r="AL558" s="398"/>
      <c r="AM558" s="401"/>
      <c r="AN558" s="404"/>
    </row>
    <row r="559" spans="1:40" ht="54" customHeight="1" thickBot="1" x14ac:dyDescent="0.3">
      <c r="A559" s="296"/>
      <c r="B559" s="409"/>
      <c r="C559" s="414"/>
      <c r="D559" s="414"/>
      <c r="E559" s="417"/>
      <c r="F559" s="414"/>
      <c r="G559" s="288"/>
      <c r="H559" s="220" t="s">
        <v>408</v>
      </c>
      <c r="I559" s="219" t="s">
        <v>48</v>
      </c>
      <c r="J559" s="419"/>
      <c r="K559" s="422"/>
      <c r="L559" s="376"/>
      <c r="M559" s="425"/>
      <c r="N559" s="428"/>
      <c r="O559" s="288"/>
      <c r="P559" s="164" t="s">
        <v>397</v>
      </c>
      <c r="Q559" s="159" t="s">
        <v>80</v>
      </c>
      <c r="R559" s="159">
        <f>+IFERROR(VLOOKUP(Q559,[18]DATOS!$E$2:$F$17,2,FALSE),"")</f>
        <v>15</v>
      </c>
      <c r="S559" s="430"/>
      <c r="T559" s="290"/>
      <c r="U559" s="290"/>
      <c r="V559" s="290"/>
      <c r="W559" s="290"/>
      <c r="X559" s="370"/>
      <c r="Y559" s="376"/>
      <c r="Z559" s="370"/>
      <c r="AA559" s="381"/>
      <c r="AB559" s="384"/>
      <c r="AC559" s="387"/>
      <c r="AD559" s="387"/>
      <c r="AE559" s="390"/>
      <c r="AF559" s="376"/>
      <c r="AG559" s="376"/>
      <c r="AH559" s="376"/>
      <c r="AI559" s="394"/>
      <c r="AJ559" s="397"/>
      <c r="AK559" s="398"/>
      <c r="AL559" s="398"/>
      <c r="AM559" s="401"/>
      <c r="AN559" s="404"/>
    </row>
    <row r="560" spans="1:40" ht="49.5" customHeight="1" thickBot="1" x14ac:dyDescent="0.3">
      <c r="A560" s="296"/>
      <c r="B560" s="409"/>
      <c r="C560" s="414"/>
      <c r="D560" s="414"/>
      <c r="E560" s="432" t="s">
        <v>746</v>
      </c>
      <c r="F560" s="414"/>
      <c r="G560" s="288"/>
      <c r="H560" s="220" t="s">
        <v>407</v>
      </c>
      <c r="I560" s="219" t="s">
        <v>49</v>
      </c>
      <c r="J560" s="419"/>
      <c r="K560" s="422"/>
      <c r="L560" s="376"/>
      <c r="M560" s="425"/>
      <c r="N560" s="428"/>
      <c r="O560" s="288"/>
      <c r="P560" s="164" t="s">
        <v>395</v>
      </c>
      <c r="Q560" s="159" t="s">
        <v>82</v>
      </c>
      <c r="R560" s="159">
        <f>+IFERROR(VLOOKUP(Q560,[18]DATOS!$E$2:$F$17,2,FALSE),"")</f>
        <v>15</v>
      </c>
      <c r="S560" s="430"/>
      <c r="T560" s="290"/>
      <c r="U560" s="290"/>
      <c r="V560" s="290"/>
      <c r="W560" s="290"/>
      <c r="X560" s="370"/>
      <c r="Y560" s="376"/>
      <c r="Z560" s="370"/>
      <c r="AA560" s="381"/>
      <c r="AB560" s="384"/>
      <c r="AC560" s="387"/>
      <c r="AD560" s="387"/>
      <c r="AE560" s="390"/>
      <c r="AF560" s="376"/>
      <c r="AG560" s="376"/>
      <c r="AH560" s="376"/>
      <c r="AI560" s="394"/>
      <c r="AJ560" s="397"/>
      <c r="AK560" s="398"/>
      <c r="AL560" s="398"/>
      <c r="AM560" s="401"/>
      <c r="AN560" s="404"/>
    </row>
    <row r="561" spans="1:40" ht="15" customHeight="1" thickBot="1" x14ac:dyDescent="0.3">
      <c r="A561" s="296"/>
      <c r="B561" s="409"/>
      <c r="C561" s="414"/>
      <c r="D561" s="414"/>
      <c r="E561" s="433"/>
      <c r="F561" s="414"/>
      <c r="G561" s="288"/>
      <c r="H561" s="220" t="s">
        <v>406</v>
      </c>
      <c r="I561" s="219" t="s">
        <v>48</v>
      </c>
      <c r="J561" s="419"/>
      <c r="K561" s="422"/>
      <c r="L561" s="376"/>
      <c r="M561" s="425"/>
      <c r="N561" s="428"/>
      <c r="O561" s="288"/>
      <c r="P561" s="164" t="s">
        <v>393</v>
      </c>
      <c r="Q561" s="159" t="s">
        <v>85</v>
      </c>
      <c r="R561" s="159">
        <f>+IFERROR(VLOOKUP(Q561,[18]DATOS!$E$2:$F$17,2,FALSE),"")</f>
        <v>15</v>
      </c>
      <c r="S561" s="430"/>
      <c r="T561" s="290"/>
      <c r="U561" s="290"/>
      <c r="V561" s="290"/>
      <c r="W561" s="290"/>
      <c r="X561" s="370"/>
      <c r="Y561" s="376"/>
      <c r="Z561" s="370"/>
      <c r="AA561" s="381"/>
      <c r="AB561" s="384"/>
      <c r="AC561" s="387"/>
      <c r="AD561" s="387"/>
      <c r="AE561" s="390"/>
      <c r="AF561" s="376"/>
      <c r="AG561" s="376"/>
      <c r="AH561" s="376"/>
      <c r="AI561" s="394"/>
      <c r="AJ561" s="397"/>
      <c r="AK561" s="398"/>
      <c r="AL561" s="398"/>
      <c r="AM561" s="401"/>
      <c r="AN561" s="404"/>
    </row>
    <row r="562" spans="1:40" ht="69.75" customHeight="1" x14ac:dyDescent="0.25">
      <c r="A562" s="296"/>
      <c r="B562" s="409"/>
      <c r="C562" s="414"/>
      <c r="D562" s="414"/>
      <c r="E562" s="433"/>
      <c r="F562" s="414"/>
      <c r="G562" s="288"/>
      <c r="H562" s="220" t="s">
        <v>405</v>
      </c>
      <c r="I562" s="219" t="s">
        <v>48</v>
      </c>
      <c r="J562" s="419"/>
      <c r="K562" s="422"/>
      <c r="L562" s="376"/>
      <c r="M562" s="425"/>
      <c r="N562" s="428"/>
      <c r="O562" s="288"/>
      <c r="P562" s="165" t="s">
        <v>392</v>
      </c>
      <c r="Q562" s="159" t="s">
        <v>98</v>
      </c>
      <c r="R562" s="159">
        <v>10</v>
      </c>
      <c r="S562" s="430"/>
      <c r="T562" s="290"/>
      <c r="U562" s="290"/>
      <c r="V562" s="290"/>
      <c r="W562" s="290"/>
      <c r="X562" s="370"/>
      <c r="Y562" s="376"/>
      <c r="Z562" s="370"/>
      <c r="AA562" s="381"/>
      <c r="AB562" s="384"/>
      <c r="AC562" s="387"/>
      <c r="AD562" s="387"/>
      <c r="AE562" s="390"/>
      <c r="AF562" s="376"/>
      <c r="AG562" s="376"/>
      <c r="AH562" s="376"/>
      <c r="AI562" s="394"/>
      <c r="AJ562" s="397"/>
      <c r="AK562" s="398"/>
      <c r="AL562" s="398"/>
      <c r="AM562" s="401"/>
      <c r="AN562" s="404"/>
    </row>
    <row r="563" spans="1:40" ht="47.25" customHeight="1" x14ac:dyDescent="0.25">
      <c r="A563" s="296"/>
      <c r="B563" s="409"/>
      <c r="C563" s="414"/>
      <c r="D563" s="414"/>
      <c r="E563" s="433"/>
      <c r="F563" s="414"/>
      <c r="G563" s="288"/>
      <c r="H563" s="220" t="s">
        <v>404</v>
      </c>
      <c r="I563" s="219" t="s">
        <v>49</v>
      </c>
      <c r="J563" s="419"/>
      <c r="K563" s="422"/>
      <c r="L563" s="376"/>
      <c r="M563" s="425"/>
      <c r="N563" s="428"/>
      <c r="O563" s="288"/>
      <c r="P563" s="164" t="s">
        <v>390</v>
      </c>
      <c r="Q563" s="164" t="s">
        <v>87</v>
      </c>
      <c r="R563" s="164">
        <v>15</v>
      </c>
      <c r="S563" s="430"/>
      <c r="T563" s="290"/>
      <c r="U563" s="290"/>
      <c r="V563" s="290"/>
      <c r="W563" s="290"/>
      <c r="X563" s="370"/>
      <c r="Y563" s="376"/>
      <c r="Z563" s="370"/>
      <c r="AA563" s="381"/>
      <c r="AB563" s="384"/>
      <c r="AC563" s="387"/>
      <c r="AD563" s="387"/>
      <c r="AE563" s="390"/>
      <c r="AF563" s="376"/>
      <c r="AG563" s="376"/>
      <c r="AH563" s="376"/>
      <c r="AI563" s="394"/>
      <c r="AJ563" s="397"/>
      <c r="AK563" s="398"/>
      <c r="AL563" s="398"/>
      <c r="AM563" s="401"/>
      <c r="AN563" s="404"/>
    </row>
    <row r="564" spans="1:40" ht="121.5" customHeight="1" thickBot="1" x14ac:dyDescent="0.3">
      <c r="A564" s="296"/>
      <c r="B564" s="409"/>
      <c r="C564" s="414"/>
      <c r="D564" s="414"/>
      <c r="E564" s="434"/>
      <c r="F564" s="414"/>
      <c r="G564" s="288"/>
      <c r="H564" s="220" t="s">
        <v>403</v>
      </c>
      <c r="I564" s="219" t="s">
        <v>49</v>
      </c>
      <c r="J564" s="419"/>
      <c r="K564" s="422"/>
      <c r="L564" s="376"/>
      <c r="M564" s="425"/>
      <c r="N564" s="428"/>
      <c r="O564" s="288"/>
      <c r="P564" s="163"/>
      <c r="Q564" s="163"/>
      <c r="R564" s="163"/>
      <c r="S564" s="431"/>
      <c r="T564" s="290"/>
      <c r="U564" s="290"/>
      <c r="V564" s="290"/>
      <c r="W564" s="290"/>
      <c r="X564" s="370"/>
      <c r="Y564" s="377"/>
      <c r="Z564" s="379"/>
      <c r="AA564" s="382"/>
      <c r="AB564" s="384"/>
      <c r="AC564" s="387"/>
      <c r="AD564" s="387"/>
      <c r="AE564" s="390"/>
      <c r="AF564" s="376"/>
      <c r="AG564" s="376"/>
      <c r="AH564" s="376"/>
      <c r="AI564" s="394"/>
      <c r="AJ564" s="397"/>
      <c r="AK564" s="399"/>
      <c r="AL564" s="399"/>
      <c r="AM564" s="402"/>
      <c r="AN564" s="404"/>
    </row>
    <row r="565" spans="1:40" ht="42.75" customHeight="1" thickBot="1" x14ac:dyDescent="0.3">
      <c r="A565" s="296"/>
      <c r="B565" s="409"/>
      <c r="C565" s="414"/>
      <c r="D565" s="414"/>
      <c r="E565" s="435" t="s">
        <v>747</v>
      </c>
      <c r="F565" s="414"/>
      <c r="G565" s="288"/>
      <c r="H565" s="220" t="s">
        <v>402</v>
      </c>
      <c r="I565" s="219" t="s">
        <v>49</v>
      </c>
      <c r="J565" s="419"/>
      <c r="K565" s="422"/>
      <c r="L565" s="376"/>
      <c r="M565" s="425"/>
      <c r="N565" s="436" t="s">
        <v>748</v>
      </c>
      <c r="O565" s="375" t="s">
        <v>65</v>
      </c>
      <c r="P565" s="159" t="s">
        <v>401</v>
      </c>
      <c r="Q565" s="159" t="s">
        <v>76</v>
      </c>
      <c r="R565" s="159">
        <f>+IFERROR(VLOOKUP(Q565,[18]DATOS!$E$2:$F$17,2,FALSE),"")</f>
        <v>15</v>
      </c>
      <c r="S565" s="369">
        <f>SUM(R565:R574)</f>
        <v>100</v>
      </c>
      <c r="T565" s="369" t="str">
        <f>+IF(AND(S565&lt;=100,S565&gt;=96),"Fuerte",IF(AND(S565&lt;=95,S565&gt;=86),"Moderado",IF(AND(S565&lt;=85,J565&gt;=0),"Débil"," ")))</f>
        <v>Fuerte</v>
      </c>
      <c r="U565" s="369" t="s">
        <v>90</v>
      </c>
      <c r="V565" s="369"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369">
        <f>IF(V565="Fuerte",100,IF(V565="Moderado",50,IF(V565="Débil",0)))</f>
        <v>100</v>
      </c>
      <c r="X565" s="370"/>
      <c r="Y565" s="406" t="s">
        <v>749</v>
      </c>
      <c r="Z565" s="407" t="s">
        <v>742</v>
      </c>
      <c r="AA565" s="408" t="s">
        <v>750</v>
      </c>
      <c r="AB565" s="384"/>
      <c r="AC565" s="387"/>
      <c r="AD565" s="387"/>
      <c r="AE565" s="390"/>
      <c r="AF565" s="376"/>
      <c r="AG565" s="376"/>
      <c r="AH565" s="376"/>
      <c r="AI565" s="394"/>
      <c r="AJ565" s="397" t="s">
        <v>751</v>
      </c>
      <c r="AK565" s="407">
        <v>43556</v>
      </c>
      <c r="AL565" s="407">
        <v>43830</v>
      </c>
      <c r="AM565" s="406" t="s">
        <v>741</v>
      </c>
      <c r="AN565" s="404"/>
    </row>
    <row r="566" spans="1:40" ht="42.75" customHeight="1" thickBot="1" x14ac:dyDescent="0.3">
      <c r="A566" s="296"/>
      <c r="B566" s="409"/>
      <c r="C566" s="414"/>
      <c r="D566" s="414"/>
      <c r="E566" s="370"/>
      <c r="F566" s="414"/>
      <c r="G566" s="288"/>
      <c r="H566" s="220" t="s">
        <v>400</v>
      </c>
      <c r="I566" s="219" t="s">
        <v>48</v>
      </c>
      <c r="J566" s="419"/>
      <c r="K566" s="422"/>
      <c r="L566" s="376"/>
      <c r="M566" s="425"/>
      <c r="N566" s="437"/>
      <c r="O566" s="376"/>
      <c r="P566" s="160" t="s">
        <v>399</v>
      </c>
      <c r="Q566" s="159" t="s">
        <v>78</v>
      </c>
      <c r="R566" s="159">
        <f>+IFERROR(VLOOKUP(Q566,[18]DATOS!$E$2:$F$17,2,FALSE),"")</f>
        <v>15</v>
      </c>
      <c r="S566" s="370"/>
      <c r="T566" s="370"/>
      <c r="U566" s="370"/>
      <c r="V566" s="370"/>
      <c r="W566" s="370"/>
      <c r="X566" s="370"/>
      <c r="Y566" s="376"/>
      <c r="Z566" s="370"/>
      <c r="AA566" s="409"/>
      <c r="AB566" s="384"/>
      <c r="AC566" s="387"/>
      <c r="AD566" s="387"/>
      <c r="AE566" s="390"/>
      <c r="AF566" s="376"/>
      <c r="AG566" s="376"/>
      <c r="AH566" s="376"/>
      <c r="AI566" s="394"/>
      <c r="AJ566" s="397"/>
      <c r="AK566" s="398"/>
      <c r="AL566" s="398"/>
      <c r="AM566" s="376"/>
      <c r="AN566" s="404"/>
    </row>
    <row r="567" spans="1:40" ht="35.25" customHeight="1" thickBot="1" x14ac:dyDescent="0.3">
      <c r="A567" s="296"/>
      <c r="B567" s="409"/>
      <c r="C567" s="414"/>
      <c r="D567" s="414"/>
      <c r="E567" s="370"/>
      <c r="F567" s="414"/>
      <c r="G567" s="288"/>
      <c r="H567" s="220" t="s">
        <v>398</v>
      </c>
      <c r="I567" s="219" t="s">
        <v>48</v>
      </c>
      <c r="J567" s="419"/>
      <c r="K567" s="422"/>
      <c r="L567" s="376"/>
      <c r="M567" s="425"/>
      <c r="N567" s="437"/>
      <c r="O567" s="376"/>
      <c r="P567" s="160" t="s">
        <v>397</v>
      </c>
      <c r="Q567" s="159" t="s">
        <v>80</v>
      </c>
      <c r="R567" s="159">
        <f>+IFERROR(VLOOKUP(Q567,[18]DATOS!$E$2:$F$17,2,FALSE),"")</f>
        <v>15</v>
      </c>
      <c r="S567" s="370"/>
      <c r="T567" s="370"/>
      <c r="U567" s="370"/>
      <c r="V567" s="370"/>
      <c r="W567" s="370"/>
      <c r="X567" s="370"/>
      <c r="Y567" s="376"/>
      <c r="Z567" s="370"/>
      <c r="AA567" s="409"/>
      <c r="AB567" s="384"/>
      <c r="AC567" s="387"/>
      <c r="AD567" s="387"/>
      <c r="AE567" s="390"/>
      <c r="AF567" s="376"/>
      <c r="AG567" s="376"/>
      <c r="AH567" s="376"/>
      <c r="AI567" s="394"/>
      <c r="AJ567" s="397"/>
      <c r="AK567" s="398"/>
      <c r="AL567" s="398"/>
      <c r="AM567" s="376"/>
      <c r="AN567" s="404"/>
    </row>
    <row r="568" spans="1:40" ht="43.5" customHeight="1" thickBot="1" x14ac:dyDescent="0.3">
      <c r="A568" s="296"/>
      <c r="B568" s="409"/>
      <c r="C568" s="414"/>
      <c r="D568" s="414"/>
      <c r="E568" s="370"/>
      <c r="F568" s="414"/>
      <c r="G568" s="288"/>
      <c r="H568" s="220" t="s">
        <v>396</v>
      </c>
      <c r="I568" s="219" t="s">
        <v>48</v>
      </c>
      <c r="J568" s="419"/>
      <c r="K568" s="422"/>
      <c r="L568" s="376"/>
      <c r="M568" s="425"/>
      <c r="N568" s="437"/>
      <c r="O568" s="376"/>
      <c r="P568" s="160" t="s">
        <v>395</v>
      </c>
      <c r="Q568" s="159" t="s">
        <v>82</v>
      </c>
      <c r="R568" s="159">
        <f>+IFERROR(VLOOKUP(Q568,[18]DATOS!$E$2:$F$17,2,FALSE),"")</f>
        <v>15</v>
      </c>
      <c r="S568" s="370"/>
      <c r="T568" s="370"/>
      <c r="U568" s="370"/>
      <c r="V568" s="370"/>
      <c r="W568" s="370"/>
      <c r="X568" s="370"/>
      <c r="Y568" s="376"/>
      <c r="Z568" s="370"/>
      <c r="AA568" s="409"/>
      <c r="AB568" s="384"/>
      <c r="AC568" s="387"/>
      <c r="AD568" s="387"/>
      <c r="AE568" s="390"/>
      <c r="AF568" s="376"/>
      <c r="AG568" s="376"/>
      <c r="AH568" s="376"/>
      <c r="AI568" s="394"/>
      <c r="AJ568" s="397"/>
      <c r="AK568" s="398"/>
      <c r="AL568" s="398"/>
      <c r="AM568" s="376"/>
      <c r="AN568" s="404"/>
    </row>
    <row r="569" spans="1:40" ht="15.75" thickBot="1" x14ac:dyDescent="0.3">
      <c r="A569" s="296"/>
      <c r="B569" s="409"/>
      <c r="C569" s="414"/>
      <c r="D569" s="414"/>
      <c r="E569" s="379"/>
      <c r="F569" s="414"/>
      <c r="G569" s="288"/>
      <c r="H569" s="372" t="s">
        <v>394</v>
      </c>
      <c r="I569" s="288" t="s">
        <v>49</v>
      </c>
      <c r="J569" s="419"/>
      <c r="K569" s="422"/>
      <c r="L569" s="376"/>
      <c r="M569" s="425"/>
      <c r="N569" s="437"/>
      <c r="O569" s="376"/>
      <c r="P569" s="160" t="s">
        <v>393</v>
      </c>
      <c r="Q569" s="159" t="s">
        <v>85</v>
      </c>
      <c r="R569" s="159">
        <f>+IFERROR(VLOOKUP(Q569,[18]DATOS!$E$2:$F$17,2,FALSE),"")</f>
        <v>15</v>
      </c>
      <c r="S569" s="370"/>
      <c r="T569" s="370"/>
      <c r="U569" s="370"/>
      <c r="V569" s="370"/>
      <c r="W569" s="370"/>
      <c r="X569" s="370"/>
      <c r="Y569" s="376"/>
      <c r="Z569" s="370"/>
      <c r="AA569" s="409"/>
      <c r="AB569" s="384"/>
      <c r="AC569" s="387"/>
      <c r="AD569" s="387"/>
      <c r="AE569" s="390"/>
      <c r="AF569" s="376"/>
      <c r="AG569" s="376"/>
      <c r="AH569" s="376"/>
      <c r="AI569" s="394"/>
      <c r="AJ569" s="397"/>
      <c r="AK569" s="398"/>
      <c r="AL569" s="398"/>
      <c r="AM569" s="376"/>
      <c r="AN569" s="404"/>
    </row>
    <row r="570" spans="1:40" ht="30" customHeight="1" thickBot="1" x14ac:dyDescent="0.3">
      <c r="A570" s="296"/>
      <c r="B570" s="409"/>
      <c r="C570" s="414"/>
      <c r="D570" s="414"/>
      <c r="E570" s="435"/>
      <c r="F570" s="414"/>
      <c r="G570" s="288"/>
      <c r="H570" s="372"/>
      <c r="I570" s="288"/>
      <c r="J570" s="419"/>
      <c r="K570" s="422"/>
      <c r="L570" s="376"/>
      <c r="M570" s="425"/>
      <c r="N570" s="437"/>
      <c r="O570" s="376"/>
      <c r="P570" s="160" t="s">
        <v>392</v>
      </c>
      <c r="Q570" s="159" t="s">
        <v>98</v>
      </c>
      <c r="R570" s="159">
        <f>+IFERROR(VLOOKUP(Q570,[18]DATOS!$E$2:$F$17,2,FALSE),"")</f>
        <v>15</v>
      </c>
      <c r="S570" s="370"/>
      <c r="T570" s="370"/>
      <c r="U570" s="370"/>
      <c r="V570" s="370"/>
      <c r="W570" s="370"/>
      <c r="X570" s="370"/>
      <c r="Y570" s="376"/>
      <c r="Z570" s="370"/>
      <c r="AA570" s="409"/>
      <c r="AB570" s="384"/>
      <c r="AC570" s="387"/>
      <c r="AD570" s="387"/>
      <c r="AE570" s="390"/>
      <c r="AF570" s="376"/>
      <c r="AG570" s="376"/>
      <c r="AH570" s="376"/>
      <c r="AI570" s="394"/>
      <c r="AJ570" s="397"/>
      <c r="AK570" s="398"/>
      <c r="AL570" s="398"/>
      <c r="AM570" s="376"/>
      <c r="AN570" s="404"/>
    </row>
    <row r="571" spans="1:40" x14ac:dyDescent="0.25">
      <c r="A571" s="296"/>
      <c r="B571" s="409"/>
      <c r="C571" s="414"/>
      <c r="D571" s="414"/>
      <c r="E571" s="433"/>
      <c r="F571" s="414"/>
      <c r="G571" s="288"/>
      <c r="H571" s="372" t="s">
        <v>391</v>
      </c>
      <c r="I571" s="288" t="s">
        <v>48</v>
      </c>
      <c r="J571" s="419"/>
      <c r="K571" s="422"/>
      <c r="L571" s="376"/>
      <c r="M571" s="425"/>
      <c r="N571" s="437"/>
      <c r="O571" s="376"/>
      <c r="P571" s="160" t="s">
        <v>390</v>
      </c>
      <c r="Q571" s="159" t="s">
        <v>87</v>
      </c>
      <c r="R571" s="159">
        <f>+IFERROR(VLOOKUP(Q571,[18]DATOS!$E$2:$F$17,2,FALSE),"")</f>
        <v>10</v>
      </c>
      <c r="S571" s="370"/>
      <c r="T571" s="370"/>
      <c r="U571" s="370"/>
      <c r="V571" s="370"/>
      <c r="W571" s="370"/>
      <c r="X571" s="370"/>
      <c r="Y571" s="376"/>
      <c r="Z571" s="370"/>
      <c r="AA571" s="409"/>
      <c r="AB571" s="384"/>
      <c r="AC571" s="387"/>
      <c r="AD571" s="387"/>
      <c r="AE571" s="390"/>
      <c r="AF571" s="376"/>
      <c r="AG571" s="376"/>
      <c r="AH571" s="376"/>
      <c r="AI571" s="394"/>
      <c r="AJ571" s="397"/>
      <c r="AK571" s="398"/>
      <c r="AL571" s="398"/>
      <c r="AM571" s="376"/>
      <c r="AN571" s="404"/>
    </row>
    <row r="572" spans="1:40" x14ac:dyDescent="0.25">
      <c r="A572" s="296"/>
      <c r="B572" s="409"/>
      <c r="C572" s="414"/>
      <c r="D572" s="414"/>
      <c r="E572" s="433"/>
      <c r="F572" s="414"/>
      <c r="G572" s="288"/>
      <c r="H572" s="372"/>
      <c r="I572" s="288"/>
      <c r="J572" s="419"/>
      <c r="K572" s="422"/>
      <c r="L572" s="376"/>
      <c r="M572" s="425"/>
      <c r="N572" s="437"/>
      <c r="O572" s="376"/>
      <c r="P572" s="369"/>
      <c r="Q572" s="369"/>
      <c r="R572" s="369"/>
      <c r="S572" s="370"/>
      <c r="T572" s="370"/>
      <c r="U572" s="370"/>
      <c r="V572" s="370"/>
      <c r="W572" s="370"/>
      <c r="X572" s="370"/>
      <c r="Y572" s="376"/>
      <c r="Z572" s="370"/>
      <c r="AA572" s="409"/>
      <c r="AB572" s="384"/>
      <c r="AC572" s="387"/>
      <c r="AD572" s="387"/>
      <c r="AE572" s="390"/>
      <c r="AF572" s="376"/>
      <c r="AG572" s="376"/>
      <c r="AH572" s="376"/>
      <c r="AI572" s="394"/>
      <c r="AJ572" s="397"/>
      <c r="AK572" s="398"/>
      <c r="AL572" s="398"/>
      <c r="AM572" s="376"/>
      <c r="AN572" s="404"/>
    </row>
    <row r="573" spans="1:40" x14ac:dyDescent="0.25">
      <c r="A573" s="296"/>
      <c r="B573" s="409"/>
      <c r="C573" s="414"/>
      <c r="D573" s="414"/>
      <c r="E573" s="433"/>
      <c r="F573" s="414"/>
      <c r="G573" s="288"/>
      <c r="H573" s="372" t="s">
        <v>389</v>
      </c>
      <c r="I573" s="288" t="s">
        <v>48</v>
      </c>
      <c r="J573" s="419"/>
      <c r="K573" s="422"/>
      <c r="L573" s="376"/>
      <c r="M573" s="425"/>
      <c r="N573" s="437"/>
      <c r="O573" s="376"/>
      <c r="P573" s="370"/>
      <c r="Q573" s="370"/>
      <c r="R573" s="370"/>
      <c r="S573" s="370"/>
      <c r="T573" s="370"/>
      <c r="U573" s="370"/>
      <c r="V573" s="370"/>
      <c r="W573" s="370"/>
      <c r="X573" s="370"/>
      <c r="Y573" s="376"/>
      <c r="Z573" s="370"/>
      <c r="AA573" s="409"/>
      <c r="AB573" s="384"/>
      <c r="AC573" s="387"/>
      <c r="AD573" s="387"/>
      <c r="AE573" s="390"/>
      <c r="AF573" s="376"/>
      <c r="AG573" s="376"/>
      <c r="AH573" s="376"/>
      <c r="AI573" s="394"/>
      <c r="AJ573" s="397"/>
      <c r="AK573" s="398"/>
      <c r="AL573" s="398"/>
      <c r="AM573" s="376"/>
      <c r="AN573" s="404"/>
    </row>
    <row r="574" spans="1:40" x14ac:dyDescent="0.25">
      <c r="A574" s="296"/>
      <c r="B574" s="409"/>
      <c r="C574" s="414"/>
      <c r="D574" s="414"/>
      <c r="E574" s="433"/>
      <c r="F574" s="414"/>
      <c r="G574" s="288"/>
      <c r="H574" s="372"/>
      <c r="I574" s="288"/>
      <c r="J574" s="419"/>
      <c r="K574" s="422"/>
      <c r="L574" s="376"/>
      <c r="M574" s="425"/>
      <c r="N574" s="437"/>
      <c r="O574" s="376"/>
      <c r="P574" s="370"/>
      <c r="Q574" s="370"/>
      <c r="R574" s="370"/>
      <c r="S574" s="370"/>
      <c r="T574" s="370"/>
      <c r="U574" s="370"/>
      <c r="V574" s="370"/>
      <c r="W574" s="370"/>
      <c r="X574" s="370"/>
      <c r="Y574" s="376"/>
      <c r="Z574" s="370"/>
      <c r="AA574" s="409"/>
      <c r="AB574" s="384"/>
      <c r="AC574" s="387"/>
      <c r="AD574" s="387"/>
      <c r="AE574" s="390"/>
      <c r="AF574" s="376"/>
      <c r="AG574" s="376"/>
      <c r="AH574" s="376"/>
      <c r="AI574" s="394"/>
      <c r="AJ574" s="397"/>
      <c r="AK574" s="398"/>
      <c r="AL574" s="398"/>
      <c r="AM574" s="376"/>
      <c r="AN574" s="404"/>
    </row>
    <row r="575" spans="1:40" x14ac:dyDescent="0.25">
      <c r="A575" s="296"/>
      <c r="B575" s="409"/>
      <c r="C575" s="414"/>
      <c r="D575" s="414"/>
      <c r="E575" s="433"/>
      <c r="F575" s="414"/>
      <c r="G575" s="288"/>
      <c r="H575" s="372" t="s">
        <v>388</v>
      </c>
      <c r="I575" s="288" t="s">
        <v>49</v>
      </c>
      <c r="J575" s="419"/>
      <c r="K575" s="422"/>
      <c r="L575" s="376"/>
      <c r="M575" s="425"/>
      <c r="N575" s="437"/>
      <c r="O575" s="376"/>
      <c r="P575" s="370"/>
      <c r="Q575" s="370"/>
      <c r="R575" s="370"/>
      <c r="S575" s="370"/>
      <c r="T575" s="370"/>
      <c r="U575" s="370"/>
      <c r="V575" s="370"/>
      <c r="W575" s="370"/>
      <c r="X575" s="370"/>
      <c r="Y575" s="376"/>
      <c r="Z575" s="370"/>
      <c r="AA575" s="409"/>
      <c r="AB575" s="384"/>
      <c r="AC575" s="387"/>
      <c r="AD575" s="387"/>
      <c r="AE575" s="390"/>
      <c r="AF575" s="376"/>
      <c r="AG575" s="376"/>
      <c r="AH575" s="376"/>
      <c r="AI575" s="394"/>
      <c r="AJ575" s="397"/>
      <c r="AK575" s="398"/>
      <c r="AL575" s="398"/>
      <c r="AM575" s="376"/>
      <c r="AN575" s="404"/>
    </row>
    <row r="576" spans="1:40" ht="30" customHeight="1" x14ac:dyDescent="0.25">
      <c r="A576" s="296"/>
      <c r="B576" s="409"/>
      <c r="C576" s="414"/>
      <c r="D576" s="414"/>
      <c r="E576" s="376"/>
      <c r="F576" s="414"/>
      <c r="G576" s="288"/>
      <c r="H576" s="372"/>
      <c r="I576" s="288"/>
      <c r="J576" s="419"/>
      <c r="K576" s="422"/>
      <c r="L576" s="376"/>
      <c r="M576" s="425"/>
      <c r="N576" s="437"/>
      <c r="O576" s="376"/>
      <c r="P576" s="370"/>
      <c r="Q576" s="370"/>
      <c r="R576" s="370"/>
      <c r="S576" s="370"/>
      <c r="T576" s="370"/>
      <c r="U576" s="370"/>
      <c r="V576" s="370"/>
      <c r="W576" s="370"/>
      <c r="X576" s="370"/>
      <c r="Y576" s="376"/>
      <c r="Z576" s="370"/>
      <c r="AA576" s="409"/>
      <c r="AB576" s="384"/>
      <c r="AC576" s="387"/>
      <c r="AD576" s="387"/>
      <c r="AE576" s="390"/>
      <c r="AF576" s="376"/>
      <c r="AG576" s="376"/>
      <c r="AH576" s="376"/>
      <c r="AI576" s="394"/>
      <c r="AJ576" s="397"/>
      <c r="AK576" s="398"/>
      <c r="AL576" s="398"/>
      <c r="AM576" s="376"/>
      <c r="AN576" s="404"/>
    </row>
    <row r="577" spans="1:40" x14ac:dyDescent="0.25">
      <c r="A577" s="296"/>
      <c r="B577" s="409"/>
      <c r="C577" s="414"/>
      <c r="D577" s="414"/>
      <c r="E577" s="376"/>
      <c r="F577" s="414"/>
      <c r="G577" s="288"/>
      <c r="H577" s="372" t="s">
        <v>387</v>
      </c>
      <c r="I577" s="288" t="s">
        <v>49</v>
      </c>
      <c r="J577" s="419"/>
      <c r="K577" s="422"/>
      <c r="L577" s="376"/>
      <c r="M577" s="425"/>
      <c r="N577" s="437"/>
      <c r="O577" s="376"/>
      <c r="P577" s="370"/>
      <c r="Q577" s="370"/>
      <c r="R577" s="370"/>
      <c r="S577" s="370"/>
      <c r="T577" s="370"/>
      <c r="U577" s="370"/>
      <c r="V577" s="370"/>
      <c r="W577" s="370"/>
      <c r="X577" s="370"/>
      <c r="Y577" s="376"/>
      <c r="Z577" s="370"/>
      <c r="AA577" s="409"/>
      <c r="AB577" s="384"/>
      <c r="AC577" s="387"/>
      <c r="AD577" s="387"/>
      <c r="AE577" s="390"/>
      <c r="AF577" s="376"/>
      <c r="AG577" s="376"/>
      <c r="AH577" s="376"/>
      <c r="AI577" s="394"/>
      <c r="AJ577" s="397"/>
      <c r="AK577" s="398"/>
      <c r="AL577" s="398"/>
      <c r="AM577" s="376"/>
      <c r="AN577" s="404"/>
    </row>
    <row r="578" spans="1:40" ht="30" customHeight="1" x14ac:dyDescent="0.25">
      <c r="A578" s="296"/>
      <c r="B578" s="409"/>
      <c r="C578" s="414"/>
      <c r="D578" s="414"/>
      <c r="E578" s="376"/>
      <c r="F578" s="414"/>
      <c r="G578" s="288"/>
      <c r="H578" s="372"/>
      <c r="I578" s="288"/>
      <c r="J578" s="419"/>
      <c r="K578" s="422"/>
      <c r="L578" s="376"/>
      <c r="M578" s="425"/>
      <c r="N578" s="437"/>
      <c r="O578" s="376"/>
      <c r="P578" s="370"/>
      <c r="Q578" s="370"/>
      <c r="R578" s="370"/>
      <c r="S578" s="370"/>
      <c r="T578" s="370"/>
      <c r="U578" s="370"/>
      <c r="V578" s="370"/>
      <c r="W578" s="370"/>
      <c r="X578" s="370"/>
      <c r="Y578" s="376"/>
      <c r="Z578" s="370"/>
      <c r="AA578" s="409"/>
      <c r="AB578" s="384"/>
      <c r="AC578" s="387"/>
      <c r="AD578" s="387"/>
      <c r="AE578" s="390"/>
      <c r="AF578" s="376"/>
      <c r="AG578" s="376"/>
      <c r="AH578" s="376"/>
      <c r="AI578" s="394"/>
      <c r="AJ578" s="397"/>
      <c r="AK578" s="398"/>
      <c r="AL578" s="398"/>
      <c r="AM578" s="376"/>
      <c r="AN578" s="404"/>
    </row>
    <row r="579" spans="1:40" x14ac:dyDescent="0.25">
      <c r="A579" s="296"/>
      <c r="B579" s="409"/>
      <c r="C579" s="414"/>
      <c r="D579" s="414"/>
      <c r="E579" s="376"/>
      <c r="F579" s="414"/>
      <c r="G579" s="288"/>
      <c r="H579" s="372" t="s">
        <v>386</v>
      </c>
      <c r="I579" s="288" t="s">
        <v>49</v>
      </c>
      <c r="J579" s="419"/>
      <c r="K579" s="422"/>
      <c r="L579" s="376"/>
      <c r="M579" s="425"/>
      <c r="N579" s="437"/>
      <c r="O579" s="376"/>
      <c r="P579" s="370"/>
      <c r="Q579" s="370"/>
      <c r="R579" s="370"/>
      <c r="S579" s="370"/>
      <c r="T579" s="370"/>
      <c r="U579" s="370"/>
      <c r="V579" s="370"/>
      <c r="W579" s="370"/>
      <c r="X579" s="370"/>
      <c r="Y579" s="376"/>
      <c r="Z579" s="370"/>
      <c r="AA579" s="409"/>
      <c r="AB579" s="384"/>
      <c r="AC579" s="387"/>
      <c r="AD579" s="387"/>
      <c r="AE579" s="390"/>
      <c r="AF579" s="376"/>
      <c r="AG579" s="376"/>
      <c r="AH579" s="376"/>
      <c r="AI579" s="394"/>
      <c r="AJ579" s="397"/>
      <c r="AK579" s="398"/>
      <c r="AL579" s="398"/>
      <c r="AM579" s="376"/>
      <c r="AN579" s="404"/>
    </row>
    <row r="580" spans="1:40" x14ac:dyDescent="0.25">
      <c r="A580" s="296"/>
      <c r="B580" s="409"/>
      <c r="C580" s="414"/>
      <c r="D580" s="414"/>
      <c r="E580" s="376"/>
      <c r="F580" s="414"/>
      <c r="G580" s="288"/>
      <c r="H580" s="372"/>
      <c r="I580" s="288"/>
      <c r="J580" s="419"/>
      <c r="K580" s="422"/>
      <c r="L580" s="376"/>
      <c r="M580" s="425"/>
      <c r="N580" s="437"/>
      <c r="O580" s="376"/>
      <c r="P580" s="370"/>
      <c r="Q580" s="370"/>
      <c r="R580" s="370"/>
      <c r="S580" s="370"/>
      <c r="T580" s="370"/>
      <c r="U580" s="370"/>
      <c r="V580" s="370"/>
      <c r="W580" s="370"/>
      <c r="X580" s="370"/>
      <c r="Y580" s="376"/>
      <c r="Z580" s="370"/>
      <c r="AA580" s="409"/>
      <c r="AB580" s="384"/>
      <c r="AC580" s="387"/>
      <c r="AD580" s="387"/>
      <c r="AE580" s="390"/>
      <c r="AF580" s="376"/>
      <c r="AG580" s="376"/>
      <c r="AH580" s="376"/>
      <c r="AI580" s="394"/>
      <c r="AJ580" s="397"/>
      <c r="AK580" s="398"/>
      <c r="AL580" s="398"/>
      <c r="AM580" s="376"/>
      <c r="AN580" s="404"/>
    </row>
    <row r="581" spans="1:40" x14ac:dyDescent="0.25">
      <c r="A581" s="296"/>
      <c r="B581" s="409"/>
      <c r="C581" s="414"/>
      <c r="D581" s="414"/>
      <c r="E581" s="376"/>
      <c r="F581" s="414"/>
      <c r="G581" s="288"/>
      <c r="H581" s="372" t="s">
        <v>385</v>
      </c>
      <c r="I581" s="288" t="s">
        <v>49</v>
      </c>
      <c r="J581" s="419"/>
      <c r="K581" s="422"/>
      <c r="L581" s="376"/>
      <c r="M581" s="425"/>
      <c r="N581" s="437"/>
      <c r="O581" s="376"/>
      <c r="P581" s="370"/>
      <c r="Q581" s="370"/>
      <c r="R581" s="370"/>
      <c r="S581" s="370"/>
      <c r="T581" s="370"/>
      <c r="U581" s="370"/>
      <c r="V581" s="370"/>
      <c r="W581" s="370"/>
      <c r="X581" s="370"/>
      <c r="Y581" s="376"/>
      <c r="Z581" s="370"/>
      <c r="AA581" s="409"/>
      <c r="AB581" s="384"/>
      <c r="AC581" s="387"/>
      <c r="AD581" s="387"/>
      <c r="AE581" s="390"/>
      <c r="AF581" s="376"/>
      <c r="AG581" s="376"/>
      <c r="AH581" s="376"/>
      <c r="AI581" s="394"/>
      <c r="AJ581" s="397"/>
      <c r="AK581" s="398"/>
      <c r="AL581" s="398"/>
      <c r="AM581" s="376"/>
      <c r="AN581" s="404"/>
    </row>
    <row r="582" spans="1:40" ht="119.25" customHeight="1" thickBot="1" x14ac:dyDescent="0.3">
      <c r="A582" s="297"/>
      <c r="B582" s="410"/>
      <c r="C582" s="415"/>
      <c r="D582" s="415"/>
      <c r="E582" s="392"/>
      <c r="F582" s="415"/>
      <c r="G582" s="289"/>
      <c r="H582" s="373"/>
      <c r="I582" s="289"/>
      <c r="J582" s="420"/>
      <c r="K582" s="423"/>
      <c r="L582" s="392"/>
      <c r="M582" s="426"/>
      <c r="N582" s="438"/>
      <c r="O582" s="392"/>
      <c r="P582" s="371"/>
      <c r="Q582" s="371"/>
      <c r="R582" s="371"/>
      <c r="S582" s="371"/>
      <c r="T582" s="371"/>
      <c r="U582" s="371"/>
      <c r="V582" s="371"/>
      <c r="W582" s="371"/>
      <c r="X582" s="371"/>
      <c r="Y582" s="392"/>
      <c r="Z582" s="371"/>
      <c r="AA582" s="410"/>
      <c r="AB582" s="385"/>
      <c r="AC582" s="388"/>
      <c r="AD582" s="388"/>
      <c r="AE582" s="391"/>
      <c r="AF582" s="392"/>
      <c r="AG582" s="392"/>
      <c r="AH582" s="392"/>
      <c r="AI582" s="395"/>
      <c r="AJ582" s="411"/>
      <c r="AK582" s="412"/>
      <c r="AL582" s="412"/>
      <c r="AM582" s="392"/>
      <c r="AN582" s="405"/>
    </row>
  </sheetData>
  <mergeCells count="2309">
    <mergeCell ref="B476:B50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L531:AL538"/>
    <mergeCell ref="AM531:AM538"/>
    <mergeCell ref="AJ517:AJ529"/>
    <mergeCell ref="AK517:AK529"/>
    <mergeCell ref="AL517:AL529"/>
    <mergeCell ref="AM517:AM529"/>
    <mergeCell ref="AD531:AD556"/>
    <mergeCell ref="AE531:AE556"/>
    <mergeCell ref="AL539:AL545"/>
    <mergeCell ref="AM539:AM545"/>
    <mergeCell ref="H545:H546"/>
    <mergeCell ref="I545:I546"/>
    <mergeCell ref="N546:N556"/>
    <mergeCell ref="P546:P556"/>
    <mergeCell ref="W539:W556"/>
    <mergeCell ref="I547:I548"/>
    <mergeCell ref="AH531:AH556"/>
    <mergeCell ref="AI531:AI556"/>
    <mergeCell ref="AJ531:AJ538"/>
    <mergeCell ref="AK531:AK538"/>
    <mergeCell ref="H555:H556"/>
    <mergeCell ref="I555:I556"/>
    <mergeCell ref="X531:X556"/>
    <mergeCell ref="Y531:Y538"/>
    <mergeCell ref="Z531:Z538"/>
    <mergeCell ref="AA531:AA538"/>
    <mergeCell ref="J531:J556"/>
    <mergeCell ref="K531:K556"/>
    <mergeCell ref="L531:L556"/>
    <mergeCell ref="M531:M556"/>
    <mergeCell ref="H549:H550"/>
    <mergeCell ref="I549:I550"/>
    <mergeCell ref="H551:H552"/>
    <mergeCell ref="I551:I552"/>
    <mergeCell ref="H553:H554"/>
    <mergeCell ref="I553:I554"/>
    <mergeCell ref="V539:V556"/>
    <mergeCell ref="R546:R556"/>
    <mergeCell ref="H547:H548"/>
    <mergeCell ref="N531:N538"/>
    <mergeCell ref="O531:O538"/>
    <mergeCell ref="S531:S538"/>
    <mergeCell ref="T531:T538"/>
    <mergeCell ref="U531:U538"/>
    <mergeCell ref="V531:V538"/>
    <mergeCell ref="A531:A556"/>
    <mergeCell ref="C531:C556"/>
    <mergeCell ref="D531:D556"/>
    <mergeCell ref="E531:E538"/>
    <mergeCell ref="F531:F556"/>
    <mergeCell ref="G531:G556"/>
    <mergeCell ref="T539:T556"/>
    <mergeCell ref="U539:U556"/>
    <mergeCell ref="AB531:AB556"/>
    <mergeCell ref="AC531:AC556"/>
    <mergeCell ref="AN531:AN556"/>
    <mergeCell ref="Y539:Y556"/>
    <mergeCell ref="Z539:Z556"/>
    <mergeCell ref="AA539:AA556"/>
    <mergeCell ref="AJ539:AJ545"/>
    <mergeCell ref="AN517:AN529"/>
    <mergeCell ref="E518:E529"/>
    <mergeCell ref="H518:H519"/>
    <mergeCell ref="I518:I519"/>
    <mergeCell ref="H520:H521"/>
    <mergeCell ref="I520:I521"/>
    <mergeCell ref="H522:H523"/>
    <mergeCell ref="I522:I523"/>
    <mergeCell ref="H524:H525"/>
    <mergeCell ref="I524:I525"/>
    <mergeCell ref="H543:H544"/>
    <mergeCell ref="I543:I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S517:S530"/>
    <mergeCell ref="T517:T530"/>
    <mergeCell ref="U517:U530"/>
    <mergeCell ref="V517:V530"/>
    <mergeCell ref="W517:W530"/>
    <mergeCell ref="AN502:AN516"/>
    <mergeCell ref="E509:E517"/>
    <mergeCell ref="P509:P516"/>
    <mergeCell ref="Q509:Q516"/>
    <mergeCell ref="R509:R516"/>
    <mergeCell ref="H514:H515"/>
    <mergeCell ref="I514:I515"/>
    <mergeCell ref="H516:H517"/>
    <mergeCell ref="I516:I517"/>
    <mergeCell ref="N517:N530"/>
    <mergeCell ref="P524:P530"/>
    <mergeCell ref="Q524:Q530"/>
    <mergeCell ref="R524:R530"/>
    <mergeCell ref="H526:H528"/>
    <mergeCell ref="I526:I528"/>
    <mergeCell ref="A502:A530"/>
    <mergeCell ref="C502:C530"/>
    <mergeCell ref="D502:D530"/>
    <mergeCell ref="E502:E508"/>
    <mergeCell ref="F502:F530"/>
    <mergeCell ref="G502:G530"/>
    <mergeCell ref="H492:H493"/>
    <mergeCell ref="I492:I493"/>
    <mergeCell ref="H494:H495"/>
    <mergeCell ref="I494:I495"/>
    <mergeCell ref="H496:H497"/>
    <mergeCell ref="I496:I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I498:I499"/>
    <mergeCell ref="H500:H501"/>
    <mergeCell ref="I500:I501"/>
    <mergeCell ref="O517:O530"/>
    <mergeCell ref="M476:M501"/>
    <mergeCell ref="N476:N483"/>
    <mergeCell ref="O476:O483"/>
    <mergeCell ref="S476:S483"/>
    <mergeCell ref="T476:T483"/>
    <mergeCell ref="U476:U483"/>
    <mergeCell ref="AM484:AM490"/>
    <mergeCell ref="H488:H489"/>
    <mergeCell ref="I488:I489"/>
    <mergeCell ref="H490:H491"/>
    <mergeCell ref="I490:I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H474:H475"/>
    <mergeCell ref="I474:I475"/>
    <mergeCell ref="AT424:AT431"/>
    <mergeCell ref="AU424:AU431"/>
    <mergeCell ref="AV424:AV431"/>
    <mergeCell ref="AW424:AW431"/>
    <mergeCell ref="X424:X449"/>
    <mergeCell ref="AB424:AB449"/>
    <mergeCell ref="AC424:AC449"/>
    <mergeCell ref="AD424:AD449"/>
    <mergeCell ref="H468:H469"/>
    <mergeCell ref="I468:I469"/>
    <mergeCell ref="H470:H471"/>
    <mergeCell ref="I470:I471"/>
    <mergeCell ref="H472:H473"/>
    <mergeCell ref="I472:I473"/>
    <mergeCell ref="W458:W475"/>
    <mergeCell ref="H462:H463"/>
    <mergeCell ref="I462:I463"/>
    <mergeCell ref="H464:H465"/>
    <mergeCell ref="I464:I465"/>
    <mergeCell ref="P465:P475"/>
    <mergeCell ref="Q465:Q475"/>
    <mergeCell ref="R465:R475"/>
    <mergeCell ref="H466:H467"/>
    <mergeCell ref="I466:I467"/>
    <mergeCell ref="AM465:AM475"/>
    <mergeCell ref="M450:M475"/>
    <mergeCell ref="N450:N457"/>
    <mergeCell ref="O450:O457"/>
    <mergeCell ref="S450:S457"/>
    <mergeCell ref="T450:T457"/>
    <mergeCell ref="I438:I439"/>
    <mergeCell ref="H440:H441"/>
    <mergeCell ref="I440:I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BA424:BA431"/>
    <mergeCell ref="BB424:BB431"/>
    <mergeCell ref="BC424:BC431"/>
    <mergeCell ref="BD424:BD431"/>
    <mergeCell ref="I448:I449"/>
    <mergeCell ref="N439:N449"/>
    <mergeCell ref="P439:P449"/>
    <mergeCell ref="Q439:Q449"/>
    <mergeCell ref="R439:R449"/>
    <mergeCell ref="H448:H449"/>
    <mergeCell ref="AI424:AI449"/>
    <mergeCell ref="AN424:AN449"/>
    <mergeCell ref="AJ439:AJ449"/>
    <mergeCell ref="AK439:AK449"/>
    <mergeCell ref="AL439:AL449"/>
    <mergeCell ref="AM439:AM449"/>
    <mergeCell ref="AK424:AK431"/>
    <mergeCell ref="AL424:AL431"/>
    <mergeCell ref="AM424:AM431"/>
    <mergeCell ref="H442:H443"/>
    <mergeCell ref="I442:I443"/>
    <mergeCell ref="H444:H445"/>
    <mergeCell ref="I444:I445"/>
    <mergeCell ref="H446:H447"/>
    <mergeCell ref="I446:I447"/>
    <mergeCell ref="W432:W449"/>
    <mergeCell ref="Y432:Y449"/>
    <mergeCell ref="Z432:Z449"/>
    <mergeCell ref="AA432:AA449"/>
    <mergeCell ref="H436:H437"/>
    <mergeCell ref="I436:I437"/>
    <mergeCell ref="H438:H43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BE416:BE423"/>
    <mergeCell ref="H418:H419"/>
    <mergeCell ref="I418:I419"/>
    <mergeCell ref="H420:H421"/>
    <mergeCell ref="I420:I421"/>
    <mergeCell ref="H422:H423"/>
    <mergeCell ref="I422:I423"/>
    <mergeCell ref="AC398:AC423"/>
    <mergeCell ref="AD398:AD423"/>
    <mergeCell ref="AX416:AX423"/>
    <mergeCell ref="AY416:AY423"/>
    <mergeCell ref="AZ416:AZ423"/>
    <mergeCell ref="BA416:BA423"/>
    <mergeCell ref="BB416:BB423"/>
    <mergeCell ref="BC416:BC423"/>
    <mergeCell ref="AO424:AO431"/>
    <mergeCell ref="AP424:AP431"/>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AY424:AY431"/>
    <mergeCell ref="AZ424:AZ431"/>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BD416:BD423"/>
    <mergeCell ref="BA398:BA405"/>
    <mergeCell ref="BB398:BB405"/>
    <mergeCell ref="BC398:BC405"/>
    <mergeCell ref="BD398:BD405"/>
    <mergeCell ref="BE398:BE405"/>
    <mergeCell ref="AT398:AT405"/>
    <mergeCell ref="AU398:AU405"/>
    <mergeCell ref="AV398:AV405"/>
    <mergeCell ref="AW398:AW405"/>
    <mergeCell ref="AX398:AX405"/>
    <mergeCell ref="AY398:AY405"/>
    <mergeCell ref="Q413:Q423"/>
    <mergeCell ref="R413:R423"/>
    <mergeCell ref="AJ413:AJ423"/>
    <mergeCell ref="AK413:AK423"/>
    <mergeCell ref="AL413:AL423"/>
    <mergeCell ref="AM413:AM423"/>
    <mergeCell ref="V406:V423"/>
    <mergeCell ref="W406:W423"/>
    <mergeCell ref="Y406:Y423"/>
    <mergeCell ref="Z406:Z423"/>
    <mergeCell ref="AZ406:AZ415"/>
    <mergeCell ref="BA406:BA415"/>
    <mergeCell ref="BB406:BB415"/>
    <mergeCell ref="BC406:BC415"/>
    <mergeCell ref="BD406:BD415"/>
    <mergeCell ref="BE406:BE415"/>
    <mergeCell ref="AT406:AT415"/>
    <mergeCell ref="AU406:AU415"/>
    <mergeCell ref="AV406:AV415"/>
    <mergeCell ref="AW406:AW415"/>
    <mergeCell ref="AX406:AX415"/>
    <mergeCell ref="W398:W405"/>
    <mergeCell ref="X398:X423"/>
    <mergeCell ref="Y398:Y405"/>
    <mergeCell ref="Z398:Z405"/>
    <mergeCell ref="BB390:BB397"/>
    <mergeCell ref="BC390:BC397"/>
    <mergeCell ref="BD390:BD397"/>
    <mergeCell ref="BE390:BE397"/>
    <mergeCell ref="H392:H393"/>
    <mergeCell ref="I392:I393"/>
    <mergeCell ref="H394:H395"/>
    <mergeCell ref="I394:I395"/>
    <mergeCell ref="H396:H397"/>
    <mergeCell ref="I396:I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AA398:AA405"/>
    <mergeCell ref="AB398:AB423"/>
    <mergeCell ref="N398:N405"/>
    <mergeCell ref="O398:O405"/>
    <mergeCell ref="S398:S405"/>
    <mergeCell ref="T398:T405"/>
    <mergeCell ref="U398:U405"/>
    <mergeCell ref="V398:V405"/>
    <mergeCell ref="A398:A423"/>
    <mergeCell ref="C398:C423"/>
    <mergeCell ref="D398:D423"/>
    <mergeCell ref="E398:E405"/>
    <mergeCell ref="F398:F423"/>
    <mergeCell ref="G398:G423"/>
    <mergeCell ref="E406:E423"/>
    <mergeCell ref="H410:H411"/>
    <mergeCell ref="I410:I411"/>
    <mergeCell ref="H412:H413"/>
    <mergeCell ref="I412:I413"/>
    <mergeCell ref="N413:N423"/>
    <mergeCell ref="P413:P423"/>
    <mergeCell ref="H414:H415"/>
    <mergeCell ref="I414:I415"/>
    <mergeCell ref="H416:H417"/>
    <mergeCell ref="I416:I417"/>
    <mergeCell ref="AK372:AK379"/>
    <mergeCell ref="AL372:AL379"/>
    <mergeCell ref="AX390:AX397"/>
    <mergeCell ref="AY390:AY397"/>
    <mergeCell ref="AZ390:AZ397"/>
    <mergeCell ref="BA390:BA397"/>
    <mergeCell ref="AO380:AO389"/>
    <mergeCell ref="AP380:AP389"/>
    <mergeCell ref="AQ380:AQ389"/>
    <mergeCell ref="AR380:AR389"/>
    <mergeCell ref="AW390:AW397"/>
    <mergeCell ref="X372:X397"/>
    <mergeCell ref="Y372:Y379"/>
    <mergeCell ref="Z372:Z379"/>
    <mergeCell ref="AA372:AA379"/>
    <mergeCell ref="AB372:AB397"/>
    <mergeCell ref="AC372:AC397"/>
    <mergeCell ref="AD372:AD397"/>
    <mergeCell ref="AE372:AE397"/>
    <mergeCell ref="AF372:AF397"/>
    <mergeCell ref="AQ390:AQ397"/>
    <mergeCell ref="AR390:AR397"/>
    <mergeCell ref="AS390:AS397"/>
    <mergeCell ref="AT390:AT397"/>
    <mergeCell ref="AU390:AU397"/>
    <mergeCell ref="AV390:AV397"/>
    <mergeCell ref="AO390:AO397"/>
    <mergeCell ref="AP390:AP397"/>
    <mergeCell ref="AG372:AG397"/>
    <mergeCell ref="AH372:AH397"/>
    <mergeCell ref="AI372:AI397"/>
    <mergeCell ref="AJ372:AJ379"/>
    <mergeCell ref="AQ372:AQ379"/>
    <mergeCell ref="AR372:AR379"/>
    <mergeCell ref="AS372:AS379"/>
    <mergeCell ref="AT372:AT379"/>
    <mergeCell ref="AU372:AU379"/>
    <mergeCell ref="AV372:AV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372:A397"/>
    <mergeCell ref="C372:C397"/>
    <mergeCell ref="D372:D397"/>
    <mergeCell ref="E372:E397"/>
    <mergeCell ref="F372:F397"/>
    <mergeCell ref="G372:G397"/>
    <mergeCell ref="AM380:AM386"/>
    <mergeCell ref="AN380:AN386"/>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V380:V397"/>
    <mergeCell ref="W380:W397"/>
    <mergeCell ref="H384:H385"/>
    <mergeCell ref="I384:I385"/>
    <mergeCell ref="H386:H387"/>
    <mergeCell ref="I386:I387"/>
    <mergeCell ref="N387:N397"/>
    <mergeCell ref="P387:P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H388:H389"/>
    <mergeCell ref="I388:I389"/>
    <mergeCell ref="H390:H391"/>
    <mergeCell ref="I390:I391"/>
    <mergeCell ref="BD364:BD371"/>
    <mergeCell ref="BE364:BE371"/>
    <mergeCell ref="H362:H363"/>
    <mergeCell ref="I362:I363"/>
    <mergeCell ref="H364:H365"/>
    <mergeCell ref="I364:I365"/>
    <mergeCell ref="AO364:AO371"/>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BA346:BA35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I358:I359"/>
    <mergeCell ref="H360:H361"/>
    <mergeCell ref="I360:I361"/>
    <mergeCell ref="N361:N371"/>
    <mergeCell ref="AU354:AU363"/>
    <mergeCell ref="AV354:AV363"/>
    <mergeCell ref="AW354:AW363"/>
    <mergeCell ref="AX354:AX363"/>
    <mergeCell ref="AY354:AY363"/>
    <mergeCell ref="AZ354:AZ363"/>
    <mergeCell ref="BB364:BB371"/>
    <mergeCell ref="BC364:BC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P354:AP363"/>
    <mergeCell ref="AQ354:AQ363"/>
    <mergeCell ref="AR354:AR363"/>
    <mergeCell ref="AS354:AS363"/>
    <mergeCell ref="AJ354:AJ360"/>
    <mergeCell ref="AK354:AK360"/>
    <mergeCell ref="AL354:AL360"/>
    <mergeCell ref="A346:A371"/>
    <mergeCell ref="C346:C371"/>
    <mergeCell ref="D346:D371"/>
    <mergeCell ref="E346:E353"/>
    <mergeCell ref="F346:F371"/>
    <mergeCell ref="G346:G371"/>
    <mergeCell ref="H340:H341"/>
    <mergeCell ref="I340:I341"/>
    <mergeCell ref="H342:H343"/>
    <mergeCell ref="I342:I343"/>
    <mergeCell ref="H344:H345"/>
    <mergeCell ref="I344:I345"/>
    <mergeCell ref="AS346:AS353"/>
    <mergeCell ref="AT346:AT353"/>
    <mergeCell ref="AT364:AT371"/>
    <mergeCell ref="BC338:BC345"/>
    <mergeCell ref="BD338:BD345"/>
    <mergeCell ref="Y354:Y371"/>
    <mergeCell ref="Z354:Z371"/>
    <mergeCell ref="AA354:AA371"/>
    <mergeCell ref="BC346:BC353"/>
    <mergeCell ref="BD346:BD353"/>
    <mergeCell ref="H366:H367"/>
    <mergeCell ref="I366:I367"/>
    <mergeCell ref="H368:H369"/>
    <mergeCell ref="I368:I369"/>
    <mergeCell ref="H370:H371"/>
    <mergeCell ref="I370:I371"/>
    <mergeCell ref="AS364:AS371"/>
    <mergeCell ref="AW364:AW371"/>
    <mergeCell ref="AX364:AX371"/>
    <mergeCell ref="AY364:AY371"/>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I336:I337"/>
    <mergeCell ref="H338:H339"/>
    <mergeCell ref="I338:I339"/>
    <mergeCell ref="AO338:AO345"/>
    <mergeCell ref="AP338:AP345"/>
    <mergeCell ref="V328:V345"/>
    <mergeCell ref="W328:W345"/>
    <mergeCell ref="Y328:Y345"/>
    <mergeCell ref="Z328:Z345"/>
    <mergeCell ref="H332:H333"/>
    <mergeCell ref="I332:I333"/>
    <mergeCell ref="H334:H335"/>
    <mergeCell ref="I334:I335"/>
    <mergeCell ref="N335:N345"/>
    <mergeCell ref="AL328:AL334"/>
    <mergeCell ref="AM328:AM334"/>
    <mergeCell ref="AO328:AO337"/>
    <mergeCell ref="AB320:AB345"/>
    <mergeCell ref="AC320:AC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I113:I114"/>
    <mergeCell ref="J113:J164"/>
    <mergeCell ref="H121:H122"/>
    <mergeCell ref="I121:I122"/>
    <mergeCell ref="H138:H140"/>
    <mergeCell ref="I129:I131"/>
    <mergeCell ref="I138:I140"/>
    <mergeCell ref="I151:I152"/>
    <mergeCell ref="H153:H155"/>
    <mergeCell ref="N113:N120"/>
    <mergeCell ref="O113:O120"/>
    <mergeCell ref="R129:R133"/>
    <mergeCell ref="H132:H133"/>
    <mergeCell ref="S113:S120"/>
    <mergeCell ref="T113:T120"/>
    <mergeCell ref="A113:A164"/>
    <mergeCell ref="C113:C164"/>
    <mergeCell ref="D113:D138"/>
    <mergeCell ref="E113:E138"/>
    <mergeCell ref="F113:F138"/>
    <mergeCell ref="G113:G164"/>
    <mergeCell ref="I134:I137"/>
    <mergeCell ref="N121:N164"/>
    <mergeCell ref="O121:O164"/>
    <mergeCell ref="P121:P124"/>
    <mergeCell ref="BD121:BD164"/>
    <mergeCell ref="BE121:BE164"/>
    <mergeCell ref="H124:H126"/>
    <mergeCell ref="I124:I126"/>
    <mergeCell ref="P125:P128"/>
    <mergeCell ref="Q125:Q128"/>
    <mergeCell ref="R125:R128"/>
    <mergeCell ref="H127:H128"/>
    <mergeCell ref="I127:I128"/>
    <mergeCell ref="H129:H131"/>
    <mergeCell ref="AX121:AX164"/>
    <mergeCell ref="AY121:AY164"/>
    <mergeCell ref="AZ121:AZ164"/>
    <mergeCell ref="BA121:BA164"/>
    <mergeCell ref="BB121:BB164"/>
    <mergeCell ref="BC121:BC164"/>
    <mergeCell ref="AR121:AR164"/>
    <mergeCell ref="AS121:AS164"/>
    <mergeCell ref="H159:H164"/>
    <mergeCell ref="I159:I164"/>
    <mergeCell ref="AV121:AV164"/>
    <mergeCell ref="AW121:AW164"/>
    <mergeCell ref="BD113:BD120"/>
    <mergeCell ref="BE113:BE120"/>
    <mergeCell ref="H115:H116"/>
    <mergeCell ref="I115:I116"/>
    <mergeCell ref="H117:H118"/>
    <mergeCell ref="I117:I118"/>
    <mergeCell ref="H119:H120"/>
    <mergeCell ref="I119:I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AC113:AC164"/>
    <mergeCell ref="AD113:AD164"/>
    <mergeCell ref="P129:P133"/>
    <mergeCell ref="Q129:Q133"/>
    <mergeCell ref="Z121:Z164"/>
    <mergeCell ref="AA121:AA164"/>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V95:AV104"/>
    <mergeCell ref="H107:H108"/>
    <mergeCell ref="I107:I108"/>
    <mergeCell ref="H109:H110"/>
    <mergeCell ref="I109:I110"/>
    <mergeCell ref="D139:D164"/>
    <mergeCell ref="E139:E164"/>
    <mergeCell ref="F139:F164"/>
    <mergeCell ref="H141:H144"/>
    <mergeCell ref="I141:I144"/>
    <mergeCell ref="H145:H148"/>
    <mergeCell ref="I145:I148"/>
    <mergeCell ref="H149:H150"/>
    <mergeCell ref="I149:I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Q121:Q124"/>
    <mergeCell ref="R121:R124"/>
    <mergeCell ref="S121:S164"/>
    <mergeCell ref="I132:I133"/>
    <mergeCell ref="H134:H137"/>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I153:I155"/>
    <mergeCell ref="H156:H158"/>
    <mergeCell ref="I156:I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I81:I82"/>
    <mergeCell ref="H83:H84"/>
    <mergeCell ref="I83:I84"/>
    <mergeCell ref="H85:H86"/>
    <mergeCell ref="I85:I86"/>
    <mergeCell ref="AR79:AR86"/>
    <mergeCell ref="AS79:AS86"/>
    <mergeCell ref="L87:L112"/>
    <mergeCell ref="H99:H100"/>
    <mergeCell ref="I99:I100"/>
    <mergeCell ref="H101:H102"/>
    <mergeCell ref="I101:I102"/>
    <mergeCell ref="H103:H104"/>
    <mergeCell ref="I103:I104"/>
    <mergeCell ref="H105:H106"/>
    <mergeCell ref="I105:I106"/>
    <mergeCell ref="AI87:AI112"/>
    <mergeCell ref="AJ87:AJ112"/>
    <mergeCell ref="AF87:AF112"/>
    <mergeCell ref="AG87:AG112"/>
    <mergeCell ref="H111:H112"/>
    <mergeCell ref="I111:I112"/>
    <mergeCell ref="Y95:Y112"/>
    <mergeCell ref="Z95:Z112"/>
    <mergeCell ref="L61:L86"/>
    <mergeCell ref="M61:M86"/>
    <mergeCell ref="N61:N68"/>
    <mergeCell ref="O61:O68"/>
    <mergeCell ref="P102:P112"/>
    <mergeCell ref="Q102:Q112"/>
    <mergeCell ref="AN61:AN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AJ69:AJ75"/>
    <mergeCell ref="AK69:AK75"/>
    <mergeCell ref="AL69:AL75"/>
    <mergeCell ref="AM69:AM75"/>
    <mergeCell ref="AO69:AO78"/>
    <mergeCell ref="AP69:AP78"/>
    <mergeCell ref="BC61:BC68"/>
    <mergeCell ref="BD61:BD6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I73:I74"/>
    <mergeCell ref="AR69:AR78"/>
    <mergeCell ref="AS69:AS78"/>
    <mergeCell ref="AT69:AT78"/>
    <mergeCell ref="AU69:AU78"/>
    <mergeCell ref="AO61:AO68"/>
    <mergeCell ref="AP61:AP68"/>
    <mergeCell ref="Y61:Y68"/>
    <mergeCell ref="BE53:BE60"/>
    <mergeCell ref="H55:H56"/>
    <mergeCell ref="I55:I56"/>
    <mergeCell ref="H57:H58"/>
    <mergeCell ref="I57:I58"/>
    <mergeCell ref="H59:H60"/>
    <mergeCell ref="I59:I60"/>
    <mergeCell ref="AR53:AR60"/>
    <mergeCell ref="AS53:AS60"/>
    <mergeCell ref="AT53:AT60"/>
    <mergeCell ref="R76:R86"/>
    <mergeCell ref="H77:H78"/>
    <mergeCell ref="I77:I78"/>
    <mergeCell ref="H79:H80"/>
    <mergeCell ref="I79:I80"/>
    <mergeCell ref="BD53:BD60"/>
    <mergeCell ref="AU53:AU60"/>
    <mergeCell ref="AV53:AV60"/>
    <mergeCell ref="AW53:AW60"/>
    <mergeCell ref="AX53:AX60"/>
    <mergeCell ref="S61:S68"/>
    <mergeCell ref="T61:T68"/>
    <mergeCell ref="U61:U68"/>
    <mergeCell ref="V61:V68"/>
    <mergeCell ref="W61:W68"/>
    <mergeCell ref="H75:H76"/>
    <mergeCell ref="I75:I76"/>
    <mergeCell ref="N76:N86"/>
    <mergeCell ref="P76:P86"/>
    <mergeCell ref="Q76:Q86"/>
    <mergeCell ref="J61:J86"/>
    <mergeCell ref="K61:K86"/>
    <mergeCell ref="BC35:BC4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B35:BB42"/>
    <mergeCell ref="AW43:AW52"/>
    <mergeCell ref="AX43:AX5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I47:I48"/>
    <mergeCell ref="AN35:AN60"/>
    <mergeCell ref="AO35:AO42"/>
    <mergeCell ref="AP35:AP42"/>
    <mergeCell ref="Y35:Y42"/>
    <mergeCell ref="Z35:Z42"/>
    <mergeCell ref="AA35:AA42"/>
    <mergeCell ref="AB35:AB60"/>
    <mergeCell ref="AC35:AC60"/>
    <mergeCell ref="R3:AE3"/>
    <mergeCell ref="AG3:BE3"/>
    <mergeCell ref="BA5:BE5"/>
    <mergeCell ref="A9:A34"/>
    <mergeCell ref="D9:D34"/>
    <mergeCell ref="F9:F34"/>
    <mergeCell ref="G9:G34"/>
    <mergeCell ref="L9:L34"/>
    <mergeCell ref="M9:M34"/>
    <mergeCell ref="AT7:AT8"/>
    <mergeCell ref="H53:H54"/>
    <mergeCell ref="I53:I54"/>
    <mergeCell ref="A1:C3"/>
    <mergeCell ref="D1:BE1"/>
    <mergeCell ref="D2:K2"/>
    <mergeCell ref="L2:P2"/>
    <mergeCell ref="R2:AG2"/>
    <mergeCell ref="AH2:BE2"/>
    <mergeCell ref="D3:E3"/>
    <mergeCell ref="F3:P3"/>
    <mergeCell ref="V35:V42"/>
    <mergeCell ref="W35:W42"/>
    <mergeCell ref="H49:H50"/>
    <mergeCell ref="I49:I50"/>
    <mergeCell ref="N50:N60"/>
    <mergeCell ref="P50:P60"/>
    <mergeCell ref="Q50:Q60"/>
    <mergeCell ref="R50:R60"/>
    <mergeCell ref="H51:H52"/>
    <mergeCell ref="I51:I52"/>
    <mergeCell ref="M35:M60"/>
    <mergeCell ref="N35:N42"/>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I21:I22"/>
    <mergeCell ref="C9:C34"/>
    <mergeCell ref="H23:H24"/>
    <mergeCell ref="I23:I24"/>
    <mergeCell ref="H31:H32"/>
    <mergeCell ref="I31:I32"/>
    <mergeCell ref="H25:H26"/>
    <mergeCell ref="AP9:AP16"/>
    <mergeCell ref="AO17:AO26"/>
    <mergeCell ref="AO5:AZ5"/>
    <mergeCell ref="AQ7:AQ8"/>
    <mergeCell ref="AR7:AR8"/>
    <mergeCell ref="AO7:AO8"/>
    <mergeCell ref="AO6:AR6"/>
    <mergeCell ref="AW7:AW8"/>
    <mergeCell ref="AX27:AX34"/>
    <mergeCell ref="AY27:AY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I25:I26"/>
    <mergeCell ref="I27:I28"/>
    <mergeCell ref="I29:I30"/>
    <mergeCell ref="H21:H22"/>
    <mergeCell ref="I33:I34"/>
    <mergeCell ref="AB9:AB34"/>
    <mergeCell ref="X9:X33"/>
    <mergeCell ref="Y9:Y34"/>
    <mergeCell ref="Z9:Z34"/>
    <mergeCell ref="AA9:AA33"/>
    <mergeCell ref="BB6:BB8"/>
    <mergeCell ref="BC6:BC8"/>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M87:M112"/>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N165:N171"/>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W165:W171"/>
    <mergeCell ref="X35:X60"/>
    <mergeCell ref="AL35:AL42"/>
    <mergeCell ref="AM35:AM42"/>
    <mergeCell ref="X61:X86"/>
    <mergeCell ref="AL61:AL68"/>
    <mergeCell ref="AM61:AM68"/>
    <mergeCell ref="N172:N178"/>
    <mergeCell ref="O172:O17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I174:I175"/>
    <mergeCell ref="H176:H177"/>
    <mergeCell ref="I176:I177"/>
    <mergeCell ref="H178:H180"/>
    <mergeCell ref="I178:I180"/>
    <mergeCell ref="H187:H189"/>
    <mergeCell ref="I187:I189"/>
    <mergeCell ref="H190:H192"/>
    <mergeCell ref="I190:I192"/>
    <mergeCell ref="H193:H195"/>
    <mergeCell ref="I193:I195"/>
    <mergeCell ref="H172:H173"/>
    <mergeCell ref="I172:I173"/>
    <mergeCell ref="H181:H183"/>
    <mergeCell ref="I181:I183"/>
    <mergeCell ref="H184:H186"/>
    <mergeCell ref="I184:I186"/>
    <mergeCell ref="I170:I171"/>
    <mergeCell ref="AQ165:AQ171"/>
    <mergeCell ref="AR165:AR171"/>
    <mergeCell ref="Y165:Y171"/>
    <mergeCell ref="Z165:Z171"/>
    <mergeCell ref="AA165:AA171"/>
    <mergeCell ref="AB165:AB213"/>
    <mergeCell ref="H208:H209"/>
    <mergeCell ref="H210:H211"/>
    <mergeCell ref="I210:I211"/>
    <mergeCell ref="H212:H213"/>
    <mergeCell ref="I212:I213"/>
    <mergeCell ref="N207:N213"/>
    <mergeCell ref="T200:T206"/>
    <mergeCell ref="U200:U206"/>
    <mergeCell ref="V200:V206"/>
    <mergeCell ref="W200:W206"/>
    <mergeCell ref="Y200:Y206"/>
    <mergeCell ref="H196:H198"/>
    <mergeCell ref="I196:I198"/>
    <mergeCell ref="AZ165:AZ171"/>
    <mergeCell ref="BA165:BA171"/>
    <mergeCell ref="BB165:BB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V165:AV171"/>
    <mergeCell ref="AW165:AW171"/>
    <mergeCell ref="AX165:AX171"/>
    <mergeCell ref="AZ172:AZ178"/>
    <mergeCell ref="AJ172:AJ178"/>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T186:T192"/>
    <mergeCell ref="U186:U192"/>
    <mergeCell ref="V186:V192"/>
    <mergeCell ref="A215:A241"/>
    <mergeCell ref="C215:C241"/>
    <mergeCell ref="D215:D241"/>
    <mergeCell ref="E215:E241"/>
    <mergeCell ref="F215:F241"/>
    <mergeCell ref="G215:G241"/>
    <mergeCell ref="H227:H228"/>
    <mergeCell ref="I227:I228"/>
    <mergeCell ref="H229:H230"/>
    <mergeCell ref="Q222:Q224"/>
    <mergeCell ref="R222:R224"/>
    <mergeCell ref="H235:H236"/>
    <mergeCell ref="I235:I236"/>
    <mergeCell ref="P236:P240"/>
    <mergeCell ref="H237:H238"/>
    <mergeCell ref="I237:I238"/>
    <mergeCell ref="H239:H240"/>
    <mergeCell ref="H167:H168"/>
    <mergeCell ref="I167:I168"/>
    <mergeCell ref="H170:H171"/>
    <mergeCell ref="BD233:BD240"/>
    <mergeCell ref="Y215:Y240"/>
    <mergeCell ref="Z215:Z240"/>
    <mergeCell ref="AA215:AA240"/>
    <mergeCell ref="AB215:AB240"/>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H199:H207"/>
    <mergeCell ref="I199:I207"/>
    <mergeCell ref="N200:N206"/>
    <mergeCell ref="O200:O206"/>
    <mergeCell ref="H233:H234"/>
    <mergeCell ref="I233:I234"/>
    <mergeCell ref="J215:J241"/>
    <mergeCell ref="I239:I240"/>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I208:I209"/>
    <mergeCell ref="V207:V213"/>
    <mergeCell ref="W207:W213"/>
    <mergeCell ref="Y207:Y213"/>
    <mergeCell ref="X165:X213"/>
    <mergeCell ref="R231:R235"/>
    <mergeCell ref="AW172:AW178"/>
    <mergeCell ref="AX172:AX178"/>
    <mergeCell ref="AY172:AY178"/>
    <mergeCell ref="AN172:AN178"/>
    <mergeCell ref="AO172:AO178"/>
    <mergeCell ref="Y186:Y192"/>
    <mergeCell ref="Z186:Z192"/>
    <mergeCell ref="AA186:AA192"/>
    <mergeCell ref="S172:S178"/>
    <mergeCell ref="AL193:AL199"/>
    <mergeCell ref="AM193:AM199"/>
    <mergeCell ref="O193:O199"/>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H215:AH241"/>
    <mergeCell ref="AM215:AM240"/>
    <mergeCell ref="BA223:BA232"/>
    <mergeCell ref="BC233:BC240"/>
    <mergeCell ref="AU233:AU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AT233:AT240"/>
    <mergeCell ref="P228:P230"/>
    <mergeCell ref="P231:P235"/>
    <mergeCell ref="P218:P221"/>
    <mergeCell ref="P222:P224"/>
    <mergeCell ref="P225:P227"/>
    <mergeCell ref="I229:I230"/>
    <mergeCell ref="H231:H232"/>
    <mergeCell ref="I231:I232"/>
    <mergeCell ref="AO223:AO232"/>
    <mergeCell ref="AP223:AP232"/>
    <mergeCell ref="AQ223:AQ232"/>
    <mergeCell ref="AR223:AR232"/>
    <mergeCell ref="E250:E267"/>
    <mergeCell ref="N250:N256"/>
    <mergeCell ref="O250:O267"/>
    <mergeCell ref="AT260:AT267"/>
    <mergeCell ref="AI215:AI241"/>
    <mergeCell ref="U242:U249"/>
    <mergeCell ref="V242:V249"/>
    <mergeCell ref="W242:W249"/>
    <mergeCell ref="AC242:AC267"/>
    <mergeCell ref="AD242:AD267"/>
    <mergeCell ref="AE242:AE267"/>
    <mergeCell ref="V250:V267"/>
    <mergeCell ref="W250:W267"/>
    <mergeCell ref="Y250:Y267"/>
    <mergeCell ref="Z250:Z267"/>
    <mergeCell ref="AY250:AY259"/>
    <mergeCell ref="AV260:AV267"/>
    <mergeCell ref="AW260:AW267"/>
    <mergeCell ref="AX260:AX267"/>
    <mergeCell ref="AY260:AY267"/>
    <mergeCell ref="AJ242:AJ249"/>
    <mergeCell ref="AK242:AK249"/>
    <mergeCell ref="AW250:AW259"/>
    <mergeCell ref="AA250:AA267"/>
    <mergeCell ref="AJ250:AJ267"/>
    <mergeCell ref="AK250:AK267"/>
    <mergeCell ref="AL250:AL267"/>
    <mergeCell ref="AM250:AM267"/>
    <mergeCell ref="AO250:AO259"/>
    <mergeCell ref="AO260:AO267"/>
    <mergeCell ref="BB233:BB240"/>
    <mergeCell ref="AN215:AN240"/>
    <mergeCell ref="AO215:AO222"/>
    <mergeCell ref="AP215:AP222"/>
    <mergeCell ref="AQ215:AQ222"/>
    <mergeCell ref="AR215:AR222"/>
    <mergeCell ref="AS215:AS222"/>
    <mergeCell ref="AT215:AT222"/>
    <mergeCell ref="AU215:AU222"/>
    <mergeCell ref="AV215:AV222"/>
    <mergeCell ref="AV233:AV240"/>
    <mergeCell ref="AW233:AW240"/>
    <mergeCell ref="AX233:AX240"/>
    <mergeCell ref="AY233:AY240"/>
    <mergeCell ref="AZ233:AZ240"/>
    <mergeCell ref="BA233:BA240"/>
    <mergeCell ref="BB223:BB232"/>
    <mergeCell ref="BB215:BB222"/>
    <mergeCell ref="BE242:BE249"/>
    <mergeCell ref="AX250:AX259"/>
    <mergeCell ref="BA250:BA259"/>
    <mergeCell ref="BB250:BB259"/>
    <mergeCell ref="BC250:BC259"/>
    <mergeCell ref="BD242:BD249"/>
    <mergeCell ref="X242:X267"/>
    <mergeCell ref="AQ250:AQ259"/>
    <mergeCell ref="AQ242:AQ249"/>
    <mergeCell ref="AR242:AR249"/>
    <mergeCell ref="AS242:AS249"/>
    <mergeCell ref="AT242:AT249"/>
    <mergeCell ref="AU242:AU249"/>
    <mergeCell ref="AV242:AV249"/>
    <mergeCell ref="AL242:AL249"/>
    <mergeCell ref="AG242:AG267"/>
    <mergeCell ref="AZ250:AZ259"/>
    <mergeCell ref="AZ242:AZ249"/>
    <mergeCell ref="BA242:BA249"/>
    <mergeCell ref="BB242:BB249"/>
    <mergeCell ref="Y242:Y249"/>
    <mergeCell ref="Z242:Z249"/>
    <mergeCell ref="AA242:AA249"/>
    <mergeCell ref="AB242:AB267"/>
    <mergeCell ref="BE250:BE259"/>
    <mergeCell ref="AP250:AP259"/>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H256:H257"/>
    <mergeCell ref="I256:I257"/>
    <mergeCell ref="N257:N267"/>
    <mergeCell ref="P257:P267"/>
    <mergeCell ref="Q257:Q267"/>
    <mergeCell ref="R257:R267"/>
    <mergeCell ref="BC260:BC267"/>
    <mergeCell ref="I254:I255"/>
    <mergeCell ref="J242:J267"/>
    <mergeCell ref="K242:K267"/>
    <mergeCell ref="L242:L267"/>
    <mergeCell ref="S250:S267"/>
    <mergeCell ref="T250:T267"/>
    <mergeCell ref="U250:U267"/>
    <mergeCell ref="AZ260:AZ267"/>
    <mergeCell ref="BA260:BA267"/>
    <mergeCell ref="BB260:BB267"/>
    <mergeCell ref="AR260:AR267"/>
    <mergeCell ref="AS260:AS267"/>
    <mergeCell ref="J268:J293"/>
    <mergeCell ref="K268:K293"/>
    <mergeCell ref="L268:L293"/>
    <mergeCell ref="M268:M293"/>
    <mergeCell ref="AF242:AF267"/>
    <mergeCell ref="H262:H263"/>
    <mergeCell ref="I262:I263"/>
    <mergeCell ref="H264:H265"/>
    <mergeCell ref="I264:I265"/>
    <mergeCell ref="H266:H267"/>
    <mergeCell ref="I266:I267"/>
    <mergeCell ref="H292:H293"/>
    <mergeCell ref="W268:W275"/>
    <mergeCell ref="H280:H281"/>
    <mergeCell ref="I280:I281"/>
    <mergeCell ref="H258:H259"/>
    <mergeCell ref="I258:I259"/>
    <mergeCell ref="H260:H261"/>
    <mergeCell ref="H254:H255"/>
    <mergeCell ref="I260:I261"/>
    <mergeCell ref="M242:M267"/>
    <mergeCell ref="N242:N249"/>
    <mergeCell ref="O242:O249"/>
    <mergeCell ref="S242:S249"/>
    <mergeCell ref="T242:T249"/>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I288:I289"/>
    <mergeCell ref="H290:H291"/>
    <mergeCell ref="I290:I291"/>
    <mergeCell ref="H282:H283"/>
    <mergeCell ref="I282:I283"/>
    <mergeCell ref="N283:N293"/>
    <mergeCell ref="AZ276:AZ285"/>
    <mergeCell ref="BA276:BA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I292:I293"/>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BB268:BB275"/>
    <mergeCell ref="BC268:BC275"/>
    <mergeCell ref="AT276:AT285"/>
    <mergeCell ref="AU276:AU285"/>
    <mergeCell ref="AV276:AV285"/>
    <mergeCell ref="AW276:AW285"/>
    <mergeCell ref="AX276:AX285"/>
    <mergeCell ref="BB276:BB285"/>
    <mergeCell ref="BC276:BC285"/>
    <mergeCell ref="H284:H285"/>
    <mergeCell ref="I284:I285"/>
    <mergeCell ref="H286:H287"/>
    <mergeCell ref="I286:I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E302:E319"/>
    <mergeCell ref="N302:N308"/>
    <mergeCell ref="O302:O319"/>
    <mergeCell ref="S302:S319"/>
    <mergeCell ref="T302:T319"/>
    <mergeCell ref="U302:U319"/>
    <mergeCell ref="H312:H313"/>
    <mergeCell ref="I312:I313"/>
    <mergeCell ref="A294:A319"/>
    <mergeCell ref="C294:C319"/>
    <mergeCell ref="D294:D319"/>
    <mergeCell ref="E294:E301"/>
    <mergeCell ref="F294:F319"/>
    <mergeCell ref="G294:G319"/>
    <mergeCell ref="J294:J319"/>
    <mergeCell ref="K294:K319"/>
    <mergeCell ref="AQ312:AQ319"/>
    <mergeCell ref="AR302:AR311"/>
    <mergeCell ref="V302:V319"/>
    <mergeCell ref="W302:W319"/>
    <mergeCell ref="Y302:Y319"/>
    <mergeCell ref="Z302:Z319"/>
    <mergeCell ref="AV294:AV301"/>
    <mergeCell ref="H310:H311"/>
    <mergeCell ref="I310:I311"/>
    <mergeCell ref="AV302:AV311"/>
    <mergeCell ref="AQ302:AQ311"/>
    <mergeCell ref="AQ294:AQ301"/>
    <mergeCell ref="AR294:AR301"/>
    <mergeCell ref="AS294:AS301"/>
    <mergeCell ref="AT294:AT301"/>
    <mergeCell ref="AU294:AU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A302:AA319"/>
    <mergeCell ref="AJ302:AJ308"/>
    <mergeCell ref="AK302:AK308"/>
    <mergeCell ref="AW312:AW319"/>
    <mergeCell ref="AX312:AX319"/>
    <mergeCell ref="AY312:AY319"/>
    <mergeCell ref="AZ312:AZ319"/>
    <mergeCell ref="M294:M319"/>
    <mergeCell ref="T294:T301"/>
    <mergeCell ref="U294:U301"/>
    <mergeCell ref="V294:V301"/>
    <mergeCell ref="W294:W301"/>
    <mergeCell ref="H318:H319"/>
    <mergeCell ref="I318:I319"/>
    <mergeCell ref="AR312:AR319"/>
    <mergeCell ref="AS312:AS319"/>
    <mergeCell ref="AT312:AT319"/>
    <mergeCell ref="AU312:AU319"/>
    <mergeCell ref="X294:X319"/>
    <mergeCell ref="H306:H307"/>
    <mergeCell ref="I306:I307"/>
    <mergeCell ref="H308:H309"/>
    <mergeCell ref="AL302:AL308"/>
    <mergeCell ref="AM302:AM308"/>
    <mergeCell ref="AO302:AO311"/>
    <mergeCell ref="H314:H315"/>
    <mergeCell ref="I314:I315"/>
    <mergeCell ref="H316:H317"/>
    <mergeCell ref="I316:I317"/>
    <mergeCell ref="I308:I309"/>
    <mergeCell ref="N309:N319"/>
    <mergeCell ref="P309:P319"/>
    <mergeCell ref="AZ302:AZ311"/>
    <mergeCell ref="AO312:AO319"/>
    <mergeCell ref="AP312:AP319"/>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I569:I570"/>
    <mergeCell ref="E570:E582"/>
    <mergeCell ref="H571:H572"/>
    <mergeCell ref="I571:I572"/>
    <mergeCell ref="P572:P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Q572:Q582"/>
    <mergeCell ref="R572:R582"/>
    <mergeCell ref="H573:H574"/>
    <mergeCell ref="I573:I574"/>
    <mergeCell ref="H575:H576"/>
    <mergeCell ref="I575:I576"/>
    <mergeCell ref="H577:H578"/>
    <mergeCell ref="I577:I578"/>
    <mergeCell ref="H579:H580"/>
    <mergeCell ref="I579:I580"/>
    <mergeCell ref="H581:H582"/>
    <mergeCell ref="I581:I582"/>
    <mergeCell ref="X557:X582"/>
    <mergeCell ref="Y557:Y564"/>
    <mergeCell ref="Z557:Z564"/>
    <mergeCell ref="AA557:AA564"/>
    <mergeCell ref="AB557:AB582"/>
  </mergeCells>
  <conditionalFormatting sqref="AH9 AH35 AH61 AH87 AH113 AH165 AH215 AH242 AH268 AH294 AH320 AH346 AH372 AH398 AH424 AH450 AH476 AH502 AH531">
    <cfRule type="containsText" dxfId="15" priority="13" operator="containsText" text="Extremo">
      <formula>NOT(ISERROR(SEARCH("Extremo",AH9)))</formula>
    </cfRule>
    <cfRule type="containsText" dxfId="14" priority="14" operator="containsText" text="Alto">
      <formula>NOT(ISERROR(SEARCH("Alto",AH9)))</formula>
    </cfRule>
    <cfRule type="containsText" dxfId="13" priority="15" operator="containsText" text="Moderado">
      <formula>NOT(ISERROR(SEARCH("Moderado",AH9)))</formula>
    </cfRule>
    <cfRule type="containsText" dxfId="12" priority="16" operator="containsText" text="Bajo">
      <formula>NOT(ISERROR(SEARCH("Bajo",AH9)))</formula>
    </cfRule>
  </conditionalFormatting>
  <conditionalFormatting sqref="L9 L35 L61 L87 L113 L165 L215 L242 L268 L294 L320 L346 L372 L398 L424 L450 L476 L502 L531">
    <cfRule type="containsText" dxfId="11" priority="9" operator="containsText" text="Extremo">
      <formula>NOT(ISERROR(SEARCH("Extremo",L9)))</formula>
    </cfRule>
    <cfRule type="containsText" dxfId="10" priority="10" operator="containsText" text="Alto">
      <formula>NOT(ISERROR(SEARCH("Alto",L9)))</formula>
    </cfRule>
    <cfRule type="containsText" dxfId="9" priority="11" operator="containsText" text="Moderado">
      <formula>NOT(ISERROR(SEARCH("Moderado",L9)))</formula>
    </cfRule>
    <cfRule type="containsText" dxfId="8" priority="12" operator="containsText" text="Bajo">
      <formula>NOT(ISERROR(SEARCH("Bajo",L9)))</formula>
    </cfRule>
  </conditionalFormatting>
  <conditionalFormatting sqref="AH557">
    <cfRule type="containsText" dxfId="7" priority="5" operator="containsText" text="Extremo">
      <formula>NOT(ISERROR(SEARCH("Extremo",AH557)))</formula>
    </cfRule>
    <cfRule type="containsText" dxfId="6" priority="6" operator="containsText" text="Alto">
      <formula>NOT(ISERROR(SEARCH("Alto",AH557)))</formula>
    </cfRule>
    <cfRule type="containsText" dxfId="5" priority="7" operator="containsText" text="Moderado">
      <formula>NOT(ISERROR(SEARCH("Moderado",AH557)))</formula>
    </cfRule>
    <cfRule type="containsText" dxfId="4" priority="8" operator="containsText" text="Bajo">
      <formula>NOT(ISERROR(SEARCH("Bajo",AH557)))</formula>
    </cfRule>
  </conditionalFormatting>
  <conditionalFormatting sqref="L557">
    <cfRule type="containsText" dxfId="3" priority="1" operator="containsText" text="Extremo">
      <formula>NOT(ISERROR(SEARCH("Extremo",L557)))</formula>
    </cfRule>
    <cfRule type="containsText" dxfId="2" priority="2" operator="containsText" text="Alto">
      <formula>NOT(ISERROR(SEARCH("Alto",L557)))</formula>
    </cfRule>
    <cfRule type="containsText" dxfId="1" priority="3" operator="containsText" text="Moderado">
      <formula>NOT(ISERROR(SEARCH("Moderado",L557)))</formula>
    </cfRule>
    <cfRule type="containsText" dxfId="0" priority="4" operator="containsText" text="Bajo">
      <formula>NOT(ISERROR(SEARCH("Bajo",L557)))</formula>
    </cfRule>
  </conditionalFormatting>
  <dataValidations count="2">
    <dataValidation type="list" allowBlank="1" showInputMessage="1" showErrorMessage="1" sqref="I134:I137">
      <formula1>"Si,No"</formula1>
    </dataValidation>
    <dataValidation type="list" allowBlank="1" showInputMessage="1" showErrorMessage="1" sqref="F139">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'C:\Users\LMADRIGAL\AppData\Local\Microsoft\Windows\INetCache\Content.Outlook\X5BG69ON\[MAPA ANTICORRUPCION 2019 24-12-2018.xlsx]DATOS'!#REF!</xm:f>
          </x14:formula1>
          <xm:sqref>O531 I551 I549 I547 I531:I543 I553 I545 I555 G531 D531:D556 Q531:Q537 Q539:Q545 U531:U539 O539:O557 AC531:AD582 G557 O565:O582 Q557:Q563 Q565:Q571 U557:U565</xm:sqref>
        </x14:dataValidation>
        <x14:dataValidation type="list" allowBlank="1" showInputMessage="1" showErrorMessage="1">
          <x14:formula1>
            <xm:f>'D:\LHERRERA\Documents\OAP desde 2012\2019\PAAC\consolidado 6 componentes\[PAAC 2019 ene29 ajustado gestion contractual directora.xlsx]DATOS'!#REF!</xm:f>
          </x14:formula1>
          <xm:sqref>G87:G164 I577 I575 I573 I581 I579 I571 I557:I569 O9 BE9 BA9 BE17 BA17 I29 I27 I25 I9:I21 I31 I23 I33 G9 D9 Q9:Q15 Q17:Q23 U9 AC9:AD9</xm:sqref>
        </x14:dataValidation>
        <x14:dataValidation type="list" allowBlank="1" showInputMessage="1" showErrorMessage="1">
          <x14:formula1>
            <xm:f>'D:\LHERRERA\Documents\OAP desde 2012\2019\PAAC\Componente mapa de riesgos de corrupcion\documental\[PAAC 2019 matriz mapa riesgos corrupcion 12_12_2018 publicar.xlsx]DATOS'!#REF!</xm:f>
          </x14:formula1>
          <xm:sqref>O502 O517 I522 I520 I518 I502:I514 I524 I516 I526:I527 G502 D502 Q502:Q508 Q517:Q524 U502 U517 AC502:AD502</xm:sqref>
        </x14:dataValidation>
        <x14:dataValidation type="list" allowBlank="1" showInputMessage="1" showErrorMessage="1">
          <x14:formula1>
            <xm:f>'D:\LHERRERA\Documents\OAP desde 2012\2019\PAAC\Componente mapa de riesgos de corrupcion\talento humano\[PAAC 2019 matriz mapa riesgos corrupcion Gestión del Talento Humano 2019.xlsx]DATOS'!#REF!</xm:f>
          </x14:formula1>
          <xm:sqref>BE424 BA424 BE432 BA432 I444 I442 I440 I448 I446 I438 I424:I436 I470 I468 I466 I474 I472 I464 I450:I462 I496 I494 I492 I500 I498 I490 I476:I488 G424 G450 G476 Q424:Q430 Q432:Q438 Q450:Q456 Q458:Q464 Q476:Q482 Q484:Q490 U424:U432 U450:U458 U476:U484 O424 O432:O450 O458:O476 O484:O501 D424:D501 AC424:AD501</xm:sqref>
        </x14:dataValidation>
        <x14:dataValidation type="list" allowBlank="1" showInputMessage="1" showErrorMessage="1">
          <x14:formula1>
            <xm:f>'D:\LHERRERA\Documents\OAP desde 2012\2019\PAAC\Componente mapa de riesgos de corrupcion\tecnologia informacion comunicaciones\[PAAC 2019 matriz mapa riesgos corrupcion Gestión de las Tecnologías dic 12.xlsx]DATOS'!#REF!</xm:f>
          </x14:formula1>
          <xm:sqref>O398 O406:O423 BE398 BA398 BE406 BA406 I418 I416 I414 I422 I420 I412 I398:I410 G398 D398:D423 Q398:Q404 Q406:Q412 U398:U406 AC398:AD423</xm:sqref>
        </x14:dataValidation>
        <x14:dataValidation type="list" allowBlank="1" showInputMessage="1" showErrorMessage="1">
          <x14:formula1>
            <xm:f>'D:\LHERRERA\Documents\OAP desde 2012\2019\PAAC\Componente mapa de riesgos de corrupcion\infraestructura y recursos fisicos\[PAAC 2019 matriz mapa riesgos corrupcion-indicadores 12-12-2018 DDE final.xlsx]DATOS'!#REF!</xm:f>
          </x14:formula1>
          <xm:sqref>O372 O380:O397 BE372 BA372 BE380 BA380 I392 I390 I388 I372:I384 I394 I386 I396 G372 D372 Q372:Q378 Q380:Q386 U372:U380 AC372:AD397</xm:sqref>
        </x14:dataValidation>
        <x14:dataValidation type="list" allowBlank="1" showInputMessage="1" showErrorMessage="1">
          <x14:formula1>
            <xm:f>'D:\LHERRERA\Documents\OAP desde 2012\2019\PAAC\Componente mapa de riesgos de corrupcion\acceso y permanencia\[PAAC 2019 matriz mapa riesgos corrupcion-indicadores 12-12-2018 DBEDCOB.xlsx]DATOS'!#REF!</xm:f>
          </x14:formula1>
          <xm:sqref>O320 O328:O346 O354:O371 BE320 BA320 BE328 BA328 I340 I338 I336 I320:I332 I342 I334 I344 BE346 BA346 BE354 BA354 I366 I364 I362 I346:I358 I368 I360 I370 G320 G346 D320:D371 Q320:Q326 Q328:Q334 Q346:Q352 Q354:Q360 U320:U328 U346:U354 AC320:AD371</xm:sqref>
        </x14:dataValidation>
        <x14:dataValidation type="list" allowBlank="1" showInputMessage="1" showErrorMessage="1">
          <x14:formula1>
            <xm:f>'C:\Users\lherrera\AppData\Local\Microsoft\Windows\Temporary Internet Files\Content.Outlook\GGO5PCHB\[PAAC def. 2019 matriz mapa riesgos corrupcion Control de la prestación del servicio educativo.xlsx]DATOS'!#REF!</xm:f>
          </x14:formula1>
          <xm:sqref>U294:U302 AC294:AD319 Q294:Q300 Q302:Q308 O294 O302:O319 BE294 BA294 BE302 BA302 I314 I312 I310 I318 I316 I308 I294:I306 G294 D294:D319</xm:sqref>
        </x14:dataValidation>
        <x14:dataValidation type="list" allowBlank="1" showInputMessage="1" showErrorMessage="1">
          <x14:formula1>
            <xm:f>'D:\LHERRERA\Documents\OAP desde 2012\2019\PAAC\Componente mapa de riesgos de corrupcion\comunicacion\[PAAC 2019 matriz mapa riesgos corrupcion-indicadores 05-12-2018 publicar.xlsx]DATOS'!#REF!</xm:f>
          </x14:formula1>
          <xm:sqref>U268:U276 AC268:AD293 O268 O276:O293 BE268 BA268 BE276 BA276 I288 I286 I284 I268:I280 I290 I282 I292 G268 D268:D293 Q268:Q274 Q276:Q282</xm:sqref>
        </x14:dataValidation>
        <x14:dataValidation type="list" allowBlank="1" showInputMessage="1" showErrorMessage="1">
          <x14:formula1>
            <xm:f>'D:\LHERRERA\Documents\OAP desde 2012\2019\PAAC\Componente mapa de riesgos de corrupcion\administrativa\[Copia de PAAC 2019 matriz mapa riesgos corrupcion - GESTION ADMINISTRATIVA.xlsx]DATOS'!#REF!</xm:f>
          </x14:formula1>
          <xm:sqref>U242:U250 AC242:AD267 O242 O250:O267 BE242 BA242 BE250 BA250 I262 I260 I258 I242:I254 I264 I256 I266 G242 D242:D267 Q242:Q248 Q250:Q256</xm:sqref>
        </x14:dataValidation>
        <x14:dataValidation type="list" allowBlank="1" showInputMessage="1" showErrorMessage="1">
          <x14:formula1>
            <xm:f>'D:\LHERRERA\Documents\OAP desde 2012\2019\PAAC\Componente mapa de riesgos de corrupcion\contractual\[Formulación Mapa de Riesgos de Corrupcion 17-12 publicar.xlsx]DATOS'!#REF!</xm:f>
          </x14:formula1>
          <xm:sqref>O165 O172:O199 O207:O215 BE165 BA165 BE172 BA172 I208 I199:I206 I196 I193 BE215 BA215 BE223 BA223 I235 I233 I231 I174 I237 I229 I239 I190 I187 I184 I212 I176 I165:I167 I172 I169:I170 AC165:AD165 I210 I181 I178 G165 G215 D165 D215 Q218 Q222 Q225 Q228 Q231 Q207:Q215 Q236 Q165:Q199 U215 U165:U172 U179 AC215:AD240 I214:I227</xm:sqref>
        </x14:dataValidation>
        <x14:dataValidation type="list" allowBlank="1" showInputMessage="1" showErrorMessage="1">
          <x14:formula1>
            <xm:f>'C:\Users\cvega\AppData\Local\Microsoft\Windows\Temporary Internet Files\Content.Outlook\75D2HZSO\[MAPA RIESGOS CORRUPCION 2019 CONTRATACION DBE.xlsx]DATOS'!#REF!</xm:f>
          </x14:formula1>
          <xm:sqref>O200 Q200:Q206 U200:U206</xm:sqref>
        </x14:dataValidation>
        <x14:dataValidation type="list" allowBlank="1" showInputMessage="1" showErrorMessage="1">
          <x14:formula1>
            <xm:f>'C:\Users\erodelo\Desktop\[Copia de Prueba OKKK.xlsx]DATOS'!#REF!</xm:f>
          </x14:formula1>
          <xm:sqref>O113 O121 BE113 BA113 BE121 BA121 I121 I123:I124 I129 I141 I119 I138 I132 I149 I127 I113 I115 I159 I151 I145 I153 I117 I156 AF163 AC113:AD113 AF139 D113:D138 Q121 Q125 Q129 Q134 Q139 Q143 Q113:Q119 Q147 U113:U121</xm:sqref>
        </x14:dataValidation>
        <x14:dataValidation type="list" allowBlank="1" showInputMessage="1" showErrorMessage="1">
          <x14:formula1>
            <xm:f>'D:\BACKUP JCABRERA\disco D\SED\CALIDAD\MAPA DE RIESGOS\2019\[Mapa riesgos Oficina de Presupuesto 2019 - Nuevo Riesgo-1.xlsx]DATOS'!#REF!</xm:f>
          </x14:formula1>
          <xm:sqref>AC87:AD112 O87 O95:O112 BE87 BA87 BE95 BA95 I107 I105 I103 I87:I99 I109 I101 I111 U87:U95 D87:D112 Q87:Q93 Q95:Q101</xm:sqref>
        </x14:dataValidation>
        <x14:dataValidation type="list" allowBlank="1" showInputMessage="1" showErrorMessage="1">
          <x14:formula1>
            <xm:f>'D:\LHERRERA\Documents\OAP desde 2012\2019\PAAC\Componente mapa de riesgos de corrupcion\juridica\[PAAC 2019 matriz mapa riesgos corrupcion OAJ 13-12-2018 Vfinal.xlsx]DATOS'!#REF!</xm:f>
          </x14:formula1>
          <xm:sqref>U61:U69 AC61:AD86 O61 O69:O86 BE61 BA61 BE69 BA69 I81 I79 I77 I61:I73 I83 I75 I85 G61 D61:D86 Q61:Q67 Q69:Q75</xm:sqref>
        </x14:dataValidation>
        <x14:dataValidation type="list" allowBlank="1" showInputMessage="1" showErrorMessage="1">
          <x14:formula1>
            <xm:f>'D:\LHERRERA\Documents\OAP desde 2012\2019\PAAC\Componente mapa de riesgos de corrupcion\calidad educativa integral\[PAAC 2019 mapa riesgos corrupcion CEI SCP 13122018.xlsx]DATOS'!#REF!</xm:f>
          </x14:formula1>
          <xm:sqref>AC35:AD60 O35 O43:O60 BE35 BA35 BE43 BA43 I55 I53 I51 I35:I47 I57 I49 I59 G35 D35:D60 Q35:Q41 Q43:Q49 U35:U43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zoomScale="70" zoomScaleNormal="70" workbookViewId="0">
      <pane ySplit="9" topLeftCell="A10" activePane="bottomLeft" state="frozen"/>
      <selection pane="bottomLeft" activeCell="A7" sqref="A7:O7"/>
    </sheetView>
  </sheetViews>
  <sheetFormatPr baseColWidth="10" defaultRowHeight="12" x14ac:dyDescent="0.2"/>
  <cols>
    <col min="1" max="2" width="11.42578125" style="68"/>
    <col min="3" max="3" width="17.28515625" style="68" customWidth="1"/>
    <col min="4" max="5" width="13.42578125" style="68" customWidth="1"/>
    <col min="6" max="6" width="32.140625" style="68" customWidth="1"/>
    <col min="7" max="7" width="19.140625" style="68" customWidth="1"/>
    <col min="8" max="8" width="10.5703125" style="68" customWidth="1"/>
    <col min="9" max="9" width="9.28515625" style="68" customWidth="1"/>
    <col min="10" max="10" width="20.28515625" style="68" customWidth="1"/>
    <col min="11" max="11" width="18.5703125" style="68" customWidth="1"/>
    <col min="12" max="12" width="16.28515625" style="68" customWidth="1"/>
    <col min="13" max="13" width="11.42578125" style="68"/>
    <col min="14" max="14" width="17.85546875" style="68" customWidth="1"/>
    <col min="15" max="15" width="27.140625" style="68" bestFit="1" customWidth="1"/>
    <col min="16" max="16384" width="11.42578125" style="67"/>
  </cols>
  <sheetData>
    <row r="1" spans="1:15" ht="12.75" customHeight="1" x14ac:dyDescent="0.2">
      <c r="A1" s="97" t="s">
        <v>284</v>
      </c>
      <c r="B1" s="96"/>
      <c r="C1" s="96"/>
      <c r="D1" s="96"/>
      <c r="E1" s="96"/>
      <c r="F1" s="96"/>
      <c r="G1" s="96"/>
      <c r="H1" s="96"/>
      <c r="I1" s="96"/>
      <c r="J1" s="96"/>
      <c r="K1" s="96"/>
      <c r="L1" s="96"/>
      <c r="M1" s="96"/>
      <c r="N1" s="96"/>
      <c r="O1" s="96"/>
    </row>
    <row r="2" spans="1:15" x14ac:dyDescent="0.2">
      <c r="A2" s="747"/>
      <c r="B2" s="748"/>
      <c r="C2" s="748"/>
      <c r="D2" s="748"/>
      <c r="E2" s="748"/>
      <c r="F2" s="748"/>
      <c r="G2" s="748"/>
      <c r="H2" s="748"/>
      <c r="I2" s="748"/>
      <c r="J2" s="748"/>
      <c r="K2" s="748"/>
      <c r="L2" s="748"/>
      <c r="M2" s="748"/>
      <c r="N2" s="748"/>
      <c r="O2" s="748"/>
    </row>
    <row r="3" spans="1:15" x14ac:dyDescent="0.2">
      <c r="A3" s="747"/>
      <c r="B3" s="748"/>
      <c r="C3" s="748"/>
      <c r="D3" s="748"/>
      <c r="E3" s="748"/>
      <c r="F3" s="748"/>
      <c r="G3" s="748"/>
      <c r="H3" s="748"/>
      <c r="I3" s="748"/>
      <c r="J3" s="748"/>
      <c r="K3" s="748"/>
      <c r="L3" s="748"/>
      <c r="M3" s="748"/>
      <c r="N3" s="748"/>
      <c r="O3" s="748"/>
    </row>
    <row r="4" spans="1:15" ht="48" customHeight="1" x14ac:dyDescent="0.2">
      <c r="A4" s="762" t="s">
        <v>285</v>
      </c>
      <c r="B4" s="763"/>
      <c r="C4" s="763"/>
      <c r="D4" s="763"/>
      <c r="E4" s="763"/>
      <c r="F4" s="763"/>
      <c r="G4" s="763"/>
      <c r="H4" s="763"/>
      <c r="I4" s="763"/>
      <c r="J4" s="763"/>
      <c r="K4" s="763"/>
      <c r="L4" s="763"/>
      <c r="M4" s="763"/>
      <c r="N4" s="763"/>
      <c r="O4" s="763"/>
    </row>
    <row r="5" spans="1:15" x14ac:dyDescent="0.2">
      <c r="A5" s="755"/>
      <c r="B5" s="756"/>
      <c r="C5" s="756"/>
      <c r="D5" s="756"/>
      <c r="E5" s="756"/>
      <c r="F5" s="756"/>
      <c r="G5" s="756"/>
      <c r="H5" s="756"/>
      <c r="I5" s="756"/>
      <c r="J5" s="756"/>
      <c r="K5" s="756"/>
      <c r="L5" s="756"/>
      <c r="M5" s="756"/>
      <c r="N5" s="756"/>
      <c r="O5" s="756"/>
    </row>
    <row r="6" spans="1:15" x14ac:dyDescent="0.2">
      <c r="A6" s="755"/>
      <c r="B6" s="756"/>
      <c r="C6" s="756"/>
      <c r="D6" s="756"/>
      <c r="E6" s="756"/>
      <c r="F6" s="756"/>
      <c r="G6" s="756"/>
      <c r="H6" s="756"/>
      <c r="I6" s="756"/>
      <c r="J6" s="756"/>
      <c r="K6" s="756"/>
      <c r="L6" s="756"/>
      <c r="M6" s="756"/>
      <c r="N6" s="756"/>
      <c r="O6" s="756"/>
    </row>
    <row r="7" spans="1:15" ht="12.75" customHeight="1" thickBot="1" x14ac:dyDescent="0.25">
      <c r="A7" s="757"/>
      <c r="B7" s="758"/>
      <c r="C7" s="758"/>
      <c r="D7" s="758"/>
      <c r="E7" s="758"/>
      <c r="F7" s="758"/>
      <c r="G7" s="758"/>
      <c r="H7" s="758"/>
      <c r="I7" s="758"/>
      <c r="J7" s="758"/>
      <c r="K7" s="758"/>
      <c r="L7" s="758"/>
      <c r="M7" s="758"/>
      <c r="N7" s="758"/>
      <c r="O7" s="758"/>
    </row>
    <row r="8" spans="1:15" ht="13.5" customHeight="1" thickBot="1" x14ac:dyDescent="0.25">
      <c r="A8" s="749" t="s">
        <v>283</v>
      </c>
      <c r="B8" s="750"/>
      <c r="C8" s="751"/>
      <c r="D8" s="749" t="s">
        <v>282</v>
      </c>
      <c r="E8" s="754"/>
      <c r="F8" s="750"/>
      <c r="G8" s="750"/>
      <c r="H8" s="750"/>
      <c r="I8" s="750"/>
      <c r="J8" s="750"/>
      <c r="K8" s="751"/>
      <c r="L8" s="759" t="s">
        <v>281</v>
      </c>
      <c r="M8" s="760"/>
      <c r="N8" s="760"/>
      <c r="O8" s="761"/>
    </row>
    <row r="9" spans="1:15" ht="75" customHeight="1" x14ac:dyDescent="0.2">
      <c r="A9" s="95" t="s">
        <v>280</v>
      </c>
      <c r="B9" s="94" t="s">
        <v>279</v>
      </c>
      <c r="C9" s="93" t="s">
        <v>278</v>
      </c>
      <c r="D9" s="92" t="s">
        <v>277</v>
      </c>
      <c r="E9" s="92" t="s">
        <v>780</v>
      </c>
      <c r="F9" s="92" t="s">
        <v>276</v>
      </c>
      <c r="G9" s="92" t="s">
        <v>275</v>
      </c>
      <c r="H9" s="752" t="s">
        <v>274</v>
      </c>
      <c r="I9" s="753"/>
      <c r="J9" s="92" t="s">
        <v>273</v>
      </c>
      <c r="K9" s="92" t="s">
        <v>272</v>
      </c>
      <c r="L9" s="92" t="s">
        <v>184</v>
      </c>
      <c r="M9" s="92" t="s">
        <v>271</v>
      </c>
      <c r="N9" s="92" t="s">
        <v>270</v>
      </c>
      <c r="O9" s="92" t="s">
        <v>74</v>
      </c>
    </row>
    <row r="10" spans="1:15" ht="63.75" x14ac:dyDescent="0.2">
      <c r="A10" s="254" t="s">
        <v>237</v>
      </c>
      <c r="B10" s="255">
        <v>24854</v>
      </c>
      <c r="C10" s="267" t="s">
        <v>269</v>
      </c>
      <c r="D10" s="257" t="s">
        <v>235</v>
      </c>
      <c r="E10" s="257"/>
      <c r="F10" s="258" t="s">
        <v>265</v>
      </c>
      <c r="G10" s="258" t="s">
        <v>259</v>
      </c>
      <c r="H10" s="745" t="s">
        <v>264</v>
      </c>
      <c r="I10" s="745"/>
      <c r="J10" s="256" t="s">
        <v>208</v>
      </c>
      <c r="K10" s="256" t="s">
        <v>263</v>
      </c>
      <c r="L10" s="259" t="s">
        <v>200</v>
      </c>
      <c r="M10" s="260">
        <v>43497</v>
      </c>
      <c r="N10" s="273">
        <v>43799</v>
      </c>
      <c r="O10" s="261" t="s">
        <v>262</v>
      </c>
    </row>
    <row r="11" spans="1:15" ht="63.75" x14ac:dyDescent="0.2">
      <c r="A11" s="254" t="s">
        <v>237</v>
      </c>
      <c r="B11" s="255">
        <v>24854</v>
      </c>
      <c r="C11" s="267" t="s">
        <v>268</v>
      </c>
      <c r="D11" s="257" t="s">
        <v>235</v>
      </c>
      <c r="E11" s="257"/>
      <c r="F11" s="258" t="s">
        <v>265</v>
      </c>
      <c r="G11" s="258" t="s">
        <v>259</v>
      </c>
      <c r="H11" s="745" t="s">
        <v>264</v>
      </c>
      <c r="I11" s="745"/>
      <c r="J11" s="256" t="s">
        <v>208</v>
      </c>
      <c r="K11" s="256" t="s">
        <v>263</v>
      </c>
      <c r="L11" s="259" t="s">
        <v>200</v>
      </c>
      <c r="M11" s="260">
        <v>43497</v>
      </c>
      <c r="N11" s="273">
        <v>43799</v>
      </c>
      <c r="O11" s="261" t="s">
        <v>262</v>
      </c>
    </row>
    <row r="12" spans="1:15" ht="63.75" x14ac:dyDescent="0.2">
      <c r="A12" s="254" t="s">
        <v>237</v>
      </c>
      <c r="B12" s="255" t="s">
        <v>220</v>
      </c>
      <c r="C12" s="267" t="s">
        <v>267</v>
      </c>
      <c r="D12" s="257" t="s">
        <v>266</v>
      </c>
      <c r="E12" s="257"/>
      <c r="F12" s="258" t="s">
        <v>265</v>
      </c>
      <c r="G12" s="258" t="s">
        <v>259</v>
      </c>
      <c r="H12" s="745" t="s">
        <v>264</v>
      </c>
      <c r="I12" s="745"/>
      <c r="J12" s="256" t="s">
        <v>208</v>
      </c>
      <c r="K12" s="256" t="s">
        <v>263</v>
      </c>
      <c r="L12" s="262" t="s">
        <v>200</v>
      </c>
      <c r="M12" s="260">
        <v>43497</v>
      </c>
      <c r="N12" s="273">
        <v>43799</v>
      </c>
      <c r="O12" s="261" t="s">
        <v>262</v>
      </c>
    </row>
    <row r="13" spans="1:15" ht="255.75" customHeight="1" x14ac:dyDescent="0.2">
      <c r="A13" s="90" t="s">
        <v>207</v>
      </c>
      <c r="B13" s="89" t="s">
        <v>220</v>
      </c>
      <c r="C13" s="267" t="s">
        <v>261</v>
      </c>
      <c r="D13" s="88" t="s">
        <v>218</v>
      </c>
      <c r="E13" s="88"/>
      <c r="F13" s="253" t="s">
        <v>260</v>
      </c>
      <c r="G13" s="245" t="s">
        <v>259</v>
      </c>
      <c r="H13" s="746" t="s">
        <v>258</v>
      </c>
      <c r="I13" s="746"/>
      <c r="J13" s="82" t="s">
        <v>779</v>
      </c>
      <c r="K13" s="252" t="s">
        <v>208</v>
      </c>
      <c r="L13" s="91" t="s">
        <v>200</v>
      </c>
      <c r="M13" s="80">
        <v>43497</v>
      </c>
      <c r="N13" s="274">
        <v>43829</v>
      </c>
      <c r="O13" s="84" t="s">
        <v>190</v>
      </c>
    </row>
    <row r="14" spans="1:15" ht="166.5" customHeight="1" x14ac:dyDescent="0.2">
      <c r="A14" s="90" t="s">
        <v>207</v>
      </c>
      <c r="B14" s="89" t="s">
        <v>220</v>
      </c>
      <c r="C14" s="268" t="s">
        <v>257</v>
      </c>
      <c r="D14" s="88" t="s">
        <v>218</v>
      </c>
      <c r="E14" s="88"/>
      <c r="F14" s="245" t="s">
        <v>256</v>
      </c>
      <c r="G14" s="245" t="s">
        <v>778</v>
      </c>
      <c r="H14" s="746" t="s">
        <v>255</v>
      </c>
      <c r="I14" s="746"/>
      <c r="J14" s="82" t="s">
        <v>254</v>
      </c>
      <c r="K14" s="82" t="s">
        <v>208</v>
      </c>
      <c r="L14" s="91" t="s">
        <v>200</v>
      </c>
      <c r="M14" s="80">
        <v>43467</v>
      </c>
      <c r="N14" s="274">
        <v>43830</v>
      </c>
      <c r="O14" s="84" t="s">
        <v>190</v>
      </c>
    </row>
    <row r="15" spans="1:15" ht="408.75" customHeight="1" x14ac:dyDescent="0.2">
      <c r="A15" s="254" t="s">
        <v>237</v>
      </c>
      <c r="B15" s="255">
        <v>25168</v>
      </c>
      <c r="C15" s="269" t="s">
        <v>253</v>
      </c>
      <c r="D15" s="257" t="s">
        <v>235</v>
      </c>
      <c r="E15" s="263" t="s">
        <v>234</v>
      </c>
      <c r="F15" s="263" t="s">
        <v>234</v>
      </c>
      <c r="G15" s="263" t="s">
        <v>233</v>
      </c>
      <c r="H15" s="745" t="s">
        <v>232</v>
      </c>
      <c r="I15" s="745"/>
      <c r="J15" s="264" t="s">
        <v>231</v>
      </c>
      <c r="K15" s="256" t="s">
        <v>230</v>
      </c>
      <c r="L15" s="262" t="s">
        <v>200</v>
      </c>
      <c r="M15" s="260">
        <v>43466</v>
      </c>
      <c r="N15" s="279">
        <v>43830</v>
      </c>
      <c r="O15" s="265" t="s">
        <v>190</v>
      </c>
    </row>
    <row r="16" spans="1:15" ht="127.5" x14ac:dyDescent="0.2">
      <c r="A16" s="254" t="s">
        <v>237</v>
      </c>
      <c r="B16" s="255">
        <v>26181</v>
      </c>
      <c r="C16" s="269" t="s">
        <v>252</v>
      </c>
      <c r="D16" s="257" t="s">
        <v>235</v>
      </c>
      <c r="E16" s="263" t="s">
        <v>234</v>
      </c>
      <c r="F16" s="263" t="s">
        <v>234</v>
      </c>
      <c r="G16" s="263" t="s">
        <v>233</v>
      </c>
      <c r="H16" s="745" t="s">
        <v>232</v>
      </c>
      <c r="I16" s="745"/>
      <c r="J16" s="256" t="s">
        <v>231</v>
      </c>
      <c r="K16" s="256" t="s">
        <v>230</v>
      </c>
      <c r="L16" s="262" t="s">
        <v>200</v>
      </c>
      <c r="M16" s="260">
        <v>43466</v>
      </c>
      <c r="N16" s="279">
        <v>43830</v>
      </c>
      <c r="O16" s="265" t="s">
        <v>190</v>
      </c>
    </row>
    <row r="17" spans="1:15" ht="127.5" x14ac:dyDescent="0.2">
      <c r="A17" s="254" t="s">
        <v>237</v>
      </c>
      <c r="B17" s="255">
        <v>25906</v>
      </c>
      <c r="C17" s="269" t="s">
        <v>251</v>
      </c>
      <c r="D17" s="257" t="s">
        <v>235</v>
      </c>
      <c r="E17" s="263" t="s">
        <v>234</v>
      </c>
      <c r="F17" s="263" t="s">
        <v>234</v>
      </c>
      <c r="G17" s="263" t="s">
        <v>233</v>
      </c>
      <c r="H17" s="745" t="s">
        <v>232</v>
      </c>
      <c r="I17" s="745"/>
      <c r="J17" s="256" t="s">
        <v>231</v>
      </c>
      <c r="K17" s="256" t="s">
        <v>230</v>
      </c>
      <c r="L17" s="262" t="s">
        <v>200</v>
      </c>
      <c r="M17" s="260">
        <v>43466</v>
      </c>
      <c r="N17" s="279">
        <v>43830</v>
      </c>
      <c r="O17" s="265" t="s">
        <v>190</v>
      </c>
    </row>
    <row r="18" spans="1:15" ht="127.5" x14ac:dyDescent="0.2">
      <c r="A18" s="254" t="s">
        <v>237</v>
      </c>
      <c r="B18" s="255">
        <v>26327</v>
      </c>
      <c r="C18" s="269" t="s">
        <v>250</v>
      </c>
      <c r="D18" s="257" t="s">
        <v>235</v>
      </c>
      <c r="E18" s="263" t="s">
        <v>234</v>
      </c>
      <c r="F18" s="263" t="s">
        <v>234</v>
      </c>
      <c r="G18" s="263" t="s">
        <v>233</v>
      </c>
      <c r="H18" s="745" t="s">
        <v>232</v>
      </c>
      <c r="I18" s="745"/>
      <c r="J18" s="256" t="s">
        <v>231</v>
      </c>
      <c r="K18" s="256" t="s">
        <v>230</v>
      </c>
      <c r="L18" s="262" t="s">
        <v>200</v>
      </c>
      <c r="M18" s="260">
        <v>43466</v>
      </c>
      <c r="N18" s="279">
        <v>43830</v>
      </c>
      <c r="O18" s="265" t="s">
        <v>190</v>
      </c>
    </row>
    <row r="19" spans="1:15" ht="127.5" x14ac:dyDescent="0.2">
      <c r="A19" s="254" t="s">
        <v>207</v>
      </c>
      <c r="B19" s="255" t="s">
        <v>220</v>
      </c>
      <c r="C19" s="269" t="s">
        <v>249</v>
      </c>
      <c r="D19" s="257" t="s">
        <v>218</v>
      </c>
      <c r="E19" s="263" t="s">
        <v>234</v>
      </c>
      <c r="F19" s="263" t="s">
        <v>234</v>
      </c>
      <c r="G19" s="263" t="s">
        <v>233</v>
      </c>
      <c r="H19" s="745" t="s">
        <v>232</v>
      </c>
      <c r="I19" s="745"/>
      <c r="J19" s="256" t="s">
        <v>231</v>
      </c>
      <c r="K19" s="256" t="s">
        <v>230</v>
      </c>
      <c r="L19" s="262" t="s">
        <v>200</v>
      </c>
      <c r="M19" s="260">
        <v>43466</v>
      </c>
      <c r="N19" s="279">
        <v>43830</v>
      </c>
      <c r="O19" s="265" t="s">
        <v>190</v>
      </c>
    </row>
    <row r="20" spans="1:15" ht="127.5" x14ac:dyDescent="0.2">
      <c r="A20" s="254" t="s">
        <v>207</v>
      </c>
      <c r="B20" s="255" t="s">
        <v>220</v>
      </c>
      <c r="C20" s="269" t="s">
        <v>248</v>
      </c>
      <c r="D20" s="257" t="s">
        <v>218</v>
      </c>
      <c r="E20" s="263" t="s">
        <v>234</v>
      </c>
      <c r="F20" s="263" t="s">
        <v>234</v>
      </c>
      <c r="G20" s="263" t="s">
        <v>233</v>
      </c>
      <c r="H20" s="745" t="s">
        <v>232</v>
      </c>
      <c r="I20" s="745"/>
      <c r="J20" s="256" t="s">
        <v>231</v>
      </c>
      <c r="K20" s="256" t="s">
        <v>230</v>
      </c>
      <c r="L20" s="262" t="s">
        <v>200</v>
      </c>
      <c r="M20" s="260">
        <v>43466</v>
      </c>
      <c r="N20" s="279">
        <v>43830</v>
      </c>
      <c r="O20" s="265" t="s">
        <v>190</v>
      </c>
    </row>
    <row r="21" spans="1:15" ht="127.5" x14ac:dyDescent="0.2">
      <c r="A21" s="254" t="s">
        <v>237</v>
      </c>
      <c r="B21" s="255">
        <v>29985</v>
      </c>
      <c r="C21" s="269" t="s">
        <v>247</v>
      </c>
      <c r="D21" s="257" t="s">
        <v>235</v>
      </c>
      <c r="E21" s="263" t="s">
        <v>234</v>
      </c>
      <c r="F21" s="263" t="s">
        <v>234</v>
      </c>
      <c r="G21" s="263" t="s">
        <v>233</v>
      </c>
      <c r="H21" s="745" t="s">
        <v>232</v>
      </c>
      <c r="I21" s="745"/>
      <c r="J21" s="256" t="s">
        <v>231</v>
      </c>
      <c r="K21" s="256" t="s">
        <v>230</v>
      </c>
      <c r="L21" s="262" t="s">
        <v>200</v>
      </c>
      <c r="M21" s="260">
        <v>43466</v>
      </c>
      <c r="N21" s="279">
        <v>43830</v>
      </c>
      <c r="O21" s="265" t="s">
        <v>190</v>
      </c>
    </row>
    <row r="22" spans="1:15" ht="127.5" x14ac:dyDescent="0.2">
      <c r="A22" s="254" t="s">
        <v>237</v>
      </c>
      <c r="B22" s="255">
        <v>28762</v>
      </c>
      <c r="C22" s="269" t="s">
        <v>246</v>
      </c>
      <c r="D22" s="257" t="s">
        <v>235</v>
      </c>
      <c r="E22" s="263" t="s">
        <v>234</v>
      </c>
      <c r="F22" s="263" t="s">
        <v>234</v>
      </c>
      <c r="G22" s="263" t="s">
        <v>233</v>
      </c>
      <c r="H22" s="745" t="s">
        <v>232</v>
      </c>
      <c r="I22" s="745"/>
      <c r="J22" s="256" t="s">
        <v>231</v>
      </c>
      <c r="K22" s="256" t="s">
        <v>230</v>
      </c>
      <c r="L22" s="262" t="s">
        <v>200</v>
      </c>
      <c r="M22" s="260">
        <v>43466</v>
      </c>
      <c r="N22" s="279">
        <v>43830</v>
      </c>
      <c r="O22" s="265" t="s">
        <v>190</v>
      </c>
    </row>
    <row r="23" spans="1:15" ht="127.5" x14ac:dyDescent="0.2">
      <c r="A23" s="254" t="s">
        <v>207</v>
      </c>
      <c r="B23" s="255" t="s">
        <v>220</v>
      </c>
      <c r="C23" s="269" t="s">
        <v>245</v>
      </c>
      <c r="D23" s="257" t="s">
        <v>218</v>
      </c>
      <c r="E23" s="263" t="s">
        <v>234</v>
      </c>
      <c r="F23" s="263" t="s">
        <v>234</v>
      </c>
      <c r="G23" s="263" t="s">
        <v>233</v>
      </c>
      <c r="H23" s="745" t="s">
        <v>232</v>
      </c>
      <c r="I23" s="745"/>
      <c r="J23" s="256" t="s">
        <v>231</v>
      </c>
      <c r="K23" s="256" t="s">
        <v>230</v>
      </c>
      <c r="L23" s="262" t="s">
        <v>200</v>
      </c>
      <c r="M23" s="260">
        <v>43466</v>
      </c>
      <c r="N23" s="279">
        <v>43830</v>
      </c>
      <c r="O23" s="265" t="s">
        <v>190</v>
      </c>
    </row>
    <row r="24" spans="1:15" ht="127.5" x14ac:dyDescent="0.2">
      <c r="A24" s="254" t="s">
        <v>237</v>
      </c>
      <c r="B24" s="255">
        <v>26457</v>
      </c>
      <c r="C24" s="269" t="s">
        <v>244</v>
      </c>
      <c r="D24" s="257" t="s">
        <v>235</v>
      </c>
      <c r="E24" s="263" t="s">
        <v>234</v>
      </c>
      <c r="F24" s="263" t="s">
        <v>234</v>
      </c>
      <c r="G24" s="263" t="s">
        <v>233</v>
      </c>
      <c r="H24" s="745" t="s">
        <v>232</v>
      </c>
      <c r="I24" s="745"/>
      <c r="J24" s="256" t="s">
        <v>231</v>
      </c>
      <c r="K24" s="256" t="s">
        <v>230</v>
      </c>
      <c r="L24" s="262" t="s">
        <v>200</v>
      </c>
      <c r="M24" s="260">
        <v>43466</v>
      </c>
      <c r="N24" s="279">
        <v>43830</v>
      </c>
      <c r="O24" s="265" t="s">
        <v>190</v>
      </c>
    </row>
    <row r="25" spans="1:15" ht="127.5" x14ac:dyDescent="0.2">
      <c r="A25" s="254" t="s">
        <v>237</v>
      </c>
      <c r="B25" s="255">
        <v>26175</v>
      </c>
      <c r="C25" s="269" t="s">
        <v>243</v>
      </c>
      <c r="D25" s="257" t="s">
        <v>235</v>
      </c>
      <c r="E25" s="263" t="s">
        <v>234</v>
      </c>
      <c r="F25" s="263" t="s">
        <v>234</v>
      </c>
      <c r="G25" s="263" t="s">
        <v>233</v>
      </c>
      <c r="H25" s="745" t="s">
        <v>232</v>
      </c>
      <c r="I25" s="745"/>
      <c r="J25" s="256" t="s">
        <v>231</v>
      </c>
      <c r="K25" s="256" t="s">
        <v>230</v>
      </c>
      <c r="L25" s="262" t="s">
        <v>200</v>
      </c>
      <c r="M25" s="260">
        <v>43466</v>
      </c>
      <c r="N25" s="279">
        <v>43830</v>
      </c>
      <c r="O25" s="265" t="s">
        <v>190</v>
      </c>
    </row>
    <row r="26" spans="1:15" ht="127.5" x14ac:dyDescent="0.2">
      <c r="A26" s="254" t="s">
        <v>237</v>
      </c>
      <c r="B26" s="255">
        <v>28432</v>
      </c>
      <c r="C26" s="269" t="s">
        <v>242</v>
      </c>
      <c r="D26" s="257" t="s">
        <v>235</v>
      </c>
      <c r="E26" s="263" t="s">
        <v>234</v>
      </c>
      <c r="F26" s="263" t="s">
        <v>234</v>
      </c>
      <c r="G26" s="263" t="s">
        <v>233</v>
      </c>
      <c r="H26" s="745" t="s">
        <v>232</v>
      </c>
      <c r="I26" s="745"/>
      <c r="J26" s="256" t="s">
        <v>231</v>
      </c>
      <c r="K26" s="256" t="s">
        <v>230</v>
      </c>
      <c r="L26" s="262" t="s">
        <v>200</v>
      </c>
      <c r="M26" s="260">
        <v>43466</v>
      </c>
      <c r="N26" s="279">
        <v>43830</v>
      </c>
      <c r="O26" s="265" t="s">
        <v>190</v>
      </c>
    </row>
    <row r="27" spans="1:15" ht="127.5" x14ac:dyDescent="0.2">
      <c r="A27" s="254" t="s">
        <v>237</v>
      </c>
      <c r="B27" s="255">
        <v>29089</v>
      </c>
      <c r="C27" s="269" t="s">
        <v>241</v>
      </c>
      <c r="D27" s="257" t="s">
        <v>235</v>
      </c>
      <c r="E27" s="263" t="s">
        <v>234</v>
      </c>
      <c r="F27" s="263" t="s">
        <v>234</v>
      </c>
      <c r="G27" s="263" t="s">
        <v>233</v>
      </c>
      <c r="H27" s="745" t="s">
        <v>232</v>
      </c>
      <c r="I27" s="745"/>
      <c r="J27" s="256" t="s">
        <v>231</v>
      </c>
      <c r="K27" s="256" t="s">
        <v>230</v>
      </c>
      <c r="L27" s="262" t="s">
        <v>200</v>
      </c>
      <c r="M27" s="260">
        <v>43466</v>
      </c>
      <c r="N27" s="279">
        <v>43830</v>
      </c>
      <c r="O27" s="265" t="s">
        <v>190</v>
      </c>
    </row>
    <row r="28" spans="1:15" ht="127.5" x14ac:dyDescent="0.2">
      <c r="A28" s="270" t="s">
        <v>207</v>
      </c>
      <c r="B28" s="255" t="s">
        <v>220</v>
      </c>
      <c r="C28" s="269" t="s">
        <v>240</v>
      </c>
      <c r="D28" s="257" t="s">
        <v>218</v>
      </c>
      <c r="E28" s="263" t="s">
        <v>234</v>
      </c>
      <c r="F28" s="263" t="s">
        <v>234</v>
      </c>
      <c r="G28" s="263" t="s">
        <v>233</v>
      </c>
      <c r="H28" s="745" t="s">
        <v>232</v>
      </c>
      <c r="I28" s="745"/>
      <c r="J28" s="256" t="s">
        <v>231</v>
      </c>
      <c r="K28" s="256" t="s">
        <v>230</v>
      </c>
      <c r="L28" s="262" t="s">
        <v>200</v>
      </c>
      <c r="M28" s="260">
        <v>43466</v>
      </c>
      <c r="N28" s="279">
        <v>43830</v>
      </c>
      <c r="O28" s="265" t="s">
        <v>190</v>
      </c>
    </row>
    <row r="29" spans="1:15" ht="127.5" x14ac:dyDescent="0.2">
      <c r="A29" s="271" t="s">
        <v>207</v>
      </c>
      <c r="B29" s="255" t="s">
        <v>220</v>
      </c>
      <c r="C29" s="269" t="s">
        <v>239</v>
      </c>
      <c r="D29" s="257" t="s">
        <v>218</v>
      </c>
      <c r="E29" s="263" t="s">
        <v>234</v>
      </c>
      <c r="F29" s="263" t="s">
        <v>234</v>
      </c>
      <c r="G29" s="263" t="s">
        <v>233</v>
      </c>
      <c r="H29" s="745" t="s">
        <v>232</v>
      </c>
      <c r="I29" s="745"/>
      <c r="J29" s="256" t="s">
        <v>231</v>
      </c>
      <c r="K29" s="256" t="s">
        <v>230</v>
      </c>
      <c r="L29" s="259" t="s">
        <v>200</v>
      </c>
      <c r="M29" s="260">
        <v>43466</v>
      </c>
      <c r="N29" s="279">
        <v>43830</v>
      </c>
      <c r="O29" s="265" t="s">
        <v>190</v>
      </c>
    </row>
    <row r="30" spans="1:15" ht="127.5" x14ac:dyDescent="0.2">
      <c r="A30" s="271" t="s">
        <v>237</v>
      </c>
      <c r="B30" s="255">
        <v>26256</v>
      </c>
      <c r="C30" s="269" t="s">
        <v>238</v>
      </c>
      <c r="D30" s="266" t="s">
        <v>235</v>
      </c>
      <c r="E30" s="263" t="s">
        <v>234</v>
      </c>
      <c r="F30" s="263" t="s">
        <v>234</v>
      </c>
      <c r="G30" s="263" t="s">
        <v>233</v>
      </c>
      <c r="H30" s="745" t="s">
        <v>232</v>
      </c>
      <c r="I30" s="745"/>
      <c r="J30" s="256" t="s">
        <v>231</v>
      </c>
      <c r="K30" s="256" t="s">
        <v>230</v>
      </c>
      <c r="L30" s="259" t="s">
        <v>200</v>
      </c>
      <c r="M30" s="260">
        <v>43466</v>
      </c>
      <c r="N30" s="279">
        <v>43830</v>
      </c>
      <c r="O30" s="265" t="s">
        <v>190</v>
      </c>
    </row>
    <row r="31" spans="1:15" ht="127.5" x14ac:dyDescent="0.2">
      <c r="A31" s="271" t="s">
        <v>237</v>
      </c>
      <c r="B31" s="255">
        <v>29571</v>
      </c>
      <c r="C31" s="269" t="s">
        <v>236</v>
      </c>
      <c r="D31" s="266" t="s">
        <v>235</v>
      </c>
      <c r="E31" s="263" t="s">
        <v>234</v>
      </c>
      <c r="F31" s="263" t="s">
        <v>234</v>
      </c>
      <c r="G31" s="263" t="s">
        <v>233</v>
      </c>
      <c r="H31" s="745" t="s">
        <v>232</v>
      </c>
      <c r="I31" s="745"/>
      <c r="J31" s="256" t="s">
        <v>231</v>
      </c>
      <c r="K31" s="256" t="s">
        <v>230</v>
      </c>
      <c r="L31" s="259" t="s">
        <v>200</v>
      </c>
      <c r="M31" s="260">
        <v>43466</v>
      </c>
      <c r="N31" s="279">
        <v>43830</v>
      </c>
      <c r="O31" s="265" t="s">
        <v>190</v>
      </c>
    </row>
    <row r="32" spans="1:15" ht="114.75" x14ac:dyDescent="0.2">
      <c r="A32" s="47" t="s">
        <v>207</v>
      </c>
      <c r="B32" s="89" t="s">
        <v>220</v>
      </c>
      <c r="C32" s="272" t="s">
        <v>229</v>
      </c>
      <c r="D32" s="46" t="s">
        <v>218</v>
      </c>
      <c r="E32" s="46"/>
      <c r="F32" s="245" t="s">
        <v>223</v>
      </c>
      <c r="G32" s="245" t="s">
        <v>216</v>
      </c>
      <c r="H32" s="746" t="s">
        <v>203</v>
      </c>
      <c r="I32" s="746"/>
      <c r="J32" s="82" t="s">
        <v>215</v>
      </c>
      <c r="K32" s="82" t="s">
        <v>201</v>
      </c>
      <c r="L32" s="81" t="s">
        <v>200</v>
      </c>
      <c r="M32" s="80">
        <v>43525</v>
      </c>
      <c r="N32" s="80">
        <v>43799</v>
      </c>
      <c r="O32" s="84" t="s">
        <v>214</v>
      </c>
    </row>
    <row r="33" spans="1:15" ht="90" customHeight="1" x14ac:dyDescent="0.2">
      <c r="A33" s="47" t="s">
        <v>207</v>
      </c>
      <c r="B33" s="89" t="s">
        <v>220</v>
      </c>
      <c r="C33" s="45" t="s">
        <v>228</v>
      </c>
      <c r="D33" s="88" t="s">
        <v>218</v>
      </c>
      <c r="E33" s="88"/>
      <c r="F33" s="245" t="s">
        <v>223</v>
      </c>
      <c r="G33" s="245" t="s">
        <v>216</v>
      </c>
      <c r="H33" s="746" t="s">
        <v>203</v>
      </c>
      <c r="I33" s="746"/>
      <c r="J33" s="82" t="s">
        <v>215</v>
      </c>
      <c r="K33" s="82" t="s">
        <v>201</v>
      </c>
      <c r="L33" s="81" t="s">
        <v>200</v>
      </c>
      <c r="M33" s="80">
        <v>43525</v>
      </c>
      <c r="N33" s="80">
        <v>43799</v>
      </c>
      <c r="O33" s="84" t="s">
        <v>214</v>
      </c>
    </row>
    <row r="34" spans="1:15" ht="90" customHeight="1" x14ac:dyDescent="0.2">
      <c r="A34" s="47" t="s">
        <v>207</v>
      </c>
      <c r="B34" s="89" t="s">
        <v>220</v>
      </c>
      <c r="C34" s="45" t="s">
        <v>227</v>
      </c>
      <c r="D34" s="46" t="s">
        <v>218</v>
      </c>
      <c r="E34" s="46"/>
      <c r="F34" s="245" t="s">
        <v>223</v>
      </c>
      <c r="G34" s="245" t="s">
        <v>216</v>
      </c>
      <c r="H34" s="746" t="s">
        <v>203</v>
      </c>
      <c r="I34" s="746"/>
      <c r="J34" s="82" t="s">
        <v>215</v>
      </c>
      <c r="K34" s="82" t="s">
        <v>201</v>
      </c>
      <c r="L34" s="81" t="s">
        <v>200</v>
      </c>
      <c r="M34" s="80">
        <v>43525</v>
      </c>
      <c r="N34" s="80">
        <v>43799</v>
      </c>
      <c r="O34" s="84" t="s">
        <v>214</v>
      </c>
    </row>
    <row r="35" spans="1:15" ht="90" customHeight="1" x14ac:dyDescent="0.2">
      <c r="A35" s="47" t="s">
        <v>207</v>
      </c>
      <c r="B35" s="89" t="s">
        <v>220</v>
      </c>
      <c r="C35" s="45" t="s">
        <v>226</v>
      </c>
      <c r="D35" s="46" t="s">
        <v>218</v>
      </c>
      <c r="E35" s="46"/>
      <c r="F35" s="245" t="s">
        <v>223</v>
      </c>
      <c r="G35" s="245" t="s">
        <v>216</v>
      </c>
      <c r="H35" s="746" t="s">
        <v>203</v>
      </c>
      <c r="I35" s="746"/>
      <c r="J35" s="82" t="s">
        <v>215</v>
      </c>
      <c r="K35" s="82" t="s">
        <v>201</v>
      </c>
      <c r="L35" s="81" t="s">
        <v>200</v>
      </c>
      <c r="M35" s="80">
        <v>43525</v>
      </c>
      <c r="N35" s="80">
        <v>43799</v>
      </c>
      <c r="O35" s="84" t="s">
        <v>214</v>
      </c>
    </row>
    <row r="36" spans="1:15" ht="90" customHeight="1" x14ac:dyDescent="0.2">
      <c r="A36" s="47" t="s">
        <v>207</v>
      </c>
      <c r="B36" s="89" t="s">
        <v>220</v>
      </c>
      <c r="C36" s="45" t="s">
        <v>225</v>
      </c>
      <c r="D36" s="88" t="s">
        <v>218</v>
      </c>
      <c r="E36" s="88"/>
      <c r="F36" s="245" t="s">
        <v>223</v>
      </c>
      <c r="G36" s="245" t="s">
        <v>216</v>
      </c>
      <c r="H36" s="746" t="s">
        <v>203</v>
      </c>
      <c r="I36" s="746"/>
      <c r="J36" s="82" t="s">
        <v>215</v>
      </c>
      <c r="K36" s="82" t="s">
        <v>201</v>
      </c>
      <c r="L36" s="81" t="s">
        <v>200</v>
      </c>
      <c r="M36" s="80">
        <v>43525</v>
      </c>
      <c r="N36" s="80">
        <v>43799</v>
      </c>
      <c r="O36" s="84" t="s">
        <v>214</v>
      </c>
    </row>
    <row r="37" spans="1:15" ht="90" customHeight="1" x14ac:dyDescent="0.2">
      <c r="A37" s="90" t="s">
        <v>207</v>
      </c>
      <c r="B37" s="89" t="s">
        <v>220</v>
      </c>
      <c r="C37" s="45" t="s">
        <v>224</v>
      </c>
      <c r="D37" s="46" t="s">
        <v>218</v>
      </c>
      <c r="E37" s="46"/>
      <c r="F37" s="245" t="s">
        <v>223</v>
      </c>
      <c r="G37" s="245" t="s">
        <v>216</v>
      </c>
      <c r="H37" s="746" t="s">
        <v>203</v>
      </c>
      <c r="I37" s="746"/>
      <c r="J37" s="82" t="s">
        <v>215</v>
      </c>
      <c r="K37" s="82" t="s">
        <v>201</v>
      </c>
      <c r="L37" s="81" t="s">
        <v>200</v>
      </c>
      <c r="M37" s="80">
        <v>43525</v>
      </c>
      <c r="N37" s="80">
        <v>43799</v>
      </c>
      <c r="O37" s="84" t="s">
        <v>214</v>
      </c>
    </row>
    <row r="38" spans="1:15" ht="90" customHeight="1" x14ac:dyDescent="0.2">
      <c r="A38" s="90" t="s">
        <v>207</v>
      </c>
      <c r="B38" s="89" t="s">
        <v>220</v>
      </c>
      <c r="C38" s="45" t="s">
        <v>222</v>
      </c>
      <c r="D38" s="88" t="s">
        <v>218</v>
      </c>
      <c r="E38" s="88"/>
      <c r="F38" s="245" t="s">
        <v>217</v>
      </c>
      <c r="G38" s="245" t="s">
        <v>216</v>
      </c>
      <c r="H38" s="746" t="s">
        <v>203</v>
      </c>
      <c r="I38" s="746"/>
      <c r="J38" s="82" t="s">
        <v>215</v>
      </c>
      <c r="K38" s="82" t="s">
        <v>201</v>
      </c>
      <c r="L38" s="81" t="s">
        <v>200</v>
      </c>
      <c r="M38" s="80">
        <v>43525</v>
      </c>
      <c r="N38" s="80">
        <v>43799</v>
      </c>
      <c r="O38" s="84" t="s">
        <v>214</v>
      </c>
    </row>
    <row r="39" spans="1:15" ht="90" customHeight="1" x14ac:dyDescent="0.2">
      <c r="A39" s="90" t="s">
        <v>207</v>
      </c>
      <c r="B39" s="89" t="s">
        <v>220</v>
      </c>
      <c r="C39" s="45" t="s">
        <v>221</v>
      </c>
      <c r="D39" s="88" t="s">
        <v>218</v>
      </c>
      <c r="E39" s="88"/>
      <c r="F39" s="245" t="s">
        <v>217</v>
      </c>
      <c r="G39" s="245" t="s">
        <v>216</v>
      </c>
      <c r="H39" s="746" t="s">
        <v>203</v>
      </c>
      <c r="I39" s="746"/>
      <c r="J39" s="82" t="s">
        <v>215</v>
      </c>
      <c r="K39" s="82" t="s">
        <v>201</v>
      </c>
      <c r="L39" s="81" t="s">
        <v>200</v>
      </c>
      <c r="M39" s="80">
        <v>43525</v>
      </c>
      <c r="N39" s="80">
        <v>43799</v>
      </c>
      <c r="O39" s="84" t="s">
        <v>214</v>
      </c>
    </row>
    <row r="40" spans="1:15" ht="114.75" x14ac:dyDescent="0.2">
      <c r="A40" s="87" t="s">
        <v>207</v>
      </c>
      <c r="B40" s="86" t="s">
        <v>220</v>
      </c>
      <c r="C40" s="45" t="s">
        <v>219</v>
      </c>
      <c r="D40" s="85" t="s">
        <v>218</v>
      </c>
      <c r="E40" s="85"/>
      <c r="F40" s="245" t="s">
        <v>217</v>
      </c>
      <c r="G40" s="245" t="s">
        <v>216</v>
      </c>
      <c r="H40" s="746" t="s">
        <v>203</v>
      </c>
      <c r="I40" s="746"/>
      <c r="J40" s="82" t="s">
        <v>215</v>
      </c>
      <c r="K40" s="82" t="s">
        <v>201</v>
      </c>
      <c r="L40" s="81" t="s">
        <v>200</v>
      </c>
      <c r="M40" s="80">
        <v>43525</v>
      </c>
      <c r="N40" s="80">
        <v>43799</v>
      </c>
      <c r="O40" s="84" t="s">
        <v>214</v>
      </c>
    </row>
    <row r="41" spans="1:15" ht="255" x14ac:dyDescent="0.2">
      <c r="A41" s="83"/>
      <c r="B41" s="71"/>
      <c r="C41" s="45" t="s">
        <v>213</v>
      </c>
      <c r="D41" s="71"/>
      <c r="E41" s="71"/>
      <c r="F41" s="245" t="s">
        <v>212</v>
      </c>
      <c r="G41" s="245" t="s">
        <v>211</v>
      </c>
      <c r="H41" s="746" t="s">
        <v>210</v>
      </c>
      <c r="I41" s="746"/>
      <c r="J41" s="82" t="s">
        <v>209</v>
      </c>
      <c r="K41" s="82" t="s">
        <v>208</v>
      </c>
      <c r="L41" s="81" t="s">
        <v>200</v>
      </c>
      <c r="M41" s="80">
        <v>43466</v>
      </c>
      <c r="N41" s="251">
        <v>43830</v>
      </c>
      <c r="O41" s="146" t="s">
        <v>702</v>
      </c>
    </row>
    <row r="42" spans="1:15" ht="134.25" customHeight="1" x14ac:dyDescent="0.2">
      <c r="A42" s="79" t="s">
        <v>207</v>
      </c>
      <c r="B42" s="78"/>
      <c r="C42" s="77" t="s">
        <v>206</v>
      </c>
      <c r="D42" s="76" t="s">
        <v>205</v>
      </c>
      <c r="E42" s="76"/>
      <c r="F42" s="246" t="s">
        <v>204</v>
      </c>
      <c r="G42" s="246" t="s">
        <v>325</v>
      </c>
      <c r="H42" s="766" t="s">
        <v>203</v>
      </c>
      <c r="I42" s="766"/>
      <c r="J42" s="75" t="s">
        <v>202</v>
      </c>
      <c r="K42" s="75" t="s">
        <v>201</v>
      </c>
      <c r="L42" s="74" t="s">
        <v>200</v>
      </c>
      <c r="M42" s="73">
        <v>43525</v>
      </c>
      <c r="N42" s="73">
        <v>43799</v>
      </c>
      <c r="O42" s="72" t="s">
        <v>167</v>
      </c>
    </row>
    <row r="43" spans="1:15" ht="96" customHeight="1" x14ac:dyDescent="0.2">
      <c r="A43" s="70" t="s">
        <v>207</v>
      </c>
      <c r="B43" s="69" t="s">
        <v>299</v>
      </c>
      <c r="C43" s="250" t="s">
        <v>324</v>
      </c>
      <c r="D43" s="248" t="s">
        <v>323</v>
      </c>
      <c r="E43" s="248"/>
      <c r="F43" s="250" t="s">
        <v>322</v>
      </c>
      <c r="G43" s="250" t="s">
        <v>321</v>
      </c>
      <c r="H43" s="764" t="s">
        <v>320</v>
      </c>
      <c r="I43" s="765"/>
      <c r="J43" s="250" t="s">
        <v>208</v>
      </c>
      <c r="K43" s="249" t="s">
        <v>319</v>
      </c>
      <c r="L43" s="248" t="s">
        <v>200</v>
      </c>
      <c r="M43" s="247">
        <v>43466</v>
      </c>
      <c r="N43" s="247">
        <v>43829</v>
      </c>
      <c r="O43" s="247" t="s">
        <v>318</v>
      </c>
    </row>
    <row r="44" spans="1:15" x14ac:dyDescent="0.2">
      <c r="N44" s="278"/>
    </row>
  </sheetData>
  <autoFilter ref="A9:O43">
    <filterColumn colId="7" showButton="0"/>
  </autoFilter>
  <mergeCells count="43">
    <mergeCell ref="H23:I23"/>
    <mergeCell ref="H24:I24"/>
    <mergeCell ref="H28:I28"/>
    <mergeCell ref="H42:I42"/>
    <mergeCell ref="H32:I32"/>
    <mergeCell ref="H25:I25"/>
    <mergeCell ref="H26:I26"/>
    <mergeCell ref="H27:I27"/>
    <mergeCell ref="H39:I39"/>
    <mergeCell ref="H40:I40"/>
    <mergeCell ref="H43:I43"/>
    <mergeCell ref="H29:I29"/>
    <mergeCell ref="H36:I36"/>
    <mergeCell ref="H37:I37"/>
    <mergeCell ref="H30:I30"/>
    <mergeCell ref="H31:I31"/>
    <mergeCell ref="H38:I38"/>
    <mergeCell ref="H41:I41"/>
    <mergeCell ref="H33:I33"/>
    <mergeCell ref="H34:I34"/>
    <mergeCell ref="H35:I35"/>
    <mergeCell ref="A2:O2"/>
    <mergeCell ref="A3:O3"/>
    <mergeCell ref="A8:C8"/>
    <mergeCell ref="H9:I9"/>
    <mergeCell ref="D8:K8"/>
    <mergeCell ref="A5:O6"/>
    <mergeCell ref="A7:O7"/>
    <mergeCell ref="L8:O8"/>
    <mergeCell ref="A4:O4"/>
    <mergeCell ref="H10:I10"/>
    <mergeCell ref="H20:I20"/>
    <mergeCell ref="H21:I21"/>
    <mergeCell ref="H22:I22"/>
    <mergeCell ref="H11:I11"/>
    <mergeCell ref="H12:I12"/>
    <mergeCell ref="H17:I17"/>
    <mergeCell ref="H18:I18"/>
    <mergeCell ref="H19:I19"/>
    <mergeCell ref="H16:I16"/>
    <mergeCell ref="H13:I13"/>
    <mergeCell ref="H14:I14"/>
    <mergeCell ref="H15:I15"/>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zoomScale="110" zoomScaleNormal="110" workbookViewId="0">
      <selection activeCell="E19" sqref="E19"/>
    </sheetView>
  </sheetViews>
  <sheetFormatPr baseColWidth="10" defaultRowHeight="12" x14ac:dyDescent="0.2"/>
  <cols>
    <col min="1" max="1" width="4.7109375" style="19" customWidth="1"/>
    <col min="2" max="2" width="22.5703125" style="23" customWidth="1"/>
    <col min="3" max="3" width="4.42578125" style="22" customWidth="1"/>
    <col min="4" max="4" width="31.85546875" style="21" customWidth="1"/>
    <col min="5" max="5" width="26.5703125" style="21" customWidth="1"/>
    <col min="6" max="6" width="28.42578125" style="21" customWidth="1"/>
    <col min="7" max="7" width="24.85546875" style="21" customWidth="1"/>
    <col min="8" max="8" width="27.5703125" style="21" customWidth="1"/>
    <col min="9" max="9" width="0" style="20" hidden="1" customWidth="1"/>
    <col min="10" max="12" width="0" style="19" hidden="1" customWidth="1"/>
    <col min="13" max="13" width="2.42578125" style="19" hidden="1" customWidth="1"/>
    <col min="14" max="14" width="33.140625" style="19" customWidth="1"/>
    <col min="15" max="16384" width="11.42578125" style="19"/>
  </cols>
  <sheetData>
    <row r="1" spans="2:14" ht="12.75" thickBot="1" x14ac:dyDescent="0.25"/>
    <row r="2" spans="2:14" ht="24" customHeight="1" x14ac:dyDescent="0.25">
      <c r="B2" s="773" t="s">
        <v>147</v>
      </c>
      <c r="C2" s="774"/>
      <c r="D2" s="774"/>
      <c r="E2" s="774"/>
      <c r="F2" s="774"/>
      <c r="G2" s="774"/>
      <c r="H2" s="774"/>
      <c r="I2" s="774"/>
      <c r="J2" s="774"/>
      <c r="K2" s="774"/>
      <c r="L2" s="774"/>
      <c r="M2" s="775"/>
      <c r="N2" s="767" t="s">
        <v>300</v>
      </c>
    </row>
    <row r="3" spans="2:14" ht="30.75" customHeight="1" x14ac:dyDescent="0.25">
      <c r="B3" s="31"/>
      <c r="C3" s="776" t="s">
        <v>286</v>
      </c>
      <c r="D3" s="776"/>
      <c r="E3" s="776"/>
      <c r="F3" s="776"/>
      <c r="G3" s="776"/>
      <c r="H3" s="776"/>
      <c r="I3" s="777" t="s">
        <v>146</v>
      </c>
      <c r="J3" s="777"/>
      <c r="K3" s="777"/>
      <c r="L3" s="777"/>
      <c r="M3" s="778"/>
      <c r="N3" s="768"/>
    </row>
    <row r="4" spans="2:14" ht="30" customHeight="1" thickBot="1" x14ac:dyDescent="0.25">
      <c r="B4" s="49" t="s">
        <v>145</v>
      </c>
      <c r="C4" s="779" t="s">
        <v>144</v>
      </c>
      <c r="D4" s="779"/>
      <c r="E4" s="50" t="s">
        <v>143</v>
      </c>
      <c r="F4" s="50" t="s">
        <v>142</v>
      </c>
      <c r="G4" s="50" t="s">
        <v>74</v>
      </c>
      <c r="H4" s="50" t="s">
        <v>141</v>
      </c>
      <c r="I4" s="30" t="s">
        <v>140</v>
      </c>
      <c r="J4" s="30" t="s">
        <v>139</v>
      </c>
      <c r="K4" s="30" t="s">
        <v>138</v>
      </c>
      <c r="L4" s="30" t="s">
        <v>137</v>
      </c>
      <c r="M4" s="62" t="s">
        <v>136</v>
      </c>
      <c r="N4" s="769"/>
    </row>
    <row r="5" spans="2:14" ht="99.75" customHeight="1" thickBot="1" x14ac:dyDescent="0.25">
      <c r="B5" s="770" t="s">
        <v>135</v>
      </c>
      <c r="C5" s="51">
        <v>1</v>
      </c>
      <c r="D5" s="52" t="s">
        <v>134</v>
      </c>
      <c r="E5" s="52" t="s">
        <v>688</v>
      </c>
      <c r="F5" s="52" t="s">
        <v>687</v>
      </c>
      <c r="G5" s="52" t="s">
        <v>133</v>
      </c>
      <c r="H5" s="53" t="s">
        <v>118</v>
      </c>
      <c r="I5" s="48"/>
      <c r="J5" s="27"/>
      <c r="K5" s="27"/>
      <c r="L5" s="27"/>
      <c r="M5" s="63"/>
      <c r="N5" s="767" t="s">
        <v>301</v>
      </c>
    </row>
    <row r="6" spans="2:14" ht="67.5" customHeight="1" thickBot="1" x14ac:dyDescent="0.25">
      <c r="B6" s="772"/>
      <c r="C6" s="54">
        <v>2</v>
      </c>
      <c r="D6" s="25" t="s">
        <v>132</v>
      </c>
      <c r="E6" s="25" t="s">
        <v>686</v>
      </c>
      <c r="F6" s="52" t="s">
        <v>685</v>
      </c>
      <c r="G6" s="25" t="s">
        <v>131</v>
      </c>
      <c r="H6" s="55" t="s">
        <v>130</v>
      </c>
      <c r="I6" s="48"/>
      <c r="J6" s="27"/>
      <c r="K6" s="27"/>
      <c r="L6" s="27"/>
      <c r="M6" s="63"/>
      <c r="N6" s="768"/>
    </row>
    <row r="7" spans="2:14" ht="142.5" customHeight="1" x14ac:dyDescent="0.2">
      <c r="B7" s="781" t="s">
        <v>129</v>
      </c>
      <c r="C7" s="56">
        <v>1</v>
      </c>
      <c r="D7" s="52" t="s">
        <v>128</v>
      </c>
      <c r="E7" s="52" t="s">
        <v>684</v>
      </c>
      <c r="F7" s="52" t="s">
        <v>127</v>
      </c>
      <c r="G7" s="52" t="s">
        <v>126</v>
      </c>
      <c r="H7" s="53" t="s">
        <v>118</v>
      </c>
      <c r="I7" s="48"/>
      <c r="J7" s="27"/>
      <c r="K7" s="27"/>
      <c r="L7" s="27"/>
      <c r="M7" s="63"/>
      <c r="N7" s="768"/>
    </row>
    <row r="8" spans="2:14" ht="100.5" customHeight="1" x14ac:dyDescent="0.2">
      <c r="B8" s="782"/>
      <c r="C8" s="29">
        <v>2</v>
      </c>
      <c r="D8" s="28" t="s">
        <v>125</v>
      </c>
      <c r="E8" s="28" t="s">
        <v>683</v>
      </c>
      <c r="F8" s="28" t="s">
        <v>124</v>
      </c>
      <c r="G8" s="28" t="s">
        <v>123</v>
      </c>
      <c r="H8" s="57" t="s">
        <v>122</v>
      </c>
      <c r="I8" s="48"/>
      <c r="J8" s="27"/>
      <c r="K8" s="27"/>
      <c r="L8" s="27"/>
      <c r="M8" s="63"/>
      <c r="N8" s="768"/>
    </row>
    <row r="9" spans="2:14" ht="84.75" thickBot="1" x14ac:dyDescent="0.25">
      <c r="B9" s="783"/>
      <c r="C9" s="26">
        <v>3</v>
      </c>
      <c r="D9" s="25" t="s">
        <v>121</v>
      </c>
      <c r="E9" s="25" t="s">
        <v>682</v>
      </c>
      <c r="F9" s="25" t="s">
        <v>120</v>
      </c>
      <c r="G9" s="25" t="s">
        <v>119</v>
      </c>
      <c r="H9" s="55" t="s">
        <v>118</v>
      </c>
      <c r="I9" s="48"/>
      <c r="J9" s="27"/>
      <c r="K9" s="27"/>
      <c r="L9" s="27"/>
      <c r="M9" s="63"/>
      <c r="N9" s="768"/>
    </row>
    <row r="10" spans="2:14" ht="75.75" customHeight="1" x14ac:dyDescent="0.2">
      <c r="B10" s="770" t="s">
        <v>117</v>
      </c>
      <c r="C10" s="56">
        <v>1</v>
      </c>
      <c r="D10" s="52" t="s">
        <v>116</v>
      </c>
      <c r="E10" s="52" t="s">
        <v>681</v>
      </c>
      <c r="F10" s="52" t="s">
        <v>680</v>
      </c>
      <c r="G10" s="52" t="s">
        <v>115</v>
      </c>
      <c r="H10" s="53" t="s">
        <v>114</v>
      </c>
      <c r="I10" s="48"/>
      <c r="J10" s="27"/>
      <c r="K10" s="27"/>
      <c r="L10" s="27"/>
      <c r="M10" s="63"/>
      <c r="N10" s="768"/>
    </row>
    <row r="11" spans="2:14" ht="133.5" customHeight="1" x14ac:dyDescent="0.2">
      <c r="B11" s="780"/>
      <c r="C11" s="29">
        <v>2</v>
      </c>
      <c r="D11" s="28" t="s">
        <v>113</v>
      </c>
      <c r="E11" s="28" t="s">
        <v>679</v>
      </c>
      <c r="F11" s="28" t="s">
        <v>112</v>
      </c>
      <c r="G11" s="28" t="s">
        <v>102</v>
      </c>
      <c r="H11" s="57" t="s">
        <v>105</v>
      </c>
      <c r="I11" s="48"/>
      <c r="J11" s="27"/>
      <c r="K11" s="27"/>
      <c r="L11" s="27"/>
      <c r="M11" s="63"/>
      <c r="N11" s="768"/>
    </row>
    <row r="12" spans="2:14" ht="55.5" customHeight="1" thickBot="1" x14ac:dyDescent="0.25">
      <c r="B12" s="771"/>
      <c r="C12" s="26">
        <v>3</v>
      </c>
      <c r="D12" s="25" t="s">
        <v>111</v>
      </c>
      <c r="E12" s="25" t="s">
        <v>678</v>
      </c>
      <c r="F12" s="25" t="s">
        <v>677</v>
      </c>
      <c r="G12" s="25" t="s">
        <v>110</v>
      </c>
      <c r="H12" s="55" t="s">
        <v>109</v>
      </c>
      <c r="I12" s="48"/>
      <c r="J12" s="27"/>
      <c r="K12" s="27"/>
      <c r="L12" s="27"/>
      <c r="M12" s="63"/>
      <c r="N12" s="768"/>
    </row>
    <row r="13" spans="2:14" ht="60" customHeight="1" x14ac:dyDescent="0.2">
      <c r="B13" s="770" t="s">
        <v>108</v>
      </c>
      <c r="C13" s="56">
        <v>1</v>
      </c>
      <c r="D13" s="52" t="s">
        <v>107</v>
      </c>
      <c r="E13" s="52" t="s">
        <v>676</v>
      </c>
      <c r="F13" s="52" t="s">
        <v>675</v>
      </c>
      <c r="G13" s="52" t="s">
        <v>106</v>
      </c>
      <c r="H13" s="53" t="s">
        <v>105</v>
      </c>
      <c r="I13" s="48"/>
      <c r="J13" s="27"/>
      <c r="K13" s="27"/>
      <c r="L13" s="27"/>
      <c r="M13" s="63"/>
      <c r="N13" s="768"/>
    </row>
    <row r="14" spans="2:14" ht="141.75" customHeight="1" thickBot="1" x14ac:dyDescent="0.25">
      <c r="B14" s="771"/>
      <c r="C14" s="26">
        <v>2</v>
      </c>
      <c r="D14" s="25" t="s">
        <v>104</v>
      </c>
      <c r="E14" s="25" t="s">
        <v>674</v>
      </c>
      <c r="F14" s="25" t="s">
        <v>103</v>
      </c>
      <c r="G14" s="25" t="s">
        <v>102</v>
      </c>
      <c r="H14" s="55" t="s">
        <v>101</v>
      </c>
      <c r="I14" s="58"/>
      <c r="J14" s="24"/>
      <c r="K14" s="24"/>
      <c r="L14" s="24"/>
      <c r="M14" s="64"/>
      <c r="N14" s="768"/>
    </row>
    <row r="15" spans="2:14" x14ac:dyDescent="0.2">
      <c r="N15" s="769"/>
    </row>
  </sheetData>
  <mergeCells count="10">
    <mergeCell ref="N2:N4"/>
    <mergeCell ref="N5:N15"/>
    <mergeCell ref="B13:B14"/>
    <mergeCell ref="B5:B6"/>
    <mergeCell ref="B2:M2"/>
    <mergeCell ref="C3:H3"/>
    <mergeCell ref="I3:M3"/>
    <mergeCell ref="C4:D4"/>
    <mergeCell ref="B10:B12"/>
    <mergeCell ref="B7:B9"/>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12"/>
  <sheetViews>
    <sheetView topLeftCell="A19" zoomScale="120" zoomScaleNormal="120" workbookViewId="0">
      <selection activeCell="D11" sqref="D11:D12"/>
    </sheetView>
  </sheetViews>
  <sheetFormatPr baseColWidth="10" defaultRowHeight="12.75" x14ac:dyDescent="0.2"/>
  <cols>
    <col min="1" max="1" width="3.7109375" style="98" customWidth="1"/>
    <col min="2" max="2" width="11.42578125" style="98"/>
    <col min="3" max="3" width="4.28515625" style="98" customWidth="1"/>
    <col min="4" max="4" width="32.140625" style="98" customWidth="1"/>
    <col min="5" max="5" width="18.5703125" style="98" customWidth="1"/>
    <col min="6" max="6" width="28.42578125" style="98" customWidth="1"/>
    <col min="7" max="7" width="12.42578125" style="98" customWidth="1"/>
    <col min="8" max="8" width="17" style="98" customWidth="1"/>
    <col min="9" max="9" width="0" style="98" hidden="1" customWidth="1"/>
    <col min="10" max="10" width="18.42578125" style="98" hidden="1" customWidth="1"/>
    <col min="11" max="11" width="22.28515625" style="98" hidden="1" customWidth="1"/>
    <col min="12" max="12" width="20.5703125" style="98" hidden="1" customWidth="1"/>
    <col min="13" max="13" width="35.7109375" style="98" hidden="1" customWidth="1"/>
    <col min="14" max="16384" width="11.42578125" style="98"/>
  </cols>
  <sheetData>
    <row r="1" spans="2:13" ht="13.5" thickBot="1" x14ac:dyDescent="0.25"/>
    <row r="2" spans="2:13" ht="29.25" customHeight="1" thickBot="1" x14ac:dyDescent="0.25">
      <c r="B2" s="806" t="s">
        <v>147</v>
      </c>
      <c r="C2" s="807"/>
      <c r="D2" s="807"/>
      <c r="E2" s="807"/>
      <c r="F2" s="807"/>
      <c r="G2" s="807"/>
      <c r="H2" s="808"/>
    </row>
    <row r="3" spans="2:13" ht="32.25" customHeight="1" thickBot="1" x14ac:dyDescent="0.25">
      <c r="B3" s="806" t="s">
        <v>296</v>
      </c>
      <c r="C3" s="807"/>
      <c r="D3" s="807"/>
      <c r="E3" s="807"/>
      <c r="F3" s="807"/>
      <c r="G3" s="807"/>
      <c r="H3" s="808"/>
    </row>
    <row r="4" spans="2:13" ht="28.5" customHeight="1" thickBot="1" x14ac:dyDescent="0.25">
      <c r="B4" s="99"/>
      <c r="C4" s="100"/>
      <c r="D4" s="100"/>
      <c r="E4" s="100"/>
      <c r="F4" s="100"/>
      <c r="G4" s="100"/>
      <c r="H4" s="101"/>
    </row>
    <row r="5" spans="2:13" ht="96.75" customHeight="1" thickBot="1" x14ac:dyDescent="0.25">
      <c r="B5" s="102" t="s">
        <v>145</v>
      </c>
      <c r="C5" s="809" t="s">
        <v>144</v>
      </c>
      <c r="D5" s="810"/>
      <c r="E5" s="221" t="s">
        <v>143</v>
      </c>
      <c r="F5" s="221" t="s">
        <v>142</v>
      </c>
      <c r="G5" s="221" t="s">
        <v>74</v>
      </c>
      <c r="H5" s="221" t="s">
        <v>141</v>
      </c>
      <c r="I5" s="224" t="s">
        <v>140</v>
      </c>
      <c r="J5" s="225" t="s">
        <v>74</v>
      </c>
      <c r="K5" s="225" t="s">
        <v>139</v>
      </c>
      <c r="L5" s="225" t="s">
        <v>138</v>
      </c>
      <c r="M5" s="225" t="s">
        <v>297</v>
      </c>
    </row>
    <row r="6" spans="2:13" ht="267.75" customHeight="1" thickBot="1" x14ac:dyDescent="0.25">
      <c r="B6" s="226" t="s">
        <v>295</v>
      </c>
      <c r="C6" s="227" t="s">
        <v>181</v>
      </c>
      <c r="D6" s="228" t="s">
        <v>294</v>
      </c>
      <c r="E6" s="229" t="s">
        <v>326</v>
      </c>
      <c r="F6" s="229" t="s">
        <v>287</v>
      </c>
      <c r="G6" s="229" t="s">
        <v>153</v>
      </c>
      <c r="H6" s="230">
        <v>43830</v>
      </c>
      <c r="I6" s="231"/>
      <c r="J6" s="232"/>
      <c r="K6" s="232"/>
      <c r="L6" s="232"/>
      <c r="M6" s="233"/>
    </row>
    <row r="7" spans="2:13" ht="85.5" customHeight="1" x14ac:dyDescent="0.2">
      <c r="B7" s="811" t="s">
        <v>293</v>
      </c>
      <c r="C7" s="812">
        <v>2.1</v>
      </c>
      <c r="D7" s="813" t="s">
        <v>752</v>
      </c>
      <c r="E7" s="814" t="s">
        <v>329</v>
      </c>
      <c r="F7" s="814" t="s">
        <v>287</v>
      </c>
      <c r="G7" s="814" t="s">
        <v>153</v>
      </c>
      <c r="H7" s="815">
        <v>43830</v>
      </c>
      <c r="I7" s="796"/>
      <c r="J7" s="797"/>
      <c r="K7" s="798"/>
      <c r="L7" s="797"/>
      <c r="M7" s="799"/>
    </row>
    <row r="8" spans="2:13" ht="16.5" customHeight="1" thickBot="1" x14ac:dyDescent="0.25">
      <c r="B8" s="801"/>
      <c r="C8" s="803"/>
      <c r="D8" s="805"/>
      <c r="E8" s="787"/>
      <c r="F8" s="787"/>
      <c r="G8" s="787"/>
      <c r="H8" s="789"/>
      <c r="I8" s="796"/>
      <c r="J8" s="797"/>
      <c r="K8" s="798"/>
      <c r="L8" s="797"/>
      <c r="M8" s="799"/>
    </row>
    <row r="9" spans="2:13" ht="145.5" customHeight="1" thickBot="1" x14ac:dyDescent="0.25">
      <c r="B9" s="226" t="s">
        <v>292</v>
      </c>
      <c r="C9" s="227" t="s">
        <v>164</v>
      </c>
      <c r="D9" s="241" t="s">
        <v>756</v>
      </c>
      <c r="E9" s="234" t="s">
        <v>328</v>
      </c>
      <c r="F9" s="234" t="s">
        <v>753</v>
      </c>
      <c r="G9" s="235" t="s">
        <v>153</v>
      </c>
      <c r="H9" s="236">
        <v>43830</v>
      </c>
      <c r="I9" s="237"/>
      <c r="J9" s="238"/>
      <c r="K9" s="238"/>
      <c r="L9" s="238"/>
      <c r="M9" s="239"/>
    </row>
    <row r="10" spans="2:13" ht="66" thickBot="1" x14ac:dyDescent="0.25">
      <c r="B10" s="226" t="s">
        <v>291</v>
      </c>
      <c r="C10" s="240" t="s">
        <v>290</v>
      </c>
      <c r="D10" s="241" t="s">
        <v>289</v>
      </c>
      <c r="E10" s="235" t="s">
        <v>327</v>
      </c>
      <c r="F10" s="235" t="s">
        <v>287</v>
      </c>
      <c r="G10" s="235" t="s">
        <v>153</v>
      </c>
      <c r="H10" s="236">
        <v>43830</v>
      </c>
      <c r="I10" s="242"/>
      <c r="J10" s="243"/>
      <c r="K10" s="243"/>
      <c r="L10" s="243"/>
      <c r="M10" s="244"/>
    </row>
    <row r="11" spans="2:13" ht="81" customHeight="1" x14ac:dyDescent="0.2">
      <c r="B11" s="800" t="s">
        <v>288</v>
      </c>
      <c r="C11" s="802" t="s">
        <v>155</v>
      </c>
      <c r="D11" s="804" t="s">
        <v>754</v>
      </c>
      <c r="E11" s="786" t="s">
        <v>755</v>
      </c>
      <c r="F11" s="786" t="s">
        <v>287</v>
      </c>
      <c r="G11" s="786" t="s">
        <v>153</v>
      </c>
      <c r="H11" s="788">
        <v>43830</v>
      </c>
      <c r="I11" s="790"/>
      <c r="J11" s="792"/>
      <c r="K11" s="792"/>
      <c r="L11" s="794"/>
      <c r="M11" s="784"/>
    </row>
    <row r="12" spans="2:13" ht="32.25" customHeight="1" thickBot="1" x14ac:dyDescent="0.25">
      <c r="B12" s="801"/>
      <c r="C12" s="803"/>
      <c r="D12" s="805"/>
      <c r="E12" s="787"/>
      <c r="F12" s="787"/>
      <c r="G12" s="787"/>
      <c r="H12" s="789"/>
      <c r="I12" s="791"/>
      <c r="J12" s="793"/>
      <c r="K12" s="793"/>
      <c r="L12" s="795"/>
      <c r="M12" s="785"/>
    </row>
  </sheetData>
  <mergeCells count="27">
    <mergeCell ref="B2:H2"/>
    <mergeCell ref="B3:H3"/>
    <mergeCell ref="C5:D5"/>
    <mergeCell ref="B7:B8"/>
    <mergeCell ref="C7:C8"/>
    <mergeCell ref="D7:D8"/>
    <mergeCell ref="E7:E8"/>
    <mergeCell ref="F7:F8"/>
    <mergeCell ref="G7:G8"/>
    <mergeCell ref="H7:H8"/>
    <mergeCell ref="B11:B12"/>
    <mergeCell ref="C11:C12"/>
    <mergeCell ref="D11:D12"/>
    <mergeCell ref="E11:E12"/>
    <mergeCell ref="F11:F12"/>
    <mergeCell ref="I7:I8"/>
    <mergeCell ref="J7:J8"/>
    <mergeCell ref="K7:K8"/>
    <mergeCell ref="L7:L8"/>
    <mergeCell ref="M7:M8"/>
    <mergeCell ref="M11:M12"/>
    <mergeCell ref="G11:G12"/>
    <mergeCell ref="H11:H12"/>
    <mergeCell ref="I11:I12"/>
    <mergeCell ref="J11:J12"/>
    <mergeCell ref="K11:K12"/>
    <mergeCell ref="L11:L12"/>
  </mergeCells>
  <pageMargins left="0.70866141732283472" right="0.70866141732283472" top="0.7480314960629921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view="pageBreakPreview" zoomScale="106" zoomScaleNormal="100" zoomScaleSheetLayoutView="106" workbookViewId="0">
      <selection activeCell="E24" sqref="E24"/>
    </sheetView>
  </sheetViews>
  <sheetFormatPr baseColWidth="10" defaultRowHeight="12.75" x14ac:dyDescent="0.2"/>
  <cols>
    <col min="1" max="1" width="1.85546875" style="32" customWidth="1"/>
    <col min="2" max="2" width="15.140625" style="32" customWidth="1"/>
    <col min="3" max="3" width="5.140625" style="32" customWidth="1"/>
    <col min="4" max="4" width="29.7109375" style="32" customWidth="1"/>
    <col min="5" max="5" width="19.42578125" style="32" customWidth="1"/>
    <col min="6" max="6" width="17.28515625" style="32" customWidth="1"/>
    <col min="7" max="7" width="37.85546875" style="32" bestFit="1" customWidth="1"/>
    <col min="8" max="8" width="14.5703125" style="32" customWidth="1"/>
    <col min="9" max="9" width="5.85546875" style="32" hidden="1" customWidth="1"/>
    <col min="10" max="10" width="73.7109375" style="32" hidden="1" customWidth="1"/>
    <col min="11" max="11" width="25.140625" style="32" hidden="1" customWidth="1"/>
    <col min="12" max="12" width="77.28515625" style="32" hidden="1" customWidth="1"/>
    <col min="13" max="13" width="72.85546875" style="32" hidden="1" customWidth="1"/>
    <col min="14" max="16384" width="11.42578125" style="32"/>
  </cols>
  <sheetData>
    <row r="1" spans="2:13" ht="18" customHeight="1" thickBot="1" x14ac:dyDescent="0.25">
      <c r="B1" s="857" t="s">
        <v>147</v>
      </c>
      <c r="C1" s="858"/>
      <c r="D1" s="858"/>
      <c r="E1" s="858"/>
      <c r="F1" s="858"/>
      <c r="G1" s="858"/>
      <c r="H1" s="858"/>
      <c r="I1" s="858"/>
      <c r="J1" s="858"/>
      <c r="K1" s="858"/>
      <c r="L1" s="858"/>
      <c r="M1" s="859"/>
    </row>
    <row r="2" spans="2:13" ht="36" customHeight="1" x14ac:dyDescent="0.2">
      <c r="B2" s="860" t="s">
        <v>188</v>
      </c>
      <c r="C2" s="860"/>
      <c r="D2" s="860"/>
      <c r="E2" s="860"/>
      <c r="F2" s="860"/>
      <c r="G2" s="860"/>
      <c r="H2" s="860"/>
      <c r="I2" s="861" t="s">
        <v>187</v>
      </c>
      <c r="J2" s="861"/>
      <c r="K2" s="861"/>
      <c r="L2" s="861"/>
      <c r="M2" s="862" t="s">
        <v>186</v>
      </c>
    </row>
    <row r="3" spans="2:13" ht="34.5" thickBot="1" x14ac:dyDescent="0.25">
      <c r="B3" s="154" t="s">
        <v>145</v>
      </c>
      <c r="C3" s="867" t="s">
        <v>144</v>
      </c>
      <c r="D3" s="867"/>
      <c r="E3" s="154" t="s">
        <v>185</v>
      </c>
      <c r="F3" s="154" t="s">
        <v>184</v>
      </c>
      <c r="G3" s="154" t="s">
        <v>74</v>
      </c>
      <c r="H3" s="154" t="s">
        <v>141</v>
      </c>
      <c r="I3" s="153" t="s">
        <v>140</v>
      </c>
      <c r="J3" s="153" t="s">
        <v>183</v>
      </c>
      <c r="K3" s="153" t="s">
        <v>138</v>
      </c>
      <c r="L3" s="153" t="s">
        <v>137</v>
      </c>
      <c r="M3" s="863"/>
    </row>
    <row r="4" spans="2:13" ht="48" customHeight="1" x14ac:dyDescent="0.2">
      <c r="B4" s="844" t="s">
        <v>182</v>
      </c>
      <c r="C4" s="820" t="s">
        <v>181</v>
      </c>
      <c r="D4" s="847" t="s">
        <v>180</v>
      </c>
      <c r="E4" s="820" t="s">
        <v>179</v>
      </c>
      <c r="F4" s="826" t="s">
        <v>178</v>
      </c>
      <c r="G4" s="150" t="s">
        <v>177</v>
      </c>
      <c r="H4" s="829" t="s">
        <v>152</v>
      </c>
      <c r="I4" s="864"/>
      <c r="J4" s="866"/>
      <c r="K4" s="866"/>
      <c r="L4" s="866"/>
      <c r="M4" s="866"/>
    </row>
    <row r="5" spans="2:13" x14ac:dyDescent="0.2">
      <c r="B5" s="845"/>
      <c r="C5" s="821"/>
      <c r="D5" s="848"/>
      <c r="E5" s="821"/>
      <c r="F5" s="827"/>
      <c r="G5" s="850" t="s">
        <v>176</v>
      </c>
      <c r="H5" s="830"/>
      <c r="I5" s="865"/>
      <c r="J5" s="866"/>
      <c r="K5" s="866"/>
      <c r="L5" s="866"/>
      <c r="M5" s="866"/>
    </row>
    <row r="6" spans="2:13" x14ac:dyDescent="0.2">
      <c r="B6" s="845"/>
      <c r="C6" s="821"/>
      <c r="D6" s="848"/>
      <c r="E6" s="821"/>
      <c r="F6" s="827"/>
      <c r="G6" s="851"/>
      <c r="H6" s="830"/>
      <c r="I6" s="865"/>
      <c r="J6" s="866"/>
      <c r="K6" s="866"/>
      <c r="L6" s="866"/>
      <c r="M6" s="866"/>
    </row>
    <row r="7" spans="2:13" ht="51" customHeight="1" x14ac:dyDescent="0.2">
      <c r="B7" s="845"/>
      <c r="C7" s="821"/>
      <c r="D7" s="852"/>
      <c r="E7" s="821"/>
      <c r="F7" s="827"/>
      <c r="G7" s="33" t="s">
        <v>162</v>
      </c>
      <c r="H7" s="830"/>
      <c r="I7" s="865"/>
      <c r="J7" s="866"/>
      <c r="K7" s="866"/>
      <c r="L7" s="866"/>
      <c r="M7" s="866"/>
    </row>
    <row r="8" spans="2:13" ht="165.75" customHeight="1" thickBot="1" x14ac:dyDescent="0.25">
      <c r="B8" s="846"/>
      <c r="C8" s="59" t="s">
        <v>175</v>
      </c>
      <c r="D8" s="59" t="s">
        <v>174</v>
      </c>
      <c r="E8" s="199" t="s">
        <v>701</v>
      </c>
      <c r="F8" s="198" t="s">
        <v>700</v>
      </c>
      <c r="G8" s="152" t="s">
        <v>173</v>
      </c>
      <c r="H8" s="60" t="s">
        <v>152</v>
      </c>
      <c r="I8" s="148"/>
      <c r="J8" s="147"/>
      <c r="K8" s="147"/>
      <c r="L8" s="147"/>
      <c r="M8" s="147"/>
    </row>
    <row r="9" spans="2:13" ht="154.5" customHeight="1" x14ac:dyDescent="0.2">
      <c r="B9" s="844" t="s">
        <v>172</v>
      </c>
      <c r="C9" s="150" t="s">
        <v>171</v>
      </c>
      <c r="D9" s="150" t="s">
        <v>170</v>
      </c>
      <c r="E9" s="197" t="s">
        <v>699</v>
      </c>
      <c r="F9" s="151" t="s">
        <v>698</v>
      </c>
      <c r="G9" s="151" t="s">
        <v>167</v>
      </c>
      <c r="H9" s="61" t="s">
        <v>152</v>
      </c>
      <c r="I9" s="196"/>
      <c r="J9" s="147"/>
      <c r="K9" s="147"/>
      <c r="L9" s="147"/>
      <c r="M9" s="147"/>
    </row>
    <row r="10" spans="2:13" ht="126" customHeight="1" thickBot="1" x14ac:dyDescent="0.25">
      <c r="B10" s="846"/>
      <c r="C10" s="149" t="s">
        <v>169</v>
      </c>
      <c r="D10" s="59" t="s">
        <v>168</v>
      </c>
      <c r="E10" s="195" t="s">
        <v>697</v>
      </c>
      <c r="F10" s="149" t="s">
        <v>696</v>
      </c>
      <c r="G10" s="152" t="s">
        <v>167</v>
      </c>
      <c r="H10" s="60" t="s">
        <v>152</v>
      </c>
      <c r="I10" s="194"/>
      <c r="J10" s="147"/>
      <c r="K10" s="147"/>
      <c r="L10" s="147"/>
      <c r="M10" s="147" t="s">
        <v>166</v>
      </c>
    </row>
    <row r="11" spans="2:13" ht="67.5" customHeight="1" x14ac:dyDescent="0.2">
      <c r="B11" s="855" t="s">
        <v>165</v>
      </c>
      <c r="C11" s="820" t="s">
        <v>164</v>
      </c>
      <c r="D11" s="820" t="s">
        <v>163</v>
      </c>
      <c r="E11" s="823" t="s">
        <v>695</v>
      </c>
      <c r="F11" s="826" t="s">
        <v>694</v>
      </c>
      <c r="G11" s="151" t="s">
        <v>162</v>
      </c>
      <c r="H11" s="829" t="s">
        <v>161</v>
      </c>
      <c r="I11" s="816"/>
      <c r="J11" s="818"/>
      <c r="K11" s="818"/>
      <c r="L11" s="818"/>
      <c r="M11" s="818"/>
    </row>
    <row r="12" spans="2:13" ht="40.5" customHeight="1" thickBot="1" x14ac:dyDescent="0.25">
      <c r="B12" s="856"/>
      <c r="C12" s="822"/>
      <c r="D12" s="822"/>
      <c r="E12" s="825"/>
      <c r="F12" s="828"/>
      <c r="G12" s="152" t="s">
        <v>160</v>
      </c>
      <c r="H12" s="831"/>
      <c r="I12" s="817"/>
      <c r="J12" s="818"/>
      <c r="K12" s="818"/>
      <c r="L12" s="818"/>
      <c r="M12" s="818"/>
    </row>
    <row r="13" spans="2:13" ht="106.5" customHeight="1" x14ac:dyDescent="0.2">
      <c r="B13" s="844" t="s">
        <v>159</v>
      </c>
      <c r="C13" s="820" t="s">
        <v>158</v>
      </c>
      <c r="D13" s="820" t="s">
        <v>693</v>
      </c>
      <c r="E13" s="823" t="s">
        <v>692</v>
      </c>
      <c r="F13" s="847" t="s">
        <v>691</v>
      </c>
      <c r="G13" s="826" t="s">
        <v>157</v>
      </c>
      <c r="H13" s="829" t="s">
        <v>152</v>
      </c>
      <c r="I13" s="816"/>
      <c r="J13" s="818"/>
      <c r="K13" s="818"/>
      <c r="L13" s="819"/>
      <c r="M13" s="818"/>
    </row>
    <row r="14" spans="2:13" ht="55.5" customHeight="1" x14ac:dyDescent="0.2">
      <c r="B14" s="845"/>
      <c r="C14" s="821"/>
      <c r="D14" s="821"/>
      <c r="E14" s="824"/>
      <c r="F14" s="848"/>
      <c r="G14" s="827"/>
      <c r="H14" s="830"/>
      <c r="I14" s="817"/>
      <c r="J14" s="818"/>
      <c r="K14" s="818"/>
      <c r="L14" s="818"/>
      <c r="M14" s="818"/>
    </row>
    <row r="15" spans="2:13" ht="13.5" thickBot="1" x14ac:dyDescent="0.25">
      <c r="B15" s="846"/>
      <c r="C15" s="822"/>
      <c r="D15" s="822"/>
      <c r="E15" s="825"/>
      <c r="F15" s="849"/>
      <c r="G15" s="828"/>
      <c r="H15" s="831"/>
      <c r="I15" s="817"/>
      <c r="J15" s="818"/>
      <c r="K15" s="818"/>
      <c r="L15" s="818"/>
      <c r="M15" s="818"/>
    </row>
    <row r="16" spans="2:13" ht="12.75" customHeight="1" x14ac:dyDescent="0.2">
      <c r="B16" s="842" t="s">
        <v>156</v>
      </c>
      <c r="C16" s="820" t="s">
        <v>155</v>
      </c>
      <c r="D16" s="820" t="s">
        <v>154</v>
      </c>
      <c r="E16" s="840" t="s">
        <v>690</v>
      </c>
      <c r="F16" s="826" t="s">
        <v>298</v>
      </c>
      <c r="G16" s="826" t="s">
        <v>153</v>
      </c>
      <c r="H16" s="838" t="s">
        <v>152</v>
      </c>
      <c r="I16" s="832"/>
      <c r="J16" s="818"/>
      <c r="K16" s="835"/>
      <c r="L16" s="835"/>
      <c r="M16" s="818"/>
    </row>
    <row r="17" spans="2:13" ht="15" customHeight="1" x14ac:dyDescent="0.2">
      <c r="B17" s="843"/>
      <c r="C17" s="821"/>
      <c r="D17" s="821"/>
      <c r="E17" s="841"/>
      <c r="F17" s="827"/>
      <c r="G17" s="827"/>
      <c r="H17" s="839"/>
      <c r="I17" s="833"/>
      <c r="J17" s="818"/>
      <c r="K17" s="836"/>
      <c r="L17" s="836"/>
      <c r="M17" s="818"/>
    </row>
    <row r="18" spans="2:13" ht="15" customHeight="1" x14ac:dyDescent="0.2">
      <c r="B18" s="843"/>
      <c r="C18" s="821"/>
      <c r="D18" s="821"/>
      <c r="E18" s="841"/>
      <c r="F18" s="827"/>
      <c r="G18" s="827"/>
      <c r="H18" s="839"/>
      <c r="I18" s="833"/>
      <c r="J18" s="818"/>
      <c r="K18" s="836"/>
      <c r="L18" s="836"/>
      <c r="M18" s="818"/>
    </row>
    <row r="19" spans="2:13" ht="15" customHeight="1" x14ac:dyDescent="0.2">
      <c r="B19" s="843"/>
      <c r="C19" s="821"/>
      <c r="D19" s="821"/>
      <c r="E19" s="841"/>
      <c r="F19" s="827"/>
      <c r="G19" s="827"/>
      <c r="H19" s="839"/>
      <c r="I19" s="833"/>
      <c r="J19" s="818"/>
      <c r="K19" s="836"/>
      <c r="L19" s="836"/>
      <c r="M19" s="818"/>
    </row>
    <row r="20" spans="2:13" ht="15" customHeight="1" x14ac:dyDescent="0.2">
      <c r="B20" s="843"/>
      <c r="C20" s="821"/>
      <c r="D20" s="821"/>
      <c r="E20" s="841"/>
      <c r="F20" s="827"/>
      <c r="G20" s="827"/>
      <c r="H20" s="839"/>
      <c r="I20" s="833"/>
      <c r="J20" s="818"/>
      <c r="K20" s="836"/>
      <c r="L20" s="836"/>
      <c r="M20" s="818"/>
    </row>
    <row r="21" spans="2:13" ht="15" customHeight="1" x14ac:dyDescent="0.2">
      <c r="B21" s="843"/>
      <c r="C21" s="821"/>
      <c r="D21" s="821"/>
      <c r="E21" s="841"/>
      <c r="F21" s="827"/>
      <c r="G21" s="827"/>
      <c r="H21" s="839"/>
      <c r="I21" s="834"/>
      <c r="J21" s="818"/>
      <c r="K21" s="837"/>
      <c r="L21" s="837"/>
      <c r="M21" s="818"/>
    </row>
    <row r="22" spans="2:13" ht="69" customHeight="1" x14ac:dyDescent="0.2">
      <c r="B22" s="843"/>
      <c r="C22" s="821" t="s">
        <v>151</v>
      </c>
      <c r="D22" s="821" t="s">
        <v>150</v>
      </c>
      <c r="E22" s="853" t="s">
        <v>302</v>
      </c>
      <c r="F22" s="824" t="s">
        <v>689</v>
      </c>
      <c r="G22" s="827" t="s">
        <v>149</v>
      </c>
      <c r="H22" s="830" t="s">
        <v>148</v>
      </c>
      <c r="I22" s="816"/>
      <c r="J22" s="818"/>
      <c r="K22" s="818"/>
      <c r="L22" s="818"/>
      <c r="M22" s="818"/>
    </row>
    <row r="23" spans="2:13" ht="15.75" customHeight="1" thickBot="1" x14ac:dyDescent="0.25">
      <c r="B23" s="843"/>
      <c r="C23" s="822"/>
      <c r="D23" s="822"/>
      <c r="E23" s="854"/>
      <c r="F23" s="825"/>
      <c r="G23" s="828"/>
      <c r="H23" s="831"/>
      <c r="I23" s="817"/>
      <c r="J23" s="818"/>
      <c r="K23" s="818"/>
      <c r="L23" s="818"/>
      <c r="M23" s="818"/>
    </row>
    <row r="24" spans="2:13" ht="192" thickBot="1" x14ac:dyDescent="0.25">
      <c r="B24" s="843"/>
      <c r="C24" s="275" t="s">
        <v>757</v>
      </c>
      <c r="D24" s="276" t="s">
        <v>758</v>
      </c>
      <c r="E24" s="277" t="s">
        <v>759</v>
      </c>
      <c r="F24" s="276" t="s">
        <v>760</v>
      </c>
      <c r="G24" s="276" t="s">
        <v>149</v>
      </c>
      <c r="H24" s="276" t="s">
        <v>761</v>
      </c>
    </row>
  </sheetData>
  <mergeCells count="64">
    <mergeCell ref="B1:M1"/>
    <mergeCell ref="B2:H2"/>
    <mergeCell ref="I2:L2"/>
    <mergeCell ref="M2:M3"/>
    <mergeCell ref="I4:I7"/>
    <mergeCell ref="J4:J7"/>
    <mergeCell ref="K4:K7"/>
    <mergeCell ref="L4:L7"/>
    <mergeCell ref="M4:M7"/>
    <mergeCell ref="C3:D3"/>
    <mergeCell ref="H4:H7"/>
    <mergeCell ref="M11:M12"/>
    <mergeCell ref="B11:B12"/>
    <mergeCell ref="H11:H12"/>
    <mergeCell ref="D11:D12"/>
    <mergeCell ref="L11:L12"/>
    <mergeCell ref="I11:I12"/>
    <mergeCell ref="C11:C12"/>
    <mergeCell ref="K11:K12"/>
    <mergeCell ref="J11:J12"/>
    <mergeCell ref="B16:B24"/>
    <mergeCell ref="B13:B15"/>
    <mergeCell ref="C13:C15"/>
    <mergeCell ref="F13:F15"/>
    <mergeCell ref="G5:G6"/>
    <mergeCell ref="B4:B8"/>
    <mergeCell ref="C4:C7"/>
    <mergeCell ref="D4:D7"/>
    <mergeCell ref="B9:B10"/>
    <mergeCell ref="E4:E7"/>
    <mergeCell ref="F4:F7"/>
    <mergeCell ref="E11:E12"/>
    <mergeCell ref="F11:F12"/>
    <mergeCell ref="C22:C23"/>
    <mergeCell ref="D22:D23"/>
    <mergeCell ref="E22:E23"/>
    <mergeCell ref="F22:F23"/>
    <mergeCell ref="G22:G23"/>
    <mergeCell ref="C16:C21"/>
    <mergeCell ref="D16:D21"/>
    <mergeCell ref="H16:H21"/>
    <mergeCell ref="E16:E21"/>
    <mergeCell ref="F16:F21"/>
    <mergeCell ref="M22:M23"/>
    <mergeCell ref="M16:M21"/>
    <mergeCell ref="D13:D15"/>
    <mergeCell ref="E13:E15"/>
    <mergeCell ref="G13:G15"/>
    <mergeCell ref="H13:H15"/>
    <mergeCell ref="I16:I21"/>
    <mergeCell ref="J16:J21"/>
    <mergeCell ref="K16:K21"/>
    <mergeCell ref="G16:G21"/>
    <mergeCell ref="M13:M15"/>
    <mergeCell ref="I22:I23"/>
    <mergeCell ref="J22:J23"/>
    <mergeCell ref="K22:K23"/>
    <mergeCell ref="L16:L21"/>
    <mergeCell ref="H22:H23"/>
    <mergeCell ref="I13:I15"/>
    <mergeCell ref="J13:J15"/>
    <mergeCell ref="K13:K15"/>
    <mergeCell ref="L13:L15"/>
    <mergeCell ref="L22:L23"/>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24"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selection activeCell="C29" sqref="C29"/>
    </sheetView>
  </sheetViews>
  <sheetFormatPr baseColWidth="10" defaultRowHeight="11.25" x14ac:dyDescent="0.2"/>
  <cols>
    <col min="1" max="1" width="4.140625" style="107" customWidth="1"/>
    <col min="2" max="2" width="15.5703125" style="107" customWidth="1"/>
    <col min="3" max="3" width="37.140625" style="107" customWidth="1"/>
    <col min="4" max="4" width="31.7109375" style="107" customWidth="1"/>
    <col min="5" max="5" width="15.28515625" style="107" customWidth="1"/>
    <col min="6" max="6" width="19.85546875" style="107" customWidth="1"/>
    <col min="7" max="16384" width="11.42578125" style="107"/>
  </cols>
  <sheetData>
    <row r="1" spans="2:6" ht="12" thickBot="1" x14ac:dyDescent="0.25"/>
    <row r="2" spans="2:6" ht="24" customHeight="1" thickBot="1" x14ac:dyDescent="0.25">
      <c r="B2" s="878" t="s">
        <v>147</v>
      </c>
      <c r="C2" s="879"/>
      <c r="D2" s="879"/>
      <c r="E2" s="879"/>
      <c r="F2" s="880"/>
    </row>
    <row r="3" spans="2:6" ht="39" customHeight="1" thickBot="1" x14ac:dyDescent="0.25">
      <c r="B3" s="881" t="s">
        <v>199</v>
      </c>
      <c r="C3" s="882"/>
      <c r="D3" s="882"/>
      <c r="E3" s="882"/>
      <c r="F3" s="883"/>
    </row>
    <row r="4" spans="2:6" ht="25.5" customHeight="1" thickBot="1" x14ac:dyDescent="0.25">
      <c r="B4" s="35" t="s">
        <v>144</v>
      </c>
      <c r="C4" s="36" t="s">
        <v>185</v>
      </c>
      <c r="D4" s="37" t="s">
        <v>184</v>
      </c>
      <c r="E4" s="35" t="s">
        <v>74</v>
      </c>
      <c r="F4" s="104" t="s">
        <v>141</v>
      </c>
    </row>
    <row r="5" spans="2:6" ht="69.75" customHeight="1" thickBot="1" x14ac:dyDescent="0.25">
      <c r="B5" s="884" t="s">
        <v>198</v>
      </c>
      <c r="C5" s="109" t="s">
        <v>347</v>
      </c>
      <c r="D5" s="110" t="s">
        <v>346</v>
      </c>
      <c r="E5" s="111" t="s">
        <v>190</v>
      </c>
      <c r="F5" s="112" t="s">
        <v>197</v>
      </c>
    </row>
    <row r="6" spans="2:6" ht="133.5" customHeight="1" thickBot="1" x14ac:dyDescent="0.25">
      <c r="B6" s="885"/>
      <c r="C6" s="113" t="s">
        <v>345</v>
      </c>
      <c r="D6" s="114" t="s">
        <v>344</v>
      </c>
      <c r="E6" s="886" t="s">
        <v>190</v>
      </c>
      <c r="F6" s="889" t="s">
        <v>196</v>
      </c>
    </row>
    <row r="7" spans="2:6" ht="79.5" customHeight="1" x14ac:dyDescent="0.2">
      <c r="B7" s="885"/>
      <c r="C7" s="892" t="s">
        <v>343</v>
      </c>
      <c r="D7" s="894" t="s">
        <v>342</v>
      </c>
      <c r="E7" s="887"/>
      <c r="F7" s="890"/>
    </row>
    <row r="8" spans="2:6" ht="84" customHeight="1" x14ac:dyDescent="0.2">
      <c r="B8" s="885"/>
      <c r="C8" s="892"/>
      <c r="D8" s="894"/>
      <c r="E8" s="887"/>
      <c r="F8" s="890"/>
    </row>
    <row r="9" spans="2:6" ht="79.5" customHeight="1" thickBot="1" x14ac:dyDescent="0.25">
      <c r="B9" s="885"/>
      <c r="C9" s="893"/>
      <c r="D9" s="895"/>
      <c r="E9" s="888"/>
      <c r="F9" s="891"/>
    </row>
    <row r="10" spans="2:6" ht="106.5" customHeight="1" thickBot="1" x14ac:dyDescent="0.25">
      <c r="B10" s="871" t="s">
        <v>195</v>
      </c>
      <c r="C10" s="38" t="s">
        <v>341</v>
      </c>
      <c r="D10" s="39" t="s">
        <v>340</v>
      </c>
      <c r="E10" s="66" t="s">
        <v>190</v>
      </c>
      <c r="F10" s="868" t="s">
        <v>194</v>
      </c>
    </row>
    <row r="11" spans="2:6" ht="95.25" customHeight="1" thickBot="1" x14ac:dyDescent="0.25">
      <c r="B11" s="872"/>
      <c r="C11" s="41" t="s">
        <v>339</v>
      </c>
      <c r="D11" s="40" t="s">
        <v>338</v>
      </c>
      <c r="E11" s="66" t="s">
        <v>190</v>
      </c>
      <c r="F11" s="869"/>
    </row>
    <row r="12" spans="2:6" ht="75.75" customHeight="1" x14ac:dyDescent="0.2">
      <c r="B12" s="872"/>
      <c r="C12" s="40" t="s">
        <v>337</v>
      </c>
      <c r="D12" s="40" t="s">
        <v>336</v>
      </c>
      <c r="E12" s="66" t="s">
        <v>190</v>
      </c>
      <c r="F12" s="869"/>
    </row>
    <row r="13" spans="2:6" ht="54.75" customHeight="1" thickBot="1" x14ac:dyDescent="0.25">
      <c r="B13" s="872"/>
      <c r="C13" s="115" t="s">
        <v>335</v>
      </c>
      <c r="D13" s="116" t="s">
        <v>334</v>
      </c>
      <c r="E13" s="117" t="s">
        <v>333</v>
      </c>
      <c r="F13" s="870"/>
    </row>
    <row r="14" spans="2:6" ht="54.75" customHeight="1" x14ac:dyDescent="0.2">
      <c r="B14" s="872"/>
      <c r="C14" s="873" t="s">
        <v>332</v>
      </c>
      <c r="D14" s="39" t="s">
        <v>331</v>
      </c>
      <c r="E14" s="875" t="s">
        <v>190</v>
      </c>
      <c r="F14" s="868" t="s">
        <v>193</v>
      </c>
    </row>
    <row r="15" spans="2:6" ht="54.75" customHeight="1" thickBot="1" x14ac:dyDescent="0.25">
      <c r="B15" s="872"/>
      <c r="C15" s="874"/>
      <c r="D15" s="42" t="s">
        <v>192</v>
      </c>
      <c r="E15" s="876"/>
      <c r="F15" s="877"/>
    </row>
    <row r="16" spans="2:6" ht="62.25" customHeight="1" thickBot="1" x14ac:dyDescent="0.25">
      <c r="B16" s="43" t="s">
        <v>191</v>
      </c>
      <c r="C16" s="44" t="s">
        <v>330</v>
      </c>
      <c r="D16" s="44" t="s">
        <v>303</v>
      </c>
      <c r="E16" s="44" t="s">
        <v>190</v>
      </c>
      <c r="F16" s="103" t="s">
        <v>189</v>
      </c>
    </row>
    <row r="19" spans="3:3" x14ac:dyDescent="0.2">
      <c r="C19" s="108"/>
    </row>
  </sheetData>
  <mergeCells count="12">
    <mergeCell ref="B2:F2"/>
    <mergeCell ref="B3:F3"/>
    <mergeCell ref="B5:B9"/>
    <mergeCell ref="E6:E9"/>
    <mergeCell ref="F6:F9"/>
    <mergeCell ref="C7:C9"/>
    <mergeCell ref="D7:D9"/>
    <mergeCell ref="F10:F13"/>
    <mergeCell ref="B10:B15"/>
    <mergeCell ref="C14:C15"/>
    <mergeCell ref="E14:E15"/>
    <mergeCell ref="F14:F15"/>
  </mergeCells>
  <pageMargins left="0.70866141732283472" right="0.70866141732283472" top="0.74803149606299213" bottom="0.74803149606299213" header="0.31496062992125984" footer="0.31496062992125984"/>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1DA439-B9BA-406A-998D-EF37E0ADDC20}">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0B49EBA-954D-4AA4-8D32-CAC21D1E5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8114C42-4AA4-48A6-9A88-EEC31D3F2E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13</vt:i4>
      </vt:variant>
    </vt:vector>
  </HeadingPairs>
  <TitlesOfParts>
    <vt:vector size="23" baseType="lpstr">
      <vt:lpstr>MAPA DE RIESGOS</vt:lpstr>
      <vt:lpstr>1. SEGUIMIENTO MRC</vt:lpstr>
      <vt:lpstr>1. RIESGO CORRUPCIÓN</vt:lpstr>
      <vt:lpstr>2.RACIONALIZACIÓN DE TRAMITES </vt:lpstr>
      <vt:lpstr>3. RENDICIÓN DE CUENTAS</vt:lpstr>
      <vt:lpstr>4.MM ATENCIÓN CIUDADANO</vt:lpstr>
      <vt:lpstr>5.TRANSPARENCIA AC INFORMACIÓN</vt:lpstr>
      <vt:lpstr>6. ADICIONAL GESTIÓN INTEGRA</vt:lpstr>
      <vt:lpstr>Hoja1</vt:lpstr>
      <vt:lpstr>DATOS</vt:lpstr>
      <vt:lpstr>'1. RIESGO CORRUPCIÓN'!Área_de_impresión</vt:lpstr>
      <vt:lpstr>'2.RACIONALIZACIÓN DE TRAMITES '!Área_de_impresión</vt:lpstr>
      <vt:lpstr>'3. RENDICIÓN DE CUENTAS'!Área_de_impresión</vt:lpstr>
      <vt:lpstr>'4.MM ATENCIÓN CIUDADANO'!Área_de_impresión</vt:lpstr>
      <vt:lpstr>'5.TRANSPARENCIA AC INFORMACIÓN'!Área_de_impresión</vt:lpstr>
      <vt:lpstr>'6. ADICIONAL GESTIÓN INTEGRA'!Área_de_impresión</vt:lpstr>
      <vt:lpstr>'1. RIESGO CORRUPCIÓN'!Títulos_a_imprimir</vt:lpstr>
      <vt:lpstr>'1. SEGUIMIENTO MRC'!Títulos_a_imprimir</vt:lpstr>
      <vt:lpstr>'2.RACIONALIZACIÓN DE TRAMITES '!Títulos_a_imprimir</vt:lpstr>
      <vt:lpstr>'3. RENDICIÓN DE CUENTAS'!Títulos_a_imprimir</vt:lpstr>
      <vt:lpstr>'4.MM ATENCIÓN CIUDADANO'!Títulos_a_imprimir</vt:lpstr>
      <vt:lpstr>'5.TRANSPARENCIA AC INFORMACIÓN'!Títulos_a_imprimir</vt:lpstr>
      <vt:lpstr>'6. ADICIONAL GESTIÓN INTEGRA'!Títulos_a_imprimir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cp:lastPrinted>2019-01-29T16:56:54Z</cp:lastPrinted>
  <dcterms:created xsi:type="dcterms:W3CDTF">2014-02-06T20:34:09Z</dcterms:created>
  <dcterms:modified xsi:type="dcterms:W3CDTF">2019-12-16T19:48:21Z</dcterms:modified>
</cp:coreProperties>
</file>