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crocha_educacionbogota_gov_co/Documents/SED Carlos Rocha/2025/Botón Transparencia/Hallazgo OCI/Planeación/Plan Austeridad/2023/"/>
    </mc:Choice>
  </mc:AlternateContent>
  <xr:revisionPtr revIDLastSave="214" documentId="8_{5276621A-652F-429A-9D89-B5CA9C07D79A}" xr6:coauthVersionLast="47" xr6:coauthVersionMax="47" xr10:uidLastSave="{8DDA549E-FBA4-4DAA-92E9-49F13BE81661}"/>
  <bookViews>
    <workbookView xWindow="-120" yWindow="-120" windowWidth="20730" windowHeight="11040" tabRatio="669" activeTab="7" xr2:uid="{00000000-000D-0000-FFFF-FFFF00000000}"/>
  </bookViews>
  <sheets>
    <sheet name="ATENEA 2023" sheetId="15" r:id="rId1"/>
    <sheet name="ATENEA 2024" sheetId="16" r:id="rId2"/>
    <sheet name="IDEP 2023" sheetId="17" r:id="rId3"/>
    <sheet name="IDEP 2024" sheetId="12" r:id="rId4"/>
    <sheet name="SED 2023" sheetId="4" r:id="rId5"/>
    <sheet name="SED 2024" sheetId="13" r:id="rId6"/>
    <sheet name="UDFJC 2023" sheetId="18" r:id="rId7"/>
    <sheet name="UDFJC 2024" sheetId="14" r:id="rId8"/>
  </sheets>
  <externalReferences>
    <externalReference r:id="rId9"/>
  </externalReferences>
  <definedNames>
    <definedName name="_xlnm._FilterDatabase" localSheetId="0" hidden="1">'ATENEA 2023'!$A$8:$Y$34</definedName>
    <definedName name="_xlnm._FilterDatabase" localSheetId="1" hidden="1">'ATENEA 2024'!$A$11:$Y$11</definedName>
    <definedName name="_xlnm._FilterDatabase" localSheetId="2" hidden="1">'IDEP 2023'!$A$11:$Y$34</definedName>
    <definedName name="_xlnm._FilterDatabase" localSheetId="6" hidden="1">'UDFJC 2023'!$A$11:$Y$34</definedName>
    <definedName name="_xlnm._FilterDatabase" localSheetId="7" hidden="1">'UDFJC 2024'!$A$11:$Y$11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35" i="14" l="1"/>
  <c r="W35" i="14"/>
  <c r="V35" i="14"/>
  <c r="U35" i="14"/>
  <c r="T35" i="14"/>
  <c r="S35" i="14"/>
  <c r="Q35" i="14"/>
  <c r="P35" i="14"/>
  <c r="O35" i="14"/>
  <c r="N35" i="14"/>
  <c r="M35" i="14"/>
  <c r="L35" i="14"/>
  <c r="K35" i="14"/>
  <c r="J35" i="14"/>
  <c r="I35" i="14"/>
  <c r="H35" i="14"/>
  <c r="G35" i="14"/>
  <c r="F35" i="14"/>
  <c r="J13" i="14"/>
  <c r="K13" i="14"/>
  <c r="J14" i="14"/>
  <c r="K14" i="14"/>
  <c r="J15" i="14"/>
  <c r="K15" i="14"/>
  <c r="J16" i="14"/>
  <c r="K16" i="14"/>
  <c r="J17" i="14"/>
  <c r="K17" i="14"/>
  <c r="J18" i="14"/>
  <c r="K18" i="14"/>
  <c r="J19" i="14"/>
  <c r="K19" i="14"/>
  <c r="J20" i="14"/>
  <c r="K20" i="14"/>
  <c r="J21" i="14"/>
  <c r="K21" i="14"/>
  <c r="J22" i="14"/>
  <c r="K22" i="14"/>
  <c r="J23" i="14"/>
  <c r="K23" i="14"/>
  <c r="J24" i="14"/>
  <c r="K24" i="14"/>
  <c r="J25" i="14"/>
  <c r="K25" i="14"/>
  <c r="J26" i="14"/>
  <c r="K26" i="14"/>
  <c r="J27" i="14"/>
  <c r="K27" i="14"/>
  <c r="J28" i="14"/>
  <c r="K28" i="14"/>
  <c r="J29" i="14"/>
  <c r="K29" i="14"/>
  <c r="J30" i="14"/>
  <c r="K30" i="14"/>
  <c r="J31" i="14"/>
  <c r="K31" i="14"/>
  <c r="J32" i="14"/>
  <c r="K32" i="14"/>
  <c r="J33" i="14"/>
  <c r="K33" i="14"/>
  <c r="K12" i="14"/>
  <c r="J12" i="14"/>
  <c r="H13" i="14"/>
  <c r="I13" i="14"/>
  <c r="H14" i="14"/>
  <c r="I14" i="14"/>
  <c r="H15" i="14"/>
  <c r="I15" i="14"/>
  <c r="H16" i="14"/>
  <c r="I16" i="14"/>
  <c r="H17" i="14"/>
  <c r="I17" i="14"/>
  <c r="H18" i="14"/>
  <c r="I18" i="14"/>
  <c r="H19" i="14"/>
  <c r="I19" i="14"/>
  <c r="H20" i="14"/>
  <c r="I20" i="14"/>
  <c r="H21" i="14"/>
  <c r="I21" i="14"/>
  <c r="H22" i="14"/>
  <c r="I22" i="14"/>
  <c r="H23" i="14"/>
  <c r="I23" i="14"/>
  <c r="H24" i="14"/>
  <c r="I24" i="14"/>
  <c r="H25" i="14"/>
  <c r="I25" i="14"/>
  <c r="H26" i="14"/>
  <c r="I26" i="14"/>
  <c r="H27" i="14"/>
  <c r="I27" i="14"/>
  <c r="H28" i="14"/>
  <c r="I28" i="14"/>
  <c r="H29" i="14"/>
  <c r="I29" i="14"/>
  <c r="H30" i="14"/>
  <c r="I30" i="14"/>
  <c r="H31" i="14"/>
  <c r="I31" i="14"/>
  <c r="H32" i="14"/>
  <c r="I32" i="14"/>
  <c r="H33" i="14"/>
  <c r="I33" i="14"/>
  <c r="I12" i="14"/>
  <c r="H12" i="14"/>
  <c r="M36" i="18"/>
  <c r="L36" i="18"/>
  <c r="K36" i="18"/>
  <c r="J36" i="18"/>
  <c r="I36" i="18"/>
  <c r="H36" i="18"/>
  <c r="G36" i="18"/>
  <c r="F36" i="18"/>
  <c r="U32" i="18"/>
  <c r="W32" i="18" s="1"/>
  <c r="T32" i="18"/>
  <c r="V32" i="18" s="1"/>
  <c r="X32" i="18" s="1"/>
  <c r="O32" i="18"/>
  <c r="Q32" i="18" s="1"/>
  <c r="N32" i="18"/>
  <c r="P32" i="18" s="1"/>
  <c r="U31" i="18"/>
  <c r="W31" i="18" s="1"/>
  <c r="T31" i="18"/>
  <c r="V31" i="18" s="1"/>
  <c r="X31" i="18" s="1"/>
  <c r="O31" i="18"/>
  <c r="Q31" i="18" s="1"/>
  <c r="N31" i="18"/>
  <c r="P31" i="18" s="1"/>
  <c r="U30" i="18"/>
  <c r="W30" i="18" s="1"/>
  <c r="T30" i="18"/>
  <c r="V30" i="18" s="1"/>
  <c r="X30" i="18" s="1"/>
  <c r="O30" i="18"/>
  <c r="Q30" i="18" s="1"/>
  <c r="N30" i="18"/>
  <c r="P30" i="18" s="1"/>
  <c r="V29" i="18"/>
  <c r="X29" i="18" s="1"/>
  <c r="U29" i="18"/>
  <c r="W29" i="18" s="1"/>
  <c r="O29" i="18"/>
  <c r="Q29" i="18" s="1"/>
  <c r="N29" i="18"/>
  <c r="P29" i="18" s="1"/>
  <c r="V28" i="18"/>
  <c r="X28" i="18" s="1"/>
  <c r="U28" i="18"/>
  <c r="W28" i="18" s="1"/>
  <c r="O28" i="18"/>
  <c r="Q28" i="18" s="1"/>
  <c r="N28" i="18"/>
  <c r="P28" i="18" s="1"/>
  <c r="V27" i="18"/>
  <c r="X27" i="18" s="1"/>
  <c r="U27" i="18"/>
  <c r="W27" i="18" s="1"/>
  <c r="O27" i="18"/>
  <c r="Q27" i="18" s="1"/>
  <c r="N27" i="18"/>
  <c r="P27" i="18" s="1"/>
  <c r="V26" i="18"/>
  <c r="X26" i="18" s="1"/>
  <c r="U26" i="18"/>
  <c r="W26" i="18" s="1"/>
  <c r="O26" i="18"/>
  <c r="Q26" i="18" s="1"/>
  <c r="N26" i="18"/>
  <c r="P26" i="18" s="1"/>
  <c r="V25" i="18"/>
  <c r="X25" i="18" s="1"/>
  <c r="U25" i="18"/>
  <c r="W25" i="18" s="1"/>
  <c r="O25" i="18"/>
  <c r="Q25" i="18" s="1"/>
  <c r="N25" i="18"/>
  <c r="P25" i="18" s="1"/>
  <c r="V24" i="18"/>
  <c r="X24" i="18" s="1"/>
  <c r="U24" i="18"/>
  <c r="W24" i="18" s="1"/>
  <c r="O24" i="18"/>
  <c r="Q24" i="18" s="1"/>
  <c r="N24" i="18"/>
  <c r="P24" i="18" s="1"/>
  <c r="V23" i="18"/>
  <c r="X23" i="18" s="1"/>
  <c r="U23" i="18"/>
  <c r="W23" i="18" s="1"/>
  <c r="O23" i="18"/>
  <c r="Q23" i="18" s="1"/>
  <c r="N23" i="18"/>
  <c r="P23" i="18" s="1"/>
  <c r="V22" i="18"/>
  <c r="X22" i="18" s="1"/>
  <c r="U22" i="18"/>
  <c r="W22" i="18" s="1"/>
  <c r="O22" i="18"/>
  <c r="Q22" i="18" s="1"/>
  <c r="N22" i="18"/>
  <c r="P22" i="18" s="1"/>
  <c r="V21" i="18"/>
  <c r="X21" i="18" s="1"/>
  <c r="U21" i="18"/>
  <c r="W21" i="18" s="1"/>
  <c r="O21" i="18"/>
  <c r="Q21" i="18" s="1"/>
  <c r="N21" i="18"/>
  <c r="P21" i="18" s="1"/>
  <c r="V20" i="18"/>
  <c r="X20" i="18" s="1"/>
  <c r="U20" i="18"/>
  <c r="W20" i="18" s="1"/>
  <c r="O20" i="18"/>
  <c r="Q20" i="18" s="1"/>
  <c r="N20" i="18"/>
  <c r="P20" i="18" s="1"/>
  <c r="V19" i="18"/>
  <c r="X19" i="18" s="1"/>
  <c r="U19" i="18"/>
  <c r="W19" i="18" s="1"/>
  <c r="O19" i="18"/>
  <c r="Q19" i="18" s="1"/>
  <c r="N19" i="18"/>
  <c r="P19" i="18" s="1"/>
  <c r="U18" i="18"/>
  <c r="W18" i="18" s="1"/>
  <c r="T18" i="18"/>
  <c r="V18" i="18" s="1"/>
  <c r="X18" i="18" s="1"/>
  <c r="O18" i="18"/>
  <c r="Q18" i="18" s="1"/>
  <c r="N18" i="18"/>
  <c r="P18" i="18" s="1"/>
  <c r="V17" i="18"/>
  <c r="X17" i="18" s="1"/>
  <c r="U17" i="18"/>
  <c r="W17" i="18" s="1"/>
  <c r="O17" i="18"/>
  <c r="Q17" i="18" s="1"/>
  <c r="N17" i="18"/>
  <c r="P17" i="18" s="1"/>
  <c r="U16" i="18"/>
  <c r="W16" i="18" s="1"/>
  <c r="T16" i="18"/>
  <c r="V16" i="18" s="1"/>
  <c r="X16" i="18" s="1"/>
  <c r="O16" i="18"/>
  <c r="Q16" i="18" s="1"/>
  <c r="N16" i="18"/>
  <c r="P16" i="18" s="1"/>
  <c r="V15" i="18"/>
  <c r="X15" i="18" s="1"/>
  <c r="U15" i="18"/>
  <c r="W15" i="18" s="1"/>
  <c r="O15" i="18"/>
  <c r="Q15" i="18" s="1"/>
  <c r="N15" i="18"/>
  <c r="P15" i="18" s="1"/>
  <c r="V14" i="18"/>
  <c r="X14" i="18" s="1"/>
  <c r="U14" i="18"/>
  <c r="W14" i="18" s="1"/>
  <c r="O14" i="18"/>
  <c r="Q14" i="18" s="1"/>
  <c r="N14" i="18"/>
  <c r="P14" i="18" s="1"/>
  <c r="V13" i="18"/>
  <c r="X13" i="18" s="1"/>
  <c r="U13" i="18"/>
  <c r="W13" i="18" s="1"/>
  <c r="O13" i="18"/>
  <c r="Q13" i="18" s="1"/>
  <c r="N13" i="18"/>
  <c r="P13" i="18" s="1"/>
  <c r="V12" i="18"/>
  <c r="X12" i="18" s="1"/>
  <c r="S12" i="18"/>
  <c r="U12" i="18" s="1"/>
  <c r="W12" i="18" s="1"/>
  <c r="O12" i="18"/>
  <c r="Q12" i="18" s="1"/>
  <c r="N12" i="18"/>
  <c r="P12" i="18" s="1"/>
  <c r="G36" i="13"/>
  <c r="H36" i="13"/>
  <c r="I36" i="13"/>
  <c r="J36" i="13"/>
  <c r="K36" i="13"/>
  <c r="L36" i="13"/>
  <c r="M36" i="13"/>
  <c r="N36" i="13"/>
  <c r="O36" i="13"/>
  <c r="P36" i="13"/>
  <c r="Q36" i="13"/>
  <c r="S36" i="13"/>
  <c r="T36" i="13"/>
  <c r="U36" i="13"/>
  <c r="V36" i="13"/>
  <c r="W36" i="13"/>
  <c r="X36" i="13"/>
  <c r="F36" i="13"/>
  <c r="W36" i="18" l="1"/>
  <c r="P36" i="18"/>
  <c r="X36" i="18"/>
  <c r="Q36" i="18"/>
  <c r="O36" i="18"/>
  <c r="T36" i="18"/>
  <c r="U36" i="18"/>
  <c r="V36" i="18"/>
  <c r="N36" i="18"/>
  <c r="S36" i="18"/>
  <c r="G35" i="12" l="1"/>
  <c r="H35" i="12"/>
  <c r="I35" i="12"/>
  <c r="J35" i="12"/>
  <c r="K35" i="12"/>
  <c r="L35" i="12"/>
  <c r="M35" i="12"/>
  <c r="N35" i="12"/>
  <c r="O35" i="12"/>
  <c r="P35" i="12"/>
  <c r="Q35" i="12"/>
  <c r="S35" i="12"/>
  <c r="T35" i="12"/>
  <c r="U35" i="12"/>
  <c r="V35" i="12"/>
  <c r="W35" i="12"/>
  <c r="X35" i="12"/>
  <c r="F35" i="12"/>
  <c r="J13" i="12"/>
  <c r="K13" i="12"/>
  <c r="J14" i="12"/>
  <c r="K14" i="12"/>
  <c r="J15" i="12"/>
  <c r="K15" i="12"/>
  <c r="J16" i="12"/>
  <c r="K16" i="12"/>
  <c r="J17" i="12"/>
  <c r="K17" i="12"/>
  <c r="J18" i="12"/>
  <c r="K18" i="12"/>
  <c r="J19" i="12"/>
  <c r="K19" i="12"/>
  <c r="J20" i="12"/>
  <c r="K20" i="12"/>
  <c r="J21" i="12"/>
  <c r="K21" i="12"/>
  <c r="J22" i="12"/>
  <c r="K22" i="12"/>
  <c r="J23" i="12"/>
  <c r="K23" i="12"/>
  <c r="J24" i="12"/>
  <c r="K24" i="12"/>
  <c r="J25" i="12"/>
  <c r="K25" i="12"/>
  <c r="J26" i="12"/>
  <c r="K26" i="12"/>
  <c r="J27" i="12"/>
  <c r="K27" i="12"/>
  <c r="J28" i="12"/>
  <c r="K28" i="12"/>
  <c r="J29" i="12"/>
  <c r="K29" i="12"/>
  <c r="J30" i="12"/>
  <c r="K30" i="12"/>
  <c r="J31" i="12"/>
  <c r="K31" i="12"/>
  <c r="J32" i="12"/>
  <c r="K32" i="12"/>
  <c r="J33" i="12"/>
  <c r="K33" i="12"/>
  <c r="K12" i="12"/>
  <c r="J12" i="12"/>
  <c r="H13" i="12"/>
  <c r="I13" i="12"/>
  <c r="H14" i="12"/>
  <c r="I14" i="12"/>
  <c r="H15" i="12"/>
  <c r="I15" i="12"/>
  <c r="H16" i="12"/>
  <c r="I16" i="12"/>
  <c r="H17" i="12"/>
  <c r="I17" i="12"/>
  <c r="H18" i="12"/>
  <c r="I18" i="12"/>
  <c r="H19" i="12"/>
  <c r="I19" i="12"/>
  <c r="H20" i="12"/>
  <c r="I20" i="12"/>
  <c r="H21" i="12"/>
  <c r="I21" i="12"/>
  <c r="H22" i="12"/>
  <c r="I22" i="12"/>
  <c r="H23" i="12"/>
  <c r="I23" i="12"/>
  <c r="H24" i="12"/>
  <c r="I24" i="12"/>
  <c r="H25" i="12"/>
  <c r="I25" i="12"/>
  <c r="H26" i="12"/>
  <c r="I26" i="12"/>
  <c r="H27" i="12"/>
  <c r="I27" i="12"/>
  <c r="H28" i="12"/>
  <c r="I28" i="12"/>
  <c r="H29" i="12"/>
  <c r="I29" i="12"/>
  <c r="H30" i="12"/>
  <c r="I30" i="12"/>
  <c r="H31" i="12"/>
  <c r="I31" i="12"/>
  <c r="H32" i="12"/>
  <c r="I32" i="12"/>
  <c r="H33" i="12"/>
  <c r="I33" i="12"/>
  <c r="I12" i="12"/>
  <c r="H12" i="12"/>
  <c r="G35" i="17"/>
  <c r="H35" i="17"/>
  <c r="I35" i="17"/>
  <c r="J35" i="17"/>
  <c r="K35" i="17"/>
  <c r="L35" i="17"/>
  <c r="M35" i="17"/>
  <c r="S35" i="17"/>
  <c r="T35" i="17"/>
  <c r="F35" i="17"/>
  <c r="V32" i="17"/>
  <c r="X32" i="17" s="1"/>
  <c r="U32" i="17"/>
  <c r="W32" i="17" s="1"/>
  <c r="O32" i="17"/>
  <c r="Q32" i="17" s="1"/>
  <c r="N32" i="17"/>
  <c r="P32" i="17" s="1"/>
  <c r="M32" i="17"/>
  <c r="V31" i="17"/>
  <c r="X31" i="17" s="1"/>
  <c r="U31" i="17"/>
  <c r="W31" i="17" s="1"/>
  <c r="P31" i="17"/>
  <c r="O31" i="17"/>
  <c r="Q31" i="17" s="1"/>
  <c r="N31" i="17"/>
  <c r="W30" i="17"/>
  <c r="V30" i="17"/>
  <c r="X30" i="17" s="1"/>
  <c r="U30" i="17"/>
  <c r="O30" i="17"/>
  <c r="Q30" i="17" s="1"/>
  <c r="N30" i="17"/>
  <c r="P30" i="17" s="1"/>
  <c r="V29" i="17"/>
  <c r="X29" i="17" s="1"/>
  <c r="U29" i="17"/>
  <c r="W29" i="17" s="1"/>
  <c r="P29" i="17"/>
  <c r="O29" i="17"/>
  <c r="Q29" i="17" s="1"/>
  <c r="N29" i="17"/>
  <c r="W28" i="17"/>
  <c r="V28" i="17"/>
  <c r="X28" i="17" s="1"/>
  <c r="U28" i="17"/>
  <c r="O28" i="17"/>
  <c r="Q28" i="17" s="1"/>
  <c r="N28" i="17"/>
  <c r="P28" i="17" s="1"/>
  <c r="V27" i="17"/>
  <c r="X27" i="17" s="1"/>
  <c r="U27" i="17"/>
  <c r="W27" i="17" s="1"/>
  <c r="P27" i="17"/>
  <c r="O27" i="17"/>
  <c r="Q27" i="17" s="1"/>
  <c r="N27" i="17"/>
  <c r="W26" i="17"/>
  <c r="V26" i="17"/>
  <c r="X26" i="17" s="1"/>
  <c r="U26" i="17"/>
  <c r="O26" i="17"/>
  <c r="Q26" i="17" s="1"/>
  <c r="N26" i="17"/>
  <c r="P26" i="17" s="1"/>
  <c r="V25" i="17"/>
  <c r="X25" i="17" s="1"/>
  <c r="U25" i="17"/>
  <c r="W25" i="17" s="1"/>
  <c r="O25" i="17"/>
  <c r="Q25" i="17" s="1"/>
  <c r="N25" i="17"/>
  <c r="P25" i="17" s="1"/>
  <c r="V24" i="17"/>
  <c r="X24" i="17" s="1"/>
  <c r="U24" i="17"/>
  <c r="W24" i="17" s="1"/>
  <c r="O24" i="17"/>
  <c r="Q24" i="17" s="1"/>
  <c r="N24" i="17"/>
  <c r="P24" i="17" s="1"/>
  <c r="V23" i="17"/>
  <c r="X23" i="17" s="1"/>
  <c r="U23" i="17"/>
  <c r="W23" i="17" s="1"/>
  <c r="O23" i="17"/>
  <c r="Q23" i="17" s="1"/>
  <c r="N23" i="17"/>
  <c r="P23" i="17" s="1"/>
  <c r="V22" i="17"/>
  <c r="X22" i="17" s="1"/>
  <c r="U22" i="17"/>
  <c r="W22" i="17" s="1"/>
  <c r="O22" i="17"/>
  <c r="Q22" i="17" s="1"/>
  <c r="N22" i="17"/>
  <c r="P22" i="17" s="1"/>
  <c r="X21" i="17"/>
  <c r="V21" i="17"/>
  <c r="U21" i="17"/>
  <c r="W21" i="17" s="1"/>
  <c r="O21" i="17"/>
  <c r="Q21" i="17" s="1"/>
  <c r="N21" i="17"/>
  <c r="P21" i="17" s="1"/>
  <c r="V20" i="17"/>
  <c r="X20" i="17" s="1"/>
  <c r="U20" i="17"/>
  <c r="W20" i="17" s="1"/>
  <c r="O20" i="17"/>
  <c r="Q20" i="17" s="1"/>
  <c r="N20" i="17"/>
  <c r="P20" i="17" s="1"/>
  <c r="V19" i="17"/>
  <c r="X19" i="17" s="1"/>
  <c r="U19" i="17"/>
  <c r="W19" i="17" s="1"/>
  <c r="Q19" i="17"/>
  <c r="O19" i="17"/>
  <c r="N19" i="17"/>
  <c r="P19" i="17" s="1"/>
  <c r="V18" i="17"/>
  <c r="X18" i="17" s="1"/>
  <c r="U18" i="17"/>
  <c r="W18" i="17" s="1"/>
  <c r="Q18" i="17"/>
  <c r="O18" i="17"/>
  <c r="N18" i="17"/>
  <c r="P18" i="17" s="1"/>
  <c r="V17" i="17"/>
  <c r="X17" i="17" s="1"/>
  <c r="U17" i="17"/>
  <c r="W17" i="17" s="1"/>
  <c r="O17" i="17"/>
  <c r="Q17" i="17" s="1"/>
  <c r="N17" i="17"/>
  <c r="P17" i="17" s="1"/>
  <c r="V16" i="17"/>
  <c r="X16" i="17" s="1"/>
  <c r="U16" i="17"/>
  <c r="W16" i="17" s="1"/>
  <c r="O16" i="17"/>
  <c r="Q16" i="17" s="1"/>
  <c r="N16" i="17"/>
  <c r="P16" i="17" s="1"/>
  <c r="V15" i="17"/>
  <c r="X15" i="17" s="1"/>
  <c r="U15" i="17"/>
  <c r="W15" i="17" s="1"/>
  <c r="Q15" i="17"/>
  <c r="O15" i="17"/>
  <c r="N15" i="17"/>
  <c r="P15" i="17" s="1"/>
  <c r="V14" i="17"/>
  <c r="U14" i="17"/>
  <c r="W14" i="17" s="1"/>
  <c r="Q14" i="17"/>
  <c r="O14" i="17"/>
  <c r="N14" i="17"/>
  <c r="P14" i="17" s="1"/>
  <c r="V13" i="17"/>
  <c r="X13" i="17" s="1"/>
  <c r="U13" i="17"/>
  <c r="W13" i="17" s="1"/>
  <c r="O13" i="17"/>
  <c r="Q13" i="17" s="1"/>
  <c r="N13" i="17"/>
  <c r="P13" i="17" s="1"/>
  <c r="V12" i="17"/>
  <c r="X12" i="17" s="1"/>
  <c r="U12" i="17"/>
  <c r="W12" i="17" s="1"/>
  <c r="W35" i="17" s="1"/>
  <c r="O12" i="17"/>
  <c r="Q12" i="17" s="1"/>
  <c r="N12" i="17"/>
  <c r="P12" i="17" s="1"/>
  <c r="G35" i="16"/>
  <c r="H35" i="16"/>
  <c r="I35" i="16"/>
  <c r="J35" i="16"/>
  <c r="K35" i="16"/>
  <c r="L35" i="16"/>
  <c r="M35" i="16"/>
  <c r="N35" i="16"/>
  <c r="O35" i="16"/>
  <c r="P35" i="16"/>
  <c r="Q35" i="16"/>
  <c r="S35" i="16"/>
  <c r="T35" i="16"/>
  <c r="U35" i="16"/>
  <c r="V35" i="16"/>
  <c r="W35" i="16"/>
  <c r="X35" i="16"/>
  <c r="F35" i="16"/>
  <c r="G36" i="15"/>
  <c r="I36" i="15"/>
  <c r="K36" i="15"/>
  <c r="L36" i="15"/>
  <c r="M36" i="15"/>
  <c r="S36" i="15"/>
  <c r="T36" i="15"/>
  <c r="F36" i="15"/>
  <c r="V35" i="17" l="1"/>
  <c r="O35" i="17"/>
  <c r="P35" i="17"/>
  <c r="Q35" i="17"/>
  <c r="N35" i="17"/>
  <c r="X14" i="17"/>
  <c r="X35" i="17" s="1"/>
  <c r="U35" i="17"/>
  <c r="K13" i="16" l="1"/>
  <c r="K14" i="16"/>
  <c r="V14" i="16" s="1"/>
  <c r="X14" i="16" s="1"/>
  <c r="K15" i="16"/>
  <c r="K16" i="16"/>
  <c r="V16" i="16" s="1"/>
  <c r="X16" i="16" s="1"/>
  <c r="K17" i="16"/>
  <c r="K18" i="16"/>
  <c r="V18" i="16" s="1"/>
  <c r="X18" i="16" s="1"/>
  <c r="K19" i="16"/>
  <c r="K20" i="16"/>
  <c r="V20" i="16" s="1"/>
  <c r="X20" i="16" s="1"/>
  <c r="K21" i="16"/>
  <c r="K22" i="16"/>
  <c r="V22" i="16" s="1"/>
  <c r="X22" i="16" s="1"/>
  <c r="K23" i="16"/>
  <c r="K24" i="16"/>
  <c r="V24" i="16" s="1"/>
  <c r="X24" i="16" s="1"/>
  <c r="K25" i="16"/>
  <c r="K26" i="16"/>
  <c r="K27" i="16"/>
  <c r="K28" i="16"/>
  <c r="V28" i="16" s="1"/>
  <c r="X28" i="16" s="1"/>
  <c r="K29" i="16"/>
  <c r="K30" i="16"/>
  <c r="V30" i="16" s="1"/>
  <c r="X30" i="16" s="1"/>
  <c r="K31" i="16"/>
  <c r="V31" i="16" s="1"/>
  <c r="X31" i="16" s="1"/>
  <c r="K32" i="16"/>
  <c r="V32" i="16" s="1"/>
  <c r="X32" i="16" s="1"/>
  <c r="K33" i="16"/>
  <c r="J13" i="16"/>
  <c r="J14" i="16"/>
  <c r="J15" i="16"/>
  <c r="U15" i="16" s="1"/>
  <c r="W15" i="16" s="1"/>
  <c r="J16" i="16"/>
  <c r="U16" i="16" s="1"/>
  <c r="W16" i="16" s="1"/>
  <c r="J17" i="16"/>
  <c r="J18" i="16"/>
  <c r="J19" i="16"/>
  <c r="J20" i="16"/>
  <c r="U20" i="16" s="1"/>
  <c r="W20" i="16" s="1"/>
  <c r="J21" i="16"/>
  <c r="J22" i="16"/>
  <c r="J23" i="16"/>
  <c r="U23" i="16" s="1"/>
  <c r="W23" i="16" s="1"/>
  <c r="J24" i="16"/>
  <c r="J25" i="16"/>
  <c r="U25" i="16" s="1"/>
  <c r="W25" i="16" s="1"/>
  <c r="J26" i="16"/>
  <c r="J27" i="16"/>
  <c r="U27" i="16" s="1"/>
  <c r="W27" i="16" s="1"/>
  <c r="J28" i="16"/>
  <c r="U28" i="16" s="1"/>
  <c r="W28" i="16" s="1"/>
  <c r="J29" i="16"/>
  <c r="U29" i="16" s="1"/>
  <c r="W29" i="16" s="1"/>
  <c r="J30" i="16"/>
  <c r="U30" i="16" s="1"/>
  <c r="W30" i="16" s="1"/>
  <c r="J31" i="16"/>
  <c r="U31" i="16" s="1"/>
  <c r="W31" i="16" s="1"/>
  <c r="J32" i="16"/>
  <c r="U32" i="16" s="1"/>
  <c r="W32" i="16" s="1"/>
  <c r="J33" i="16"/>
  <c r="K12" i="16"/>
  <c r="V12" i="16" s="1"/>
  <c r="X12" i="16" s="1"/>
  <c r="J12" i="16"/>
  <c r="U12" i="16" s="1"/>
  <c r="W12" i="16" s="1"/>
  <c r="H13" i="16"/>
  <c r="I13" i="16"/>
  <c r="O13" i="16" s="1"/>
  <c r="Q13" i="16" s="1"/>
  <c r="H14" i="16"/>
  <c r="N14" i="16" s="1"/>
  <c r="P14" i="16" s="1"/>
  <c r="I14" i="16"/>
  <c r="O14" i="16" s="1"/>
  <c r="Q14" i="16" s="1"/>
  <c r="H15" i="16"/>
  <c r="I15" i="16"/>
  <c r="O15" i="16" s="1"/>
  <c r="Q15" i="16" s="1"/>
  <c r="H16" i="16"/>
  <c r="N16" i="16" s="1"/>
  <c r="P16" i="16" s="1"/>
  <c r="I16" i="16"/>
  <c r="O16" i="16" s="1"/>
  <c r="Q16" i="16" s="1"/>
  <c r="H17" i="16"/>
  <c r="I17" i="16"/>
  <c r="O17" i="16" s="1"/>
  <c r="Q17" i="16" s="1"/>
  <c r="H18" i="16"/>
  <c r="N18" i="16" s="1"/>
  <c r="P18" i="16" s="1"/>
  <c r="I18" i="16"/>
  <c r="O18" i="16" s="1"/>
  <c r="Q18" i="16" s="1"/>
  <c r="H19" i="16"/>
  <c r="I19" i="16"/>
  <c r="O19" i="16" s="1"/>
  <c r="Q19" i="16" s="1"/>
  <c r="H20" i="16"/>
  <c r="N20" i="16" s="1"/>
  <c r="P20" i="16" s="1"/>
  <c r="I20" i="16"/>
  <c r="O20" i="16" s="1"/>
  <c r="Q20" i="16" s="1"/>
  <c r="H21" i="16"/>
  <c r="I21" i="16"/>
  <c r="O21" i="16" s="1"/>
  <c r="Q21" i="16" s="1"/>
  <c r="H22" i="16"/>
  <c r="N22" i="16" s="1"/>
  <c r="P22" i="16" s="1"/>
  <c r="I22" i="16"/>
  <c r="O22" i="16" s="1"/>
  <c r="Q22" i="16" s="1"/>
  <c r="H23" i="16"/>
  <c r="I23" i="16"/>
  <c r="O23" i="16" s="1"/>
  <c r="Q23" i="16" s="1"/>
  <c r="H24" i="16"/>
  <c r="I24" i="16"/>
  <c r="O24" i="16" s="1"/>
  <c r="Q24" i="16" s="1"/>
  <c r="H25" i="16"/>
  <c r="I25" i="16"/>
  <c r="H26" i="16"/>
  <c r="N26" i="16" s="1"/>
  <c r="P26" i="16" s="1"/>
  <c r="I26" i="16"/>
  <c r="O26" i="16" s="1"/>
  <c r="Q26" i="16" s="1"/>
  <c r="H27" i="16"/>
  <c r="N27" i="16" s="1"/>
  <c r="P27" i="16" s="1"/>
  <c r="I27" i="16"/>
  <c r="O27" i="16" s="1"/>
  <c r="Q27" i="16" s="1"/>
  <c r="H28" i="16"/>
  <c r="I28" i="16"/>
  <c r="O28" i="16" s="1"/>
  <c r="Q28" i="16" s="1"/>
  <c r="H29" i="16"/>
  <c r="N29" i="16" s="1"/>
  <c r="P29" i="16" s="1"/>
  <c r="I29" i="16"/>
  <c r="H30" i="16"/>
  <c r="N30" i="16" s="1"/>
  <c r="P30" i="16" s="1"/>
  <c r="I30" i="16"/>
  <c r="O30" i="16" s="1"/>
  <c r="Q30" i="16" s="1"/>
  <c r="H31" i="16"/>
  <c r="I31" i="16"/>
  <c r="O31" i="16" s="1"/>
  <c r="Q31" i="16" s="1"/>
  <c r="H32" i="16"/>
  <c r="N32" i="16" s="1"/>
  <c r="P32" i="16" s="1"/>
  <c r="I32" i="16"/>
  <c r="O32" i="16" s="1"/>
  <c r="Q32" i="16" s="1"/>
  <c r="H33" i="16"/>
  <c r="I33" i="16"/>
  <c r="I12" i="16"/>
  <c r="O12" i="16" s="1"/>
  <c r="Q12" i="16" s="1"/>
  <c r="H12" i="16"/>
  <c r="N12" i="16" s="1"/>
  <c r="P12" i="16" s="1"/>
  <c r="N31" i="16"/>
  <c r="P31" i="16" s="1"/>
  <c r="V29" i="16"/>
  <c r="X29" i="16" s="1"/>
  <c r="O29" i="16"/>
  <c r="Q29" i="16" s="1"/>
  <c r="N28" i="16"/>
  <c r="P28" i="16" s="1"/>
  <c r="V27" i="16"/>
  <c r="X27" i="16" s="1"/>
  <c r="V26" i="16"/>
  <c r="X26" i="16" s="1"/>
  <c r="U26" i="16"/>
  <c r="W26" i="16" s="1"/>
  <c r="V25" i="16"/>
  <c r="X25" i="16" s="1"/>
  <c r="O25" i="16"/>
  <c r="Q25" i="16" s="1"/>
  <c r="N25" i="16"/>
  <c r="P25" i="16" s="1"/>
  <c r="U24" i="16"/>
  <c r="W24" i="16" s="1"/>
  <c r="N24" i="16"/>
  <c r="P24" i="16" s="1"/>
  <c r="V23" i="16"/>
  <c r="X23" i="16" s="1"/>
  <c r="N23" i="16"/>
  <c r="P23" i="16" s="1"/>
  <c r="U22" i="16"/>
  <c r="W22" i="16" s="1"/>
  <c r="V21" i="16"/>
  <c r="X21" i="16" s="1"/>
  <c r="U21" i="16"/>
  <c r="W21" i="16" s="1"/>
  <c r="N21" i="16"/>
  <c r="P21" i="16" s="1"/>
  <c r="V19" i="16"/>
  <c r="X19" i="16" s="1"/>
  <c r="U19" i="16"/>
  <c r="W19" i="16" s="1"/>
  <c r="N19" i="16"/>
  <c r="P19" i="16" s="1"/>
  <c r="U18" i="16"/>
  <c r="W18" i="16" s="1"/>
  <c r="V17" i="16"/>
  <c r="X17" i="16" s="1"/>
  <c r="U17" i="16"/>
  <c r="W17" i="16" s="1"/>
  <c r="N17" i="16"/>
  <c r="P17" i="16" s="1"/>
  <c r="V15" i="16"/>
  <c r="X15" i="16" s="1"/>
  <c r="N15" i="16"/>
  <c r="P15" i="16" s="1"/>
  <c r="U14" i="16"/>
  <c r="W14" i="16" s="1"/>
  <c r="V13" i="16"/>
  <c r="X13" i="16" s="1"/>
  <c r="U13" i="16"/>
  <c r="W13" i="16" s="1"/>
  <c r="N13" i="16"/>
  <c r="P13" i="16" s="1"/>
  <c r="V32" i="15"/>
  <c r="X32" i="15" s="1"/>
  <c r="U32" i="15"/>
  <c r="W32" i="15" s="1"/>
  <c r="O32" i="15"/>
  <c r="Q32" i="15" s="1"/>
  <c r="N32" i="15"/>
  <c r="P32" i="15" s="1"/>
  <c r="V31" i="15"/>
  <c r="X31" i="15" s="1"/>
  <c r="U31" i="15"/>
  <c r="W31" i="15" s="1"/>
  <c r="O31" i="15"/>
  <c r="Q31" i="15" s="1"/>
  <c r="N31" i="15"/>
  <c r="P31" i="15" s="1"/>
  <c r="V30" i="15"/>
  <c r="X30" i="15" s="1"/>
  <c r="U30" i="15"/>
  <c r="W30" i="15" s="1"/>
  <c r="O30" i="15"/>
  <c r="Q30" i="15" s="1"/>
  <c r="N30" i="15"/>
  <c r="P30" i="15" s="1"/>
  <c r="V29" i="15"/>
  <c r="X29" i="15" s="1"/>
  <c r="U29" i="15"/>
  <c r="W29" i="15" s="1"/>
  <c r="O29" i="15"/>
  <c r="Q29" i="15" s="1"/>
  <c r="N29" i="15"/>
  <c r="P29" i="15" s="1"/>
  <c r="V28" i="15"/>
  <c r="X28" i="15" s="1"/>
  <c r="U28" i="15"/>
  <c r="W28" i="15" s="1"/>
  <c r="O28" i="15"/>
  <c r="Q28" i="15" s="1"/>
  <c r="N28" i="15"/>
  <c r="P28" i="15" s="1"/>
  <c r="V27" i="15"/>
  <c r="X27" i="15" s="1"/>
  <c r="U27" i="15"/>
  <c r="W27" i="15" s="1"/>
  <c r="O27" i="15"/>
  <c r="Q27" i="15" s="1"/>
  <c r="N27" i="15"/>
  <c r="P27" i="15" s="1"/>
  <c r="V26" i="15"/>
  <c r="X26" i="15" s="1"/>
  <c r="U26" i="15"/>
  <c r="W26" i="15" s="1"/>
  <c r="O26" i="15"/>
  <c r="Q26" i="15" s="1"/>
  <c r="N26" i="15"/>
  <c r="P26" i="15" s="1"/>
  <c r="V25" i="15"/>
  <c r="X25" i="15" s="1"/>
  <c r="U25" i="15"/>
  <c r="W25" i="15" s="1"/>
  <c r="O25" i="15"/>
  <c r="Q25" i="15" s="1"/>
  <c r="N25" i="15"/>
  <c r="P25" i="15" s="1"/>
  <c r="V24" i="15"/>
  <c r="X24" i="15" s="1"/>
  <c r="U24" i="15"/>
  <c r="W24" i="15" s="1"/>
  <c r="O24" i="15"/>
  <c r="Q24" i="15" s="1"/>
  <c r="N24" i="15"/>
  <c r="P24" i="15" s="1"/>
  <c r="V23" i="15"/>
  <c r="X23" i="15" s="1"/>
  <c r="U23" i="15"/>
  <c r="W23" i="15" s="1"/>
  <c r="O23" i="15"/>
  <c r="Q23" i="15" s="1"/>
  <c r="H23" i="15"/>
  <c r="N23" i="15" s="1"/>
  <c r="P23" i="15" s="1"/>
  <c r="V22" i="15"/>
  <c r="X22" i="15" s="1"/>
  <c r="U22" i="15"/>
  <c r="W22" i="15" s="1"/>
  <c r="O22" i="15"/>
  <c r="Q22" i="15" s="1"/>
  <c r="N22" i="15"/>
  <c r="P22" i="15" s="1"/>
  <c r="V21" i="15"/>
  <c r="X21" i="15" s="1"/>
  <c r="U21" i="15"/>
  <c r="W21" i="15" s="1"/>
  <c r="O21" i="15"/>
  <c r="Q21" i="15" s="1"/>
  <c r="N21" i="15"/>
  <c r="P21" i="15" s="1"/>
  <c r="W20" i="15"/>
  <c r="V20" i="15"/>
  <c r="X20" i="15" s="1"/>
  <c r="U20" i="15"/>
  <c r="O20" i="15"/>
  <c r="Q20" i="15" s="1"/>
  <c r="N20" i="15"/>
  <c r="P20" i="15" s="1"/>
  <c r="V19" i="15"/>
  <c r="X19" i="15" s="1"/>
  <c r="U19" i="15"/>
  <c r="W19" i="15" s="1"/>
  <c r="O19" i="15"/>
  <c r="Q19" i="15" s="1"/>
  <c r="N19" i="15"/>
  <c r="P19" i="15" s="1"/>
  <c r="V18" i="15"/>
  <c r="O18" i="15"/>
  <c r="J18" i="15"/>
  <c r="H18" i="15"/>
  <c r="V17" i="15"/>
  <c r="X17" i="15" s="1"/>
  <c r="U17" i="15"/>
  <c r="W17" i="15" s="1"/>
  <c r="O17" i="15"/>
  <c r="Q17" i="15" s="1"/>
  <c r="N17" i="15"/>
  <c r="P17" i="15" s="1"/>
  <c r="V16" i="15"/>
  <c r="X16" i="15" s="1"/>
  <c r="U16" i="15"/>
  <c r="W16" i="15" s="1"/>
  <c r="O16" i="15"/>
  <c r="Q16" i="15" s="1"/>
  <c r="N16" i="15"/>
  <c r="P16" i="15" s="1"/>
  <c r="V15" i="15"/>
  <c r="X15" i="15" s="1"/>
  <c r="U15" i="15"/>
  <c r="W15" i="15" s="1"/>
  <c r="O15" i="15"/>
  <c r="Q15" i="15" s="1"/>
  <c r="N15" i="15"/>
  <c r="P15" i="15" s="1"/>
  <c r="V14" i="15"/>
  <c r="X14" i="15" s="1"/>
  <c r="U14" i="15"/>
  <c r="W14" i="15" s="1"/>
  <c r="O14" i="15"/>
  <c r="Q14" i="15" s="1"/>
  <c r="N14" i="15"/>
  <c r="P14" i="15" s="1"/>
  <c r="V13" i="15"/>
  <c r="X13" i="15" s="1"/>
  <c r="U13" i="15"/>
  <c r="W13" i="15" s="1"/>
  <c r="O13" i="15"/>
  <c r="Q13" i="15" s="1"/>
  <c r="N13" i="15"/>
  <c r="P13" i="15" s="1"/>
  <c r="V12" i="15"/>
  <c r="X12" i="15" s="1"/>
  <c r="U12" i="15"/>
  <c r="W12" i="15" s="1"/>
  <c r="O12" i="15"/>
  <c r="Q12" i="15" s="1"/>
  <c r="N12" i="15"/>
  <c r="P12" i="15" s="1"/>
  <c r="N18" i="15" l="1"/>
  <c r="P18" i="15" s="1"/>
  <c r="P36" i="15" s="1"/>
  <c r="H36" i="15"/>
  <c r="U18" i="15"/>
  <c r="U36" i="15" s="1"/>
  <c r="J36" i="15"/>
  <c r="Q18" i="15"/>
  <c r="Q36" i="15" s="1"/>
  <c r="O36" i="15"/>
  <c r="X18" i="15"/>
  <c r="X36" i="15" s="1"/>
  <c r="V36" i="15"/>
  <c r="L33" i="4"/>
  <c r="S33" i="4"/>
  <c r="W18" i="15" l="1"/>
  <c r="W36" i="15" s="1"/>
  <c r="N36" i="15"/>
  <c r="H14" i="13"/>
  <c r="I14" i="13"/>
  <c r="J14" i="13"/>
  <c r="K14" i="13"/>
  <c r="H15" i="13"/>
  <c r="I15" i="13"/>
  <c r="J15" i="13"/>
  <c r="K15" i="13"/>
  <c r="I33" i="13"/>
  <c r="H33" i="13"/>
  <c r="U13" i="14" l="1"/>
  <c r="W13" i="14" s="1"/>
  <c r="V13" i="14"/>
  <c r="X13" i="14" s="1"/>
  <c r="U14" i="14"/>
  <c r="W14" i="14" s="1"/>
  <c r="V14" i="14"/>
  <c r="X14" i="14" s="1"/>
  <c r="U15" i="14"/>
  <c r="W15" i="14" s="1"/>
  <c r="U16" i="14"/>
  <c r="W16" i="14" s="1"/>
  <c r="V17" i="14"/>
  <c r="X17" i="14" s="1"/>
  <c r="U18" i="14"/>
  <c r="W18" i="14" s="1"/>
  <c r="V18" i="14"/>
  <c r="X18" i="14" s="1"/>
  <c r="V19" i="14"/>
  <c r="X19" i="14" s="1"/>
  <c r="U20" i="14"/>
  <c r="W20" i="14" s="1"/>
  <c r="V20" i="14"/>
  <c r="X20" i="14" s="1"/>
  <c r="U22" i="14"/>
  <c r="W22" i="14" s="1"/>
  <c r="V22" i="14"/>
  <c r="X22" i="14" s="1"/>
  <c r="V23" i="14"/>
  <c r="X23" i="14" s="1"/>
  <c r="U24" i="14"/>
  <c r="W24" i="14" s="1"/>
  <c r="U26" i="14"/>
  <c r="W26" i="14" s="1"/>
  <c r="V26" i="14"/>
  <c r="X26" i="14" s="1"/>
  <c r="V27" i="14"/>
  <c r="X27" i="14" s="1"/>
  <c r="V28" i="14"/>
  <c r="X28" i="14" s="1"/>
  <c r="U29" i="14"/>
  <c r="W29" i="14" s="1"/>
  <c r="U30" i="14"/>
  <c r="W30" i="14" s="1"/>
  <c r="V30" i="14"/>
  <c r="X30" i="14" s="1"/>
  <c r="V31" i="14"/>
  <c r="X31" i="14" s="1"/>
  <c r="U32" i="14"/>
  <c r="W32" i="14" s="1"/>
  <c r="V12" i="14"/>
  <c r="X12" i="14" s="1"/>
  <c r="N13" i="14"/>
  <c r="P13" i="14" s="1"/>
  <c r="N14" i="14"/>
  <c r="P14" i="14" s="1"/>
  <c r="O14" i="14"/>
  <c r="Q14" i="14" s="1"/>
  <c r="O15" i="14"/>
  <c r="Q15" i="14" s="1"/>
  <c r="N16" i="14"/>
  <c r="P16" i="14" s="1"/>
  <c r="O16" i="14"/>
  <c r="Q16" i="14" s="1"/>
  <c r="N17" i="14"/>
  <c r="P17" i="14" s="1"/>
  <c r="N18" i="14"/>
  <c r="P18" i="14" s="1"/>
  <c r="O18" i="14"/>
  <c r="Q18" i="14" s="1"/>
  <c r="O20" i="14"/>
  <c r="Q20" i="14" s="1"/>
  <c r="O21" i="14"/>
  <c r="Q21" i="14" s="1"/>
  <c r="N22" i="14"/>
  <c r="P22" i="14" s="1"/>
  <c r="O22" i="14"/>
  <c r="Q22" i="14" s="1"/>
  <c r="O24" i="14"/>
  <c r="Q24" i="14" s="1"/>
  <c r="O25" i="14"/>
  <c r="Q25" i="14" s="1"/>
  <c r="N26" i="14"/>
  <c r="P26" i="14" s="1"/>
  <c r="O26" i="14"/>
  <c r="Q26" i="14" s="1"/>
  <c r="N27" i="14"/>
  <c r="P27" i="14" s="1"/>
  <c r="N28" i="14"/>
  <c r="P28" i="14" s="1"/>
  <c r="O28" i="14"/>
  <c r="Q28" i="14" s="1"/>
  <c r="O29" i="14"/>
  <c r="Q29" i="14" s="1"/>
  <c r="N30" i="14"/>
  <c r="P30" i="14" s="1"/>
  <c r="O30" i="14"/>
  <c r="Q30" i="14" s="1"/>
  <c r="N31" i="14"/>
  <c r="P31" i="14" s="1"/>
  <c r="N32" i="14"/>
  <c r="P32" i="14" s="1"/>
  <c r="O32" i="14"/>
  <c r="Q32" i="14" s="1"/>
  <c r="N12" i="14"/>
  <c r="P12" i="14" s="1"/>
  <c r="U14" i="12"/>
  <c r="W14" i="12" s="1"/>
  <c r="V14" i="12"/>
  <c r="X14" i="12" s="1"/>
  <c r="U16" i="12"/>
  <c r="W16" i="12" s="1"/>
  <c r="V18" i="12"/>
  <c r="X18" i="12" s="1"/>
  <c r="V20" i="12"/>
  <c r="X20" i="12" s="1"/>
  <c r="U22" i="12"/>
  <c r="W22" i="12" s="1"/>
  <c r="V22" i="12"/>
  <c r="X22" i="12" s="1"/>
  <c r="U24" i="12"/>
  <c r="W24" i="12" s="1"/>
  <c r="V26" i="12"/>
  <c r="X26" i="12" s="1"/>
  <c r="U31" i="12"/>
  <c r="W31" i="12" s="1"/>
  <c r="N14" i="12"/>
  <c r="P14" i="12" s="1"/>
  <c r="N16" i="12"/>
  <c r="P16" i="12" s="1"/>
  <c r="O16" i="12"/>
  <c r="Q16" i="12" s="1"/>
  <c r="N18" i="12"/>
  <c r="P18" i="12" s="1"/>
  <c r="O18" i="12"/>
  <c r="Q18" i="12" s="1"/>
  <c r="N20" i="12"/>
  <c r="P20" i="12" s="1"/>
  <c r="O20" i="12"/>
  <c r="Q20" i="12" s="1"/>
  <c r="N22" i="12"/>
  <c r="P22" i="12" s="1"/>
  <c r="O22" i="12"/>
  <c r="Q22" i="12" s="1"/>
  <c r="N24" i="12"/>
  <c r="P24" i="12" s="1"/>
  <c r="O24" i="12"/>
  <c r="Q24" i="12" s="1"/>
  <c r="O26" i="12"/>
  <c r="Q26" i="12" s="1"/>
  <c r="N31" i="12"/>
  <c r="P31" i="12" s="1"/>
  <c r="O31" i="12"/>
  <c r="Q31" i="12" s="1"/>
  <c r="O12" i="12"/>
  <c r="Q12" i="12" s="1"/>
  <c r="N12" i="12"/>
  <c r="P12" i="12" s="1"/>
  <c r="J13" i="13"/>
  <c r="U13" i="13" s="1"/>
  <c r="W13" i="13" s="1"/>
  <c r="K13" i="13"/>
  <c r="V14" i="13"/>
  <c r="X14" i="13" s="1"/>
  <c r="U15" i="13"/>
  <c r="W15" i="13" s="1"/>
  <c r="J16" i="13"/>
  <c r="U16" i="13" s="1"/>
  <c r="W16" i="13" s="1"/>
  <c r="K16" i="13"/>
  <c r="V16" i="13" s="1"/>
  <c r="X16" i="13" s="1"/>
  <c r="J17" i="13"/>
  <c r="U17" i="13" s="1"/>
  <c r="W17" i="13" s="1"/>
  <c r="K17" i="13"/>
  <c r="J18" i="13"/>
  <c r="K18" i="13"/>
  <c r="V18" i="13" s="1"/>
  <c r="X18" i="13" s="1"/>
  <c r="J19" i="13"/>
  <c r="U19" i="13" s="1"/>
  <c r="W19" i="13" s="1"/>
  <c r="K19" i="13"/>
  <c r="V19" i="13" s="1"/>
  <c r="X19" i="13" s="1"/>
  <c r="J20" i="13"/>
  <c r="U20" i="13" s="1"/>
  <c r="W20" i="13" s="1"/>
  <c r="K20" i="13"/>
  <c r="V20" i="13" s="1"/>
  <c r="X20" i="13" s="1"/>
  <c r="J21" i="13"/>
  <c r="U21" i="13" s="1"/>
  <c r="W21" i="13" s="1"/>
  <c r="K21" i="13"/>
  <c r="J22" i="13"/>
  <c r="U22" i="13" s="1"/>
  <c r="W22" i="13" s="1"/>
  <c r="K22" i="13"/>
  <c r="V22" i="13" s="1"/>
  <c r="X22" i="13" s="1"/>
  <c r="J23" i="13"/>
  <c r="U23" i="13" s="1"/>
  <c r="W23" i="13" s="1"/>
  <c r="K23" i="13"/>
  <c r="V23" i="13" s="1"/>
  <c r="X23" i="13" s="1"/>
  <c r="J24" i="13"/>
  <c r="U24" i="13" s="1"/>
  <c r="W24" i="13" s="1"/>
  <c r="K24" i="13"/>
  <c r="V24" i="13" s="1"/>
  <c r="X24" i="13" s="1"/>
  <c r="J25" i="13"/>
  <c r="U25" i="13" s="1"/>
  <c r="W25" i="13" s="1"/>
  <c r="K25" i="13"/>
  <c r="V25" i="13" s="1"/>
  <c r="X25" i="13" s="1"/>
  <c r="J26" i="13"/>
  <c r="K26" i="13"/>
  <c r="V26" i="13" s="1"/>
  <c r="X26" i="13" s="1"/>
  <c r="J27" i="13"/>
  <c r="U27" i="13" s="1"/>
  <c r="W27" i="13" s="1"/>
  <c r="K27" i="13"/>
  <c r="V27" i="13" s="1"/>
  <c r="X27" i="13" s="1"/>
  <c r="J28" i="13"/>
  <c r="U28" i="13" s="1"/>
  <c r="W28" i="13" s="1"/>
  <c r="K28" i="13"/>
  <c r="V28" i="13" s="1"/>
  <c r="X28" i="13" s="1"/>
  <c r="U29" i="13"/>
  <c r="W29" i="13" s="1"/>
  <c r="J30" i="13"/>
  <c r="K30" i="13"/>
  <c r="V30" i="13" s="1"/>
  <c r="X30" i="13" s="1"/>
  <c r="J31" i="13"/>
  <c r="K31" i="13"/>
  <c r="J32" i="13"/>
  <c r="U32" i="13" s="1"/>
  <c r="W32" i="13" s="1"/>
  <c r="K32" i="13"/>
  <c r="V32" i="13" s="1"/>
  <c r="X32" i="13" s="1"/>
  <c r="J33" i="13"/>
  <c r="K33" i="13"/>
  <c r="K12" i="13"/>
  <c r="V12" i="13" s="1"/>
  <c r="X12" i="13" s="1"/>
  <c r="J12" i="13"/>
  <c r="U12" i="13" s="1"/>
  <c r="W12" i="13" s="1"/>
  <c r="H16" i="13"/>
  <c r="I16" i="13"/>
  <c r="O16" i="13" s="1"/>
  <c r="Q16" i="13" s="1"/>
  <c r="H17" i="13"/>
  <c r="I17" i="13"/>
  <c r="O17" i="13" s="1"/>
  <c r="Q17" i="13" s="1"/>
  <c r="H18" i="13"/>
  <c r="N18" i="13" s="1"/>
  <c r="P18" i="13" s="1"/>
  <c r="I18" i="13"/>
  <c r="O18" i="13" s="1"/>
  <c r="Q18" i="13" s="1"/>
  <c r="H19" i="13"/>
  <c r="I19" i="13"/>
  <c r="O19" i="13" s="1"/>
  <c r="Q19" i="13" s="1"/>
  <c r="H20" i="13"/>
  <c r="I20" i="13"/>
  <c r="H21" i="13"/>
  <c r="I21" i="13"/>
  <c r="O21" i="13" s="1"/>
  <c r="Q21" i="13" s="1"/>
  <c r="H22" i="13"/>
  <c r="N22" i="13" s="1"/>
  <c r="P22" i="13" s="1"/>
  <c r="I22" i="13"/>
  <c r="H23" i="13"/>
  <c r="I23" i="13"/>
  <c r="O23" i="13" s="1"/>
  <c r="Q23" i="13" s="1"/>
  <c r="H24" i="13"/>
  <c r="N24" i="13" s="1"/>
  <c r="P24" i="13" s="1"/>
  <c r="I24" i="13"/>
  <c r="O24" i="13" s="1"/>
  <c r="Q24" i="13" s="1"/>
  <c r="H25" i="13"/>
  <c r="N25" i="13" s="1"/>
  <c r="P25" i="13" s="1"/>
  <c r="I25" i="13"/>
  <c r="O25" i="13" s="1"/>
  <c r="Q25" i="13" s="1"/>
  <c r="H26" i="13"/>
  <c r="N26" i="13" s="1"/>
  <c r="P26" i="13" s="1"/>
  <c r="I26" i="13"/>
  <c r="O26" i="13" s="1"/>
  <c r="Q26" i="13" s="1"/>
  <c r="H27" i="13"/>
  <c r="N27" i="13" s="1"/>
  <c r="P27" i="13" s="1"/>
  <c r="I27" i="13"/>
  <c r="O27" i="13" s="1"/>
  <c r="Q27" i="13" s="1"/>
  <c r="H28" i="13"/>
  <c r="N28" i="13" s="1"/>
  <c r="P28" i="13" s="1"/>
  <c r="I28" i="13"/>
  <c r="O28" i="13" s="1"/>
  <c r="Q28" i="13" s="1"/>
  <c r="O29" i="13"/>
  <c r="Q29" i="13" s="1"/>
  <c r="H30" i="13"/>
  <c r="N30" i="13" s="1"/>
  <c r="P30" i="13" s="1"/>
  <c r="I30" i="13"/>
  <c r="H31" i="13"/>
  <c r="N31" i="13" s="1"/>
  <c r="P31" i="13" s="1"/>
  <c r="I31" i="13"/>
  <c r="O31" i="13" s="1"/>
  <c r="Q31" i="13" s="1"/>
  <c r="H32" i="13"/>
  <c r="N32" i="13" s="1"/>
  <c r="P32" i="13" s="1"/>
  <c r="I32" i="13"/>
  <c r="H13" i="13"/>
  <c r="N13" i="13" s="1"/>
  <c r="P13" i="13" s="1"/>
  <c r="I13" i="13"/>
  <c r="O14" i="13"/>
  <c r="Q14" i="13" s="1"/>
  <c r="N15" i="13"/>
  <c r="P15" i="13" s="1"/>
  <c r="I12" i="13"/>
  <c r="O12" i="13" s="1"/>
  <c r="Q12" i="13" s="1"/>
  <c r="H12" i="13"/>
  <c r="N12" i="13" s="1"/>
  <c r="P12" i="13" s="1"/>
  <c r="V32" i="14"/>
  <c r="X32" i="14" s="1"/>
  <c r="U31" i="14"/>
  <c r="W31" i="14" s="1"/>
  <c r="O31" i="14"/>
  <c r="Q31" i="14" s="1"/>
  <c r="V29" i="14"/>
  <c r="X29" i="14" s="1"/>
  <c r="N29" i="14"/>
  <c r="P29" i="14" s="1"/>
  <c r="U28" i="14"/>
  <c r="W28" i="14" s="1"/>
  <c r="U27" i="14"/>
  <c r="W27" i="14" s="1"/>
  <c r="O27" i="14"/>
  <c r="Q27" i="14" s="1"/>
  <c r="V25" i="14"/>
  <c r="X25" i="14" s="1"/>
  <c r="U25" i="14"/>
  <c r="W25" i="14" s="1"/>
  <c r="N25" i="14"/>
  <c r="P25" i="14" s="1"/>
  <c r="V24" i="14"/>
  <c r="X24" i="14" s="1"/>
  <c r="N24" i="14"/>
  <c r="P24" i="14" s="1"/>
  <c r="U23" i="14"/>
  <c r="W23" i="14" s="1"/>
  <c r="O23" i="14"/>
  <c r="Q23" i="14" s="1"/>
  <c r="N23" i="14"/>
  <c r="P23" i="14" s="1"/>
  <c r="V21" i="14"/>
  <c r="X21" i="14" s="1"/>
  <c r="U21" i="14"/>
  <c r="W21" i="14" s="1"/>
  <c r="N21" i="14"/>
  <c r="P21" i="14" s="1"/>
  <c r="N20" i="14"/>
  <c r="P20" i="14" s="1"/>
  <c r="U19" i="14"/>
  <c r="W19" i="14" s="1"/>
  <c r="O19" i="14"/>
  <c r="Q19" i="14" s="1"/>
  <c r="N19" i="14"/>
  <c r="P19" i="14" s="1"/>
  <c r="U17" i="14"/>
  <c r="W17" i="14" s="1"/>
  <c r="O17" i="14"/>
  <c r="Q17" i="14" s="1"/>
  <c r="V16" i="14"/>
  <c r="X16" i="14" s="1"/>
  <c r="V15" i="14"/>
  <c r="X15" i="14" s="1"/>
  <c r="N15" i="14"/>
  <c r="P15" i="14" s="1"/>
  <c r="O13" i="14"/>
  <c r="Q13" i="14" s="1"/>
  <c r="U12" i="14"/>
  <c r="W12" i="14" s="1"/>
  <c r="O12" i="14"/>
  <c r="Q12" i="14" s="1"/>
  <c r="O32" i="13"/>
  <c r="Q32" i="13" s="1"/>
  <c r="V31" i="13"/>
  <c r="X31" i="13" s="1"/>
  <c r="U31" i="13"/>
  <c r="W31" i="13" s="1"/>
  <c r="U30" i="13"/>
  <c r="W30" i="13" s="1"/>
  <c r="O30" i="13"/>
  <c r="Q30" i="13" s="1"/>
  <c r="V29" i="13"/>
  <c r="X29" i="13" s="1"/>
  <c r="N29" i="13"/>
  <c r="P29" i="13" s="1"/>
  <c r="U26" i="13"/>
  <c r="W26" i="13" s="1"/>
  <c r="N23" i="13"/>
  <c r="P23" i="13" s="1"/>
  <c r="O22" i="13"/>
  <c r="Q22" i="13" s="1"/>
  <c r="V21" i="13"/>
  <c r="X21" i="13" s="1"/>
  <c r="N21" i="13"/>
  <c r="P21" i="13" s="1"/>
  <c r="O20" i="13"/>
  <c r="Q20" i="13" s="1"/>
  <c r="N20" i="13"/>
  <c r="P20" i="13" s="1"/>
  <c r="N19" i="13"/>
  <c r="P19" i="13" s="1"/>
  <c r="U18" i="13"/>
  <c r="W18" i="13" s="1"/>
  <c r="V17" i="13"/>
  <c r="X17" i="13" s="1"/>
  <c r="N17" i="13"/>
  <c r="P17" i="13" s="1"/>
  <c r="N16" i="13"/>
  <c r="P16" i="13" s="1"/>
  <c r="V15" i="13"/>
  <c r="X15" i="13" s="1"/>
  <c r="O15" i="13"/>
  <c r="Q15" i="13" s="1"/>
  <c r="U14" i="13"/>
  <c r="W14" i="13" s="1"/>
  <c r="N14" i="13"/>
  <c r="P14" i="13" s="1"/>
  <c r="V13" i="13"/>
  <c r="X13" i="13" s="1"/>
  <c r="O13" i="13"/>
  <c r="Q13" i="13" s="1"/>
  <c r="V32" i="12"/>
  <c r="X32" i="12" s="1"/>
  <c r="U32" i="12"/>
  <c r="W32" i="12" s="1"/>
  <c r="O32" i="12"/>
  <c r="Q32" i="12" s="1"/>
  <c r="N32" i="12"/>
  <c r="P32" i="12" s="1"/>
  <c r="V31" i="12"/>
  <c r="X31" i="12" s="1"/>
  <c r="V30" i="12"/>
  <c r="X30" i="12" s="1"/>
  <c r="U30" i="12"/>
  <c r="W30" i="12" s="1"/>
  <c r="P30" i="12"/>
  <c r="O30" i="12"/>
  <c r="Q30" i="12" s="1"/>
  <c r="N30" i="12"/>
  <c r="X29" i="12"/>
  <c r="W29" i="12"/>
  <c r="V29" i="12"/>
  <c r="U29" i="12"/>
  <c r="Q29" i="12"/>
  <c r="P29" i="12"/>
  <c r="O29" i="12"/>
  <c r="N29" i="12"/>
  <c r="V28" i="12"/>
  <c r="X28" i="12" s="1"/>
  <c r="U28" i="12"/>
  <c r="W28" i="12" s="1"/>
  <c r="O28" i="12"/>
  <c r="Q28" i="12" s="1"/>
  <c r="N28" i="12"/>
  <c r="P28" i="12" s="1"/>
  <c r="V27" i="12"/>
  <c r="X27" i="12" s="1"/>
  <c r="U27" i="12"/>
  <c r="W27" i="12" s="1"/>
  <c r="O27" i="12"/>
  <c r="Q27" i="12" s="1"/>
  <c r="N27" i="12"/>
  <c r="P27" i="12" s="1"/>
  <c r="U26" i="12"/>
  <c r="W26" i="12" s="1"/>
  <c r="N26" i="12"/>
  <c r="P26" i="12" s="1"/>
  <c r="V25" i="12"/>
  <c r="X25" i="12" s="1"/>
  <c r="U25" i="12"/>
  <c r="W25" i="12" s="1"/>
  <c r="O25" i="12"/>
  <c r="Q25" i="12" s="1"/>
  <c r="N25" i="12"/>
  <c r="P25" i="12" s="1"/>
  <c r="V24" i="12"/>
  <c r="X24" i="12" s="1"/>
  <c r="V23" i="12"/>
  <c r="X23" i="12" s="1"/>
  <c r="U23" i="12"/>
  <c r="W23" i="12" s="1"/>
  <c r="O23" i="12"/>
  <c r="Q23" i="12" s="1"/>
  <c r="N23" i="12"/>
  <c r="P23" i="12" s="1"/>
  <c r="V21" i="12"/>
  <c r="X21" i="12" s="1"/>
  <c r="U21" i="12"/>
  <c r="W21" i="12" s="1"/>
  <c r="O21" i="12"/>
  <c r="Q21" i="12" s="1"/>
  <c r="N21" i="12"/>
  <c r="P21" i="12" s="1"/>
  <c r="U20" i="12"/>
  <c r="W20" i="12" s="1"/>
  <c r="W19" i="12"/>
  <c r="V19" i="12"/>
  <c r="X19" i="12" s="1"/>
  <c r="U19" i="12"/>
  <c r="O19" i="12"/>
  <c r="Q19" i="12" s="1"/>
  <c r="N19" i="12"/>
  <c r="P19" i="12" s="1"/>
  <c r="U18" i="12"/>
  <c r="W18" i="12" s="1"/>
  <c r="V17" i="12"/>
  <c r="X17" i="12" s="1"/>
  <c r="U17" i="12"/>
  <c r="W17" i="12" s="1"/>
  <c r="O17" i="12"/>
  <c r="Q17" i="12" s="1"/>
  <c r="N17" i="12"/>
  <c r="P17" i="12" s="1"/>
  <c r="V16" i="12"/>
  <c r="X16" i="12" s="1"/>
  <c r="V15" i="12"/>
  <c r="X15" i="12" s="1"/>
  <c r="U15" i="12"/>
  <c r="W15" i="12" s="1"/>
  <c r="O15" i="12"/>
  <c r="Q15" i="12" s="1"/>
  <c r="N15" i="12"/>
  <c r="P15" i="12" s="1"/>
  <c r="O14" i="12"/>
  <c r="Q14" i="12" s="1"/>
  <c r="V13" i="12"/>
  <c r="X13" i="12" s="1"/>
  <c r="U13" i="12"/>
  <c r="W13" i="12" s="1"/>
  <c r="O13" i="12"/>
  <c r="Q13" i="12" s="1"/>
  <c r="N13" i="12"/>
  <c r="P13" i="12" s="1"/>
  <c r="V12" i="12"/>
  <c r="X12" i="12" s="1"/>
  <c r="U12" i="12"/>
  <c r="W12" i="12" s="1"/>
  <c r="O24" i="4" l="1"/>
  <c r="V24" i="4"/>
  <c r="X24" i="4" s="1"/>
  <c r="U24" i="4"/>
  <c r="V32" i="4" l="1"/>
  <c r="X32" i="4" s="1"/>
  <c r="U32" i="4"/>
  <c r="W32" i="4" s="1"/>
  <c r="O32" i="4"/>
  <c r="Q32" i="4" s="1"/>
  <c r="N32" i="4"/>
  <c r="P32" i="4" s="1"/>
  <c r="V31" i="4"/>
  <c r="X31" i="4" s="1"/>
  <c r="U31" i="4"/>
  <c r="W31" i="4" s="1"/>
  <c r="O31" i="4"/>
  <c r="Q31" i="4" s="1"/>
  <c r="N31" i="4"/>
  <c r="P31" i="4" s="1"/>
  <c r="V30" i="4"/>
  <c r="X30" i="4" s="1"/>
  <c r="U30" i="4"/>
  <c r="W30" i="4" s="1"/>
  <c r="O30" i="4"/>
  <c r="Q30" i="4" s="1"/>
  <c r="N30" i="4"/>
  <c r="P30" i="4" s="1"/>
  <c r="V29" i="4"/>
  <c r="X29" i="4" s="1"/>
  <c r="U29" i="4"/>
  <c r="W29" i="4" s="1"/>
  <c r="O29" i="4"/>
  <c r="Q29" i="4" s="1"/>
  <c r="N29" i="4"/>
  <c r="P29" i="4" s="1"/>
  <c r="V28" i="4"/>
  <c r="X28" i="4" s="1"/>
  <c r="U28" i="4"/>
  <c r="W28" i="4" s="1"/>
  <c r="O28" i="4"/>
  <c r="Q28" i="4" s="1"/>
  <c r="N28" i="4"/>
  <c r="P28" i="4" s="1"/>
  <c r="V27" i="4"/>
  <c r="X27" i="4" s="1"/>
  <c r="U27" i="4"/>
  <c r="W27" i="4" s="1"/>
  <c r="O27" i="4"/>
  <c r="Q27" i="4" s="1"/>
  <c r="N27" i="4"/>
  <c r="P27" i="4" s="1"/>
  <c r="V26" i="4"/>
  <c r="X26" i="4" s="1"/>
  <c r="U26" i="4"/>
  <c r="W26" i="4" s="1"/>
  <c r="O26" i="4"/>
  <c r="Q26" i="4" s="1"/>
  <c r="N26" i="4"/>
  <c r="P26" i="4" s="1"/>
  <c r="V25" i="4"/>
  <c r="X25" i="4" s="1"/>
  <c r="U25" i="4"/>
  <c r="W25" i="4" s="1"/>
  <c r="O25" i="4"/>
  <c r="Q25" i="4" s="1"/>
  <c r="N25" i="4"/>
  <c r="P25" i="4" s="1"/>
  <c r="W24" i="4"/>
  <c r="Q24" i="4"/>
  <c r="N24" i="4"/>
  <c r="P24" i="4" s="1"/>
  <c r="V23" i="4"/>
  <c r="X23" i="4" s="1"/>
  <c r="U23" i="4"/>
  <c r="W23" i="4" s="1"/>
  <c r="O23" i="4"/>
  <c r="Q23" i="4" s="1"/>
  <c r="N23" i="4"/>
  <c r="P23" i="4" s="1"/>
  <c r="V22" i="4"/>
  <c r="X22" i="4" s="1"/>
  <c r="U22" i="4"/>
  <c r="W22" i="4" s="1"/>
  <c r="O22" i="4"/>
  <c r="Q22" i="4" s="1"/>
  <c r="N22" i="4"/>
  <c r="P22" i="4" s="1"/>
  <c r="V21" i="4"/>
  <c r="X21" i="4" s="1"/>
  <c r="U21" i="4"/>
  <c r="W21" i="4" s="1"/>
  <c r="O21" i="4"/>
  <c r="Q21" i="4" s="1"/>
  <c r="N21" i="4"/>
  <c r="P21" i="4" s="1"/>
  <c r="V20" i="4"/>
  <c r="X20" i="4" s="1"/>
  <c r="U20" i="4"/>
  <c r="W20" i="4" s="1"/>
  <c r="O20" i="4"/>
  <c r="Q20" i="4" s="1"/>
  <c r="N20" i="4"/>
  <c r="P20" i="4" s="1"/>
  <c r="V19" i="4"/>
  <c r="X19" i="4" s="1"/>
  <c r="U19" i="4"/>
  <c r="W19" i="4" s="1"/>
  <c r="O19" i="4"/>
  <c r="Q19" i="4" s="1"/>
  <c r="N19" i="4"/>
  <c r="P19" i="4" s="1"/>
  <c r="V18" i="4"/>
  <c r="X18" i="4" s="1"/>
  <c r="U18" i="4"/>
  <c r="W18" i="4" s="1"/>
  <c r="O18" i="4"/>
  <c r="Q18" i="4" s="1"/>
  <c r="N18" i="4"/>
  <c r="P18" i="4" s="1"/>
  <c r="V17" i="4"/>
  <c r="X17" i="4" s="1"/>
  <c r="U17" i="4"/>
  <c r="W17" i="4" s="1"/>
  <c r="O17" i="4"/>
  <c r="Q17" i="4" s="1"/>
  <c r="N17" i="4"/>
  <c r="P17" i="4" s="1"/>
  <c r="V16" i="4"/>
  <c r="X16" i="4" s="1"/>
  <c r="U16" i="4"/>
  <c r="W16" i="4" s="1"/>
  <c r="P16" i="4"/>
  <c r="O16" i="4"/>
  <c r="Q16" i="4" s="1"/>
  <c r="N16" i="4"/>
  <c r="V15" i="4"/>
  <c r="X15" i="4" s="1"/>
  <c r="U15" i="4"/>
  <c r="W15" i="4" s="1"/>
  <c r="O15" i="4"/>
  <c r="Q15" i="4" s="1"/>
  <c r="N15" i="4"/>
  <c r="P15" i="4" s="1"/>
  <c r="V14" i="4"/>
  <c r="X14" i="4" s="1"/>
  <c r="U14" i="4"/>
  <c r="W14" i="4" s="1"/>
  <c r="O14" i="4"/>
  <c r="Q14" i="4" s="1"/>
  <c r="N14" i="4"/>
  <c r="P14" i="4" s="1"/>
  <c r="V13" i="4"/>
  <c r="X13" i="4" s="1"/>
  <c r="U13" i="4"/>
  <c r="W13" i="4" s="1"/>
  <c r="O13" i="4"/>
  <c r="Q13" i="4" s="1"/>
  <c r="N13" i="4"/>
  <c r="P13" i="4" s="1"/>
  <c r="V12" i="4"/>
  <c r="X12" i="4" s="1"/>
  <c r="U12" i="4"/>
  <c r="W12" i="4" s="1"/>
  <c r="O12" i="4"/>
  <c r="Q12" i="4" s="1"/>
  <c r="N12" i="4"/>
  <c r="P12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Jimmy Alexis Rodriguez Rojas</author>
  </authors>
  <commentList>
    <comment ref="F8" authorId="0" shapeId="0" xr:uid="{B81126F9-535F-40F3-9DC4-B28B1DDB76DD}">
      <text>
        <r>
          <rPr>
            <b/>
            <sz val="9"/>
            <color indexed="81"/>
            <rFont val="Tahoma"/>
            <family val="2"/>
          </rPr>
          <t xml:space="preserve">Tener </t>
        </r>
      </text>
    </comment>
    <comment ref="I10" authorId="0" shapeId="0" xr:uid="{E7F12CB1-CEB9-41FF-8134-3C8404B800CE}">
      <text>
        <r>
          <rPr>
            <b/>
            <sz val="9"/>
            <color indexed="81"/>
            <rFont val="Tahoma"/>
            <family val="2"/>
          </rPr>
          <t xml:space="preserve">Diligencie, Valores en pesos corrientes 
</t>
        </r>
      </text>
    </comment>
    <comment ref="K10" authorId="0" shapeId="0" xr:uid="{4B4BC037-6927-48DC-A0DB-55EEFFA9B884}">
      <text>
        <r>
          <rPr>
            <b/>
            <sz val="9"/>
            <color indexed="81"/>
            <rFont val="Tahoma"/>
            <family val="2"/>
          </rPr>
          <t>Diligencie este campo en pesos corrientes</t>
        </r>
      </text>
    </comment>
    <comment ref="D12" authorId="0" shapeId="0" xr:uid="{30DF8286-0343-4F99-AFD1-64DA092A6C6A}">
      <text>
        <r>
          <rPr>
            <b/>
            <sz val="9"/>
            <color indexed="81"/>
            <rFont val="Tahoma"/>
            <family val="2"/>
          </rPr>
          <t xml:space="preserve">Ej: Las entidades deben diligenciar es por el numero de personas que estuvieron en la período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Jimmy Alexis Rodriguez Rojas</author>
  </authors>
  <commentList>
    <comment ref="F8" authorId="0" shapeId="0" xr:uid="{7E043F00-D7F1-499A-9A73-D83E23280017}">
      <text>
        <r>
          <rPr>
            <b/>
            <sz val="9"/>
            <color indexed="81"/>
            <rFont val="Tahoma"/>
            <family val="2"/>
          </rPr>
          <t xml:space="preserve">Tener </t>
        </r>
      </text>
    </comment>
    <comment ref="I10" authorId="0" shapeId="0" xr:uid="{395084C2-8490-45AD-AA00-7A42F5D94543}">
      <text>
        <r>
          <rPr>
            <b/>
            <sz val="9"/>
            <color indexed="81"/>
            <rFont val="Tahoma"/>
            <family val="2"/>
          </rPr>
          <t xml:space="preserve">Diligencie, Valores en pesos corrientes 
</t>
        </r>
      </text>
    </comment>
    <comment ref="K10" authorId="0" shapeId="0" xr:uid="{E31371B1-1B65-4CF8-8D28-53F1B619C29D}">
      <text>
        <r>
          <rPr>
            <b/>
            <sz val="9"/>
            <color indexed="81"/>
            <rFont val="Tahoma"/>
            <family val="2"/>
          </rPr>
          <t>Diligencie este campo en pesos corrientes</t>
        </r>
      </text>
    </comment>
    <comment ref="D12" authorId="0" shapeId="0" xr:uid="{EC4C036F-88BD-4528-A5AA-B1857DD3E8ED}">
      <text>
        <r>
          <rPr>
            <b/>
            <sz val="9"/>
            <color indexed="81"/>
            <rFont val="Tahoma"/>
            <family val="2"/>
          </rPr>
          <t xml:space="preserve">Ej: Las entidades deben diligenciar es por el numero de personas que estuvieron en la período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Jimmy Alexis Rodriguez Rojas</author>
  </authors>
  <commentList>
    <comment ref="F8" authorId="0" shapeId="0" xr:uid="{80B1F02F-156A-4BC2-ADD7-E5904749C8A1}">
      <text>
        <r>
          <rPr>
            <b/>
            <sz val="9"/>
            <color indexed="81"/>
            <rFont val="Tahoma"/>
            <family val="2"/>
          </rPr>
          <t xml:space="preserve">Tener </t>
        </r>
      </text>
    </comment>
    <comment ref="I10" authorId="0" shapeId="0" xr:uid="{E556B24B-F1E0-4C34-B615-C04C13A273BD}">
      <text>
        <r>
          <rPr>
            <b/>
            <sz val="9"/>
            <color indexed="81"/>
            <rFont val="Tahoma"/>
            <family val="2"/>
          </rPr>
          <t xml:space="preserve">Diligencie, Valores en pesos corrientes 
</t>
        </r>
      </text>
    </comment>
    <comment ref="K10" authorId="0" shapeId="0" xr:uid="{A7AD64FE-19B0-4C7A-8D1A-E195726DCC2B}">
      <text>
        <r>
          <rPr>
            <b/>
            <sz val="9"/>
            <color indexed="81"/>
            <rFont val="Tahoma"/>
            <family val="2"/>
          </rPr>
          <t>Diligencie este campo en pesos corrientes</t>
        </r>
      </text>
    </comment>
    <comment ref="D12" authorId="0" shapeId="0" xr:uid="{ACED4E3B-E5A5-46F5-8D22-3D06C72311A2}">
      <text>
        <r>
          <rPr>
            <b/>
            <sz val="9"/>
            <color indexed="81"/>
            <rFont val="Tahoma"/>
            <family val="2"/>
          </rPr>
          <t xml:space="preserve">Ej: Las entidades deben diligenciar es por el numero de personas que estuvieron en la período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Jimmy Alexis Rodriguez Rojas</author>
  </authors>
  <commentList>
    <comment ref="F8" authorId="0" shapeId="0" xr:uid="{EB65FB67-77CE-4CEE-92FC-6CFAD7A18E4C}">
      <text>
        <r>
          <rPr>
            <b/>
            <sz val="9"/>
            <color indexed="81"/>
            <rFont val="Tahoma"/>
            <family val="2"/>
          </rPr>
          <t xml:space="preserve">Tener </t>
        </r>
      </text>
    </comment>
    <comment ref="I10" authorId="0" shapeId="0" xr:uid="{8FA97F22-451D-4FAD-894A-785AB99C15B6}">
      <text>
        <r>
          <rPr>
            <b/>
            <sz val="9"/>
            <color indexed="81"/>
            <rFont val="Tahoma"/>
            <family val="2"/>
          </rPr>
          <t xml:space="preserve">Diligencie, Valores en pesos corrientes 
</t>
        </r>
      </text>
    </comment>
    <comment ref="K10" authorId="0" shapeId="0" xr:uid="{0193F3AA-BA8E-4F97-AA70-27D8AFA5C68E}">
      <text>
        <r>
          <rPr>
            <b/>
            <sz val="9"/>
            <color indexed="81"/>
            <rFont val="Tahoma"/>
            <family val="2"/>
          </rPr>
          <t>Diligencie este campo en pesos corrientes</t>
        </r>
      </text>
    </comment>
    <comment ref="D12" authorId="0" shapeId="0" xr:uid="{DDE5413F-4849-4CAC-90D4-E347BF59FFC4}">
      <text>
        <r>
          <rPr>
            <b/>
            <sz val="9"/>
            <color indexed="81"/>
            <rFont val="Tahoma"/>
            <family val="2"/>
          </rPr>
          <t xml:space="preserve">Ej: Las entidades deben diligenciar es por el numero de personas que estuvieron en la período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Jimmy Alexis Rodriguez Rojas</author>
  </authors>
  <commentList>
    <comment ref="F8" authorId="0" shapeId="0" xr:uid="{F92F9CE8-9D59-4257-BC2E-666D49006F72}">
      <text>
        <r>
          <rPr>
            <b/>
            <sz val="9"/>
            <color indexed="81"/>
            <rFont val="Tahoma"/>
            <family val="2"/>
          </rPr>
          <t xml:space="preserve">Tener </t>
        </r>
      </text>
    </comment>
    <comment ref="I10" authorId="0" shapeId="0" xr:uid="{3140838E-BCC2-45C7-A418-07402FAEA0A3}">
      <text>
        <r>
          <rPr>
            <b/>
            <sz val="9"/>
            <color indexed="81"/>
            <rFont val="Tahoma"/>
            <family val="2"/>
          </rPr>
          <t xml:space="preserve">Diligencie, Valores en pesos corrientes 
</t>
        </r>
      </text>
    </comment>
    <comment ref="K10" authorId="0" shapeId="0" xr:uid="{FD92F861-742D-4FB9-91F6-C932358B416A}">
      <text>
        <r>
          <rPr>
            <b/>
            <sz val="9"/>
            <color indexed="81"/>
            <rFont val="Tahoma"/>
            <family val="2"/>
          </rPr>
          <t>Diligencie este campo en pesos corrientes</t>
        </r>
      </text>
    </comment>
    <comment ref="D12" authorId="0" shapeId="0" xr:uid="{AFC4748B-9FC8-45AC-88C0-E2101E7A0D65}">
      <text>
        <r>
          <rPr>
            <b/>
            <sz val="9"/>
            <color indexed="81"/>
            <rFont val="Tahoma"/>
            <family val="2"/>
          </rPr>
          <t xml:space="preserve">Ej: Las entidades deben diligenciar es por el numero de personas que estuvieron en la período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Jimmy Alexis Rodriguez Rojas</author>
  </authors>
  <commentList>
    <comment ref="F8" authorId="0" shapeId="0" xr:uid="{2C41B7E7-63D3-48FF-8325-5E174AE13E3E}">
      <text>
        <r>
          <rPr>
            <b/>
            <sz val="9"/>
            <color indexed="81"/>
            <rFont val="Tahoma"/>
            <family val="2"/>
          </rPr>
          <t xml:space="preserve">Tener </t>
        </r>
      </text>
    </comment>
    <comment ref="I10" authorId="0" shapeId="0" xr:uid="{DAE8D56C-F93D-434A-8192-2341E6BF31A0}">
      <text>
        <r>
          <rPr>
            <b/>
            <sz val="9"/>
            <color indexed="81"/>
            <rFont val="Tahoma"/>
            <family val="2"/>
          </rPr>
          <t xml:space="preserve">Diligencie, Valores en pesos corrientes 
</t>
        </r>
      </text>
    </comment>
    <comment ref="K10" authorId="0" shapeId="0" xr:uid="{1B771CDD-5368-4D31-874F-52B2AE50FC44}">
      <text>
        <r>
          <rPr>
            <b/>
            <sz val="9"/>
            <color indexed="81"/>
            <rFont val="Tahoma"/>
            <family val="2"/>
          </rPr>
          <t>Diligencie este campo en pesos corrientes</t>
        </r>
      </text>
    </comment>
    <comment ref="D12" authorId="0" shapeId="0" xr:uid="{2E51B178-4296-4CEF-AA45-6F58B64B7BD0}">
      <text>
        <r>
          <rPr>
            <b/>
            <sz val="9"/>
            <color indexed="81"/>
            <rFont val="Tahoma"/>
            <family val="2"/>
          </rPr>
          <t xml:space="preserve">Ej: Las entidades deben diligenciar es por el numero de personas que estuvieron en la período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Jimmy Alexis Rodriguez Rojas</author>
    <author>LUISA COHN</author>
  </authors>
  <commentList>
    <comment ref="F8" authorId="0" shapeId="0" xr:uid="{425C5974-0F30-4BFF-AE32-73E2A69B4F37}">
      <text>
        <r>
          <rPr>
            <b/>
            <sz val="9"/>
            <color indexed="81"/>
            <rFont val="Tahoma"/>
            <family val="2"/>
          </rPr>
          <t xml:space="preserve">Tener </t>
        </r>
      </text>
    </comment>
    <comment ref="I10" authorId="0" shapeId="0" xr:uid="{E563ADDF-053F-458B-B1B8-032324B220D4}">
      <text>
        <r>
          <rPr>
            <b/>
            <sz val="9"/>
            <color indexed="81"/>
            <rFont val="Tahoma"/>
            <family val="2"/>
          </rPr>
          <t xml:space="preserve">Diligencie, Valores en pesos corrientes 
</t>
        </r>
      </text>
    </comment>
    <comment ref="K10" authorId="0" shapeId="0" xr:uid="{E5B80A23-25B3-4B5B-9C09-1DFEB89C82FE}">
      <text>
        <r>
          <rPr>
            <b/>
            <sz val="9"/>
            <color indexed="81"/>
            <rFont val="Tahoma"/>
            <family val="2"/>
          </rPr>
          <t>Diligencie este campo en pesos corrientes</t>
        </r>
      </text>
    </comment>
    <comment ref="D12" authorId="0" shapeId="0" xr:uid="{C8679C8B-3F96-4EE7-83DC-ED2A1CAA7D12}">
      <text>
        <r>
          <rPr>
            <b/>
            <sz val="9"/>
            <color indexed="81"/>
            <rFont val="Tahoma"/>
            <family val="2"/>
          </rPr>
          <t xml:space="preserve">Ej: Las entidades deben diligenciar es por el numero de personas que estuvieron en la período </t>
        </r>
      </text>
    </comment>
    <comment ref="H12" authorId="1" shapeId="0" xr:uid="{CDBAA5B5-4C58-4989-9B4A-4373FE934549}">
      <text>
        <r>
          <rPr>
            <b/>
            <sz val="11"/>
            <color indexed="81"/>
            <rFont val="Tahoma"/>
            <family val="2"/>
          </rPr>
          <t xml:space="preserve">Los valores en rojo fueron ajustado por:
1. Incrementos de PIC afectó el valor a pagar en los CPS.
2.Incremento en el numero de alumos y gestion y metas de la universidad que demandan mas personal en atencion a los retos.
3. Al no contar con los recursos a tiempo, se presentaron terminaciones de los contratos y fue necesario constituir un nuevo contrato para el mismo contratista, afectando la proyeccion inicial de nuemero de contratos.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Jimmy Alexis Rodriguez Rojas</author>
  </authors>
  <commentList>
    <comment ref="F8" authorId="0" shapeId="0" xr:uid="{6FEF36F2-CEF1-4743-814B-7358F7E5B748}">
      <text>
        <r>
          <rPr>
            <b/>
            <sz val="9"/>
            <color indexed="81"/>
            <rFont val="Tahoma"/>
            <family val="2"/>
          </rPr>
          <t xml:space="preserve">Tener </t>
        </r>
      </text>
    </comment>
    <comment ref="I10" authorId="0" shapeId="0" xr:uid="{18D542BE-D5A2-4B9A-8696-FADA7274B94C}">
      <text>
        <r>
          <rPr>
            <b/>
            <sz val="9"/>
            <color indexed="81"/>
            <rFont val="Tahoma"/>
            <family val="2"/>
          </rPr>
          <t xml:space="preserve">Diligencie, Valores en pesos corrientes 
</t>
        </r>
      </text>
    </comment>
    <comment ref="K10" authorId="0" shapeId="0" xr:uid="{D435AAC3-297A-4881-914A-98D99E2D7BC9}">
      <text>
        <r>
          <rPr>
            <b/>
            <sz val="9"/>
            <color indexed="81"/>
            <rFont val="Tahoma"/>
            <family val="2"/>
          </rPr>
          <t>Diligencie este campo en pesos corrientes</t>
        </r>
      </text>
    </comment>
    <comment ref="D12" authorId="0" shapeId="0" xr:uid="{3C95F77A-03B3-4402-8B01-949DE6A6FD95}">
      <text>
        <r>
          <rPr>
            <b/>
            <sz val="9"/>
            <color indexed="81"/>
            <rFont val="Tahoma"/>
            <family val="2"/>
          </rPr>
          <t xml:space="preserve">Ej: Las entidades deben diligenciar es por el numero de personas que estuvieron en la período </t>
        </r>
      </text>
    </comment>
  </commentList>
</comments>
</file>

<file path=xl/sharedStrings.xml><?xml version="1.0" encoding="utf-8"?>
<sst xmlns="http://schemas.openxmlformats.org/spreadsheetml/2006/main" count="1158" uniqueCount="125">
  <si>
    <t>Contratos de prestación de servicios profesionales y de apoyo a la gestión</t>
  </si>
  <si>
    <t>Horas extras, dominicales y festivos</t>
  </si>
  <si>
    <t>Viáticos y gastos de viaje</t>
  </si>
  <si>
    <t>Telefonía celular</t>
  </si>
  <si>
    <t>Telefonía fija</t>
  </si>
  <si>
    <t>Vehículos oficiales</t>
  </si>
  <si>
    <t>Fotocopiado, multicopiado e impresión</t>
  </si>
  <si>
    <t>Eventos y conmemoraciones</t>
  </si>
  <si>
    <t>Servicios públicos</t>
  </si>
  <si>
    <t>COMPONENTES</t>
  </si>
  <si>
    <t>Viáticos y Gastos de Viaje</t>
  </si>
  <si>
    <t>Administración de Servicios</t>
  </si>
  <si>
    <t>Control del Consumo de los Recursos Naturales y Sostenibilidad Ambiental</t>
  </si>
  <si>
    <t>Ejecución</t>
  </si>
  <si>
    <t>Suscripción electrónica</t>
  </si>
  <si>
    <t>Agua</t>
  </si>
  <si>
    <t xml:space="preserve">Gas </t>
  </si>
  <si>
    <t>Energía</t>
  </si>
  <si>
    <t>REGISTRO RESULTADOS PLAN DE AUSTERIDAD DEL GASTO PÚBLICO</t>
  </si>
  <si>
    <t>ENTIDAD</t>
  </si>
  <si>
    <t>SECTOR ADMINISTRATIVO</t>
  </si>
  <si>
    <t>VIGENCIA DEL REPORTE</t>
  </si>
  <si>
    <t xml:space="preserve">PERIODO A REPORTAR </t>
  </si>
  <si>
    <t>DESTINATARIO</t>
  </si>
  <si>
    <t>FECHA MAXIMA DE REPORTE</t>
  </si>
  <si>
    <t>SI</t>
  </si>
  <si>
    <t>NO</t>
  </si>
  <si>
    <t>Suscripción física</t>
  </si>
  <si>
    <t>Contratos de publicidad y/o propaganda personalizada (agendas, almanaques, libretas, pocillos, vasos, esferos, regalos corporativos, souvenir o recuerdos</t>
  </si>
  <si>
    <t>Edición, impresión, reproducción o publicación de avisos, informes, folletos o textos institucionales, piezas de comunicación, tales como avisos, folletos, cuadernillos, entre otros</t>
  </si>
  <si>
    <t>Tiquetes</t>
  </si>
  <si>
    <t>Mantenimiento preventivo de vehículos</t>
  </si>
  <si>
    <t>Combustible</t>
  </si>
  <si>
    <t>FORMULACIÓN</t>
  </si>
  <si>
    <t>Concejo de Bogotá - publicación en la página web de la entidad</t>
  </si>
  <si>
    <t>15 días hábiles de enero</t>
  </si>
  <si>
    <t>Edición, impresión, reproducción, publicación de avisos (publicidad)</t>
  </si>
  <si>
    <t>Suscripciones (periódicos y revistas, publicaciones y bases de datos)</t>
  </si>
  <si>
    <t>1.  Secretaría de Educación del Distrito</t>
  </si>
  <si>
    <t>2. Instituto para la Investigación Educativa y el Desarrollo Pedagógico</t>
  </si>
  <si>
    <t>OBSERVACIONES
(comentarios que aclaren los resultados)</t>
  </si>
  <si>
    <t>GIROS</t>
  </si>
  <si>
    <t>CONSUMO EN GIROS</t>
  </si>
  <si>
    <t>UNIDAD DE MEDIDA</t>
  </si>
  <si>
    <t>CANTIDAD UNIDAD DE MEDIDA</t>
  </si>
  <si>
    <t>CONSUMO EN UNIDAD DE MEDIDA</t>
  </si>
  <si>
    <t>META
(EN % DE REDUCCIÓN DE RECURSOS)</t>
  </si>
  <si>
    <t>META
(EN % DE REDUCCIÓN DE LA UNIDAD DE MEDIDA)</t>
  </si>
  <si>
    <t>SEGUIMIENTO</t>
  </si>
  <si>
    <t>SEGUIMIENTO DEL 1 DE ENERO AL 30 DE JUNIO</t>
  </si>
  <si>
    <t>SEGUIMIENTO DEL 1 DE ENERO AL 31 DE DICIEMBRE</t>
  </si>
  <si>
    <t>LINEA BASE DEL 1 DE ENERO AL 30 DE JUNIO</t>
  </si>
  <si>
    <t>LINEA BASE DEL 1 DE ENERO AL 31 DE DICIEMBRE</t>
  </si>
  <si>
    <t>INDICADOR DE AUSTERIDAD 
(1-(total giros del periodo/total giros del mismo periodo de año anterior))</t>
  </si>
  <si>
    <t>INDICADOR DE AUSTERIDAD 
(1-(total consumo unidad de medida en el periodo/total consumo unidad de medida del mismo periodo de año anterior))</t>
  </si>
  <si>
    <t>INDICADOR DE CUMPLIMIENTO EN UNIDAD DE MEDIDA
(INDICADOR DE AUSTERIDAD/META)</t>
  </si>
  <si>
    <t>INDICADOR DE CUMPLIMIENTO EN GIROS
(INDICADOR DE AUSTERIDAD/META)</t>
  </si>
  <si>
    <t>Número de horas liquidadas y pagadas.</t>
  </si>
  <si>
    <t>Número de personas contratadas (Sin incluir Cesiones).</t>
  </si>
  <si>
    <t>Número de Equipos Adquiridos.</t>
  </si>
  <si>
    <t>Horas extras diurnas, nocturnas, dominicales y festivas</t>
  </si>
  <si>
    <t>No Aplica</t>
  </si>
  <si>
    <t>Equipos Celular</t>
  </si>
  <si>
    <t>Gastos de viajes y viáticos</t>
  </si>
  <si>
    <t xml:space="preserve">Planes de telefonía móvil </t>
  </si>
  <si>
    <t>Número de líneas activas.</t>
  </si>
  <si>
    <t>Líneas de telefonía fija</t>
  </si>
  <si>
    <t>Servicio contratado de alquiler de vehículos</t>
  </si>
  <si>
    <t>Parque automotor</t>
  </si>
  <si>
    <t>Número de vehículos que componen el parque automotor.</t>
  </si>
  <si>
    <t>Cantidad de Tiquetes expedidos y utilizados.</t>
  </si>
  <si>
    <t xml:space="preserve">Número de Galones de Combustible consumidos. </t>
  </si>
  <si>
    <t xml:space="preserve">Impresión </t>
  </si>
  <si>
    <t>Fotocopiado</t>
  </si>
  <si>
    <t>Número de folios impresos.</t>
  </si>
  <si>
    <t xml:space="preserve">Número de fotocopias tomadas. </t>
  </si>
  <si>
    <t xml:space="preserve">Cantidad de suscripciones contratadas en la vigencia. </t>
  </si>
  <si>
    <t xml:space="preserve">Actividades definidas en los planes y programas de bienestar e incentivos para servidores públicos o actos protocolarios que deben atenderse misionalmente. </t>
  </si>
  <si>
    <t xml:space="preserve">Cantidad de Actividades y/o eventos realizados. </t>
  </si>
  <si>
    <t>Metros Cubicos facturados en el periodo</t>
  </si>
  <si>
    <t xml:space="preserve">Kilovatios por hora facturados en el periodo. </t>
  </si>
  <si>
    <t>¿EL GASTO / COMPONENTE SE PRIORIZA COMO GASTO ELEGIBLE PARA LA VIGENCIA?</t>
  </si>
  <si>
    <t>GASTOS CONTEMPLADOS EN EL DECRETO 492 DE 2019</t>
  </si>
  <si>
    <t>OTRAS ENTIDADES</t>
  </si>
  <si>
    <t>Nota:  Los valores deben ser registrados en pesos</t>
  </si>
  <si>
    <t>OTROS SECTORES</t>
  </si>
  <si>
    <t>Educación</t>
  </si>
  <si>
    <t>3. enero a diciembre</t>
  </si>
  <si>
    <t>Contratos de prestación de servicios y administración de personal FUNCIONAMIENTO</t>
  </si>
  <si>
    <t>Contratos de prestación de servicios y administración de personal INVERSIÓN*</t>
  </si>
  <si>
    <t xml:space="preserve">* Esta informacion de Inversion solo sera remitida a la Secretaria Distrital de Hacienda, para analisis interno de la DDP </t>
  </si>
  <si>
    <t xml:space="preserve">No Aplica </t>
  </si>
  <si>
    <t>Agencia Distrital para la Educación Superior, la Ciencia y la Tecnología</t>
  </si>
  <si>
    <t>LINEA BASE DEL 1 DE ENERO AL 30 DE JUNIO 2022</t>
  </si>
  <si>
    <t>LINEA BASE DEL 1 DE ENERO AL 31 DE DICIEMBRE 2022</t>
  </si>
  <si>
    <t>Impresión - Papel bond</t>
  </si>
  <si>
    <t>PROMEDIO</t>
  </si>
  <si>
    <t>293.50</t>
  </si>
  <si>
    <t>3. Universidad Distrital Francisco José de Caldas</t>
  </si>
  <si>
    <t>NO APLICA</t>
  </si>
  <si>
    <t>SE INFORMA QUE LA CANTIDAD DE LÍNEAS SE HA MANTENIDO EN NÚMEROS SIMILARES, PRESENTÁNDOSE UNA VARIACIÓN POR LA OBTENCIÓN DE MEJORES VALORES, EN PLANES DE SERVICIOS.</t>
  </si>
  <si>
    <t>SE INFORMA LO SIGUIENTE: LOS 261 TELÉFONOS ADQUIRIDOS DURANTE EL 2023, ESTÁN INCLUIDOS COMO BENEFICIO ADICIONAL EN LA NUEVA CONTRATACIÓN, LOS CUALES NO REPRESENTARON UN COSTO ADICIONAL A LOS PLANES ADQUIRIDOS PARA ESTE SERVICIO.</t>
  </si>
  <si>
    <t>SE INFORMA QUE SE MANTIENE LA MISMA CANTIDAD DE LINEAS, QUE EL AÑO 2022 PRESENTANDOSE UN MENOR CONSUMO EN EL SERVICIO PARA EL AÑO 2024.</t>
  </si>
  <si>
    <t>SE INFORMA QUE DESDE MARZO DE 2023, SE PAGÓ EL ALQUILER DEL SERVICIO DE TRANSPORTE, A TRAVÉS DEL RUBRO DE INVERSIÓN, POR LO TANTO NO HAY VARIACIÓN POSTERIOR PARA EL RUBRO DE FUNCIONAMIENTO DESPUÉS DE MARZO DE 2023.</t>
  </si>
  <si>
    <t>SE INFORMA QUE DURANTE EL AÑO 2023, NO SE ADQUIRIERON VEHÍCULOS.</t>
  </si>
  <si>
    <t>SE INFORMA QUE DEBIDO A LA OBSOLESCENCIA DE ALGUNOS VEHÍCULOS DE PROPIEDAD DE LA ENTIDAD, REQUIRIERON REPARACIONES ADICIONALES, LAS CUALES NO HABÍAN SIDO REQUERIDAS EN EL PERIODO DE PANDEMIA POR SU NO UTILIZACIÓN.</t>
  </si>
  <si>
    <t>SE INFORMA QUÉ, SI BIEN EL CONSUMO DE GASOLINA PRESENTÓ UN COMPORTAMIENTO SIMILAR ENTRE LAS DOS VIGENCIAS, PARA EL 2022, EL VALOR PROMEDIO POR GALÓN DE GASOLINA ERA DE $9.579 A DIFERENCIA DE LO REGISTRADO EN EL 2023, EN EL CUAL EL VALOR PROMEDIO POR GALÓN FUE DE $14.973, LO QUE REPRESENTA UN AUMENTO DEL 56.31%.</t>
  </si>
  <si>
    <t>SE INFORMA QUE EL VALOR PAGADO POR EL SERVICIO DE FOTOCOPIADO AUMENTÓ 35% CON RESPECTO A LO REGISTRADO EN EL AÑO 2022, LO ANTERIOR DEBIDO A LAS ACTIVIDADES PROPIAS DE LA ENTIDAD.</t>
  </si>
  <si>
    <t>SE INFORMA QUE EL CONSUMO PRESENTÓ UN COMPORTAMIENTO SIMILAR DURANTE LAS DOS VIGENCIAS Y LOS AUMENTOS CORRESPONDEN A EL AUMENTO EN LAS TARIFAS ANUALES.</t>
  </si>
  <si>
    <t>Los valores relacionados en giros hacen referencia a al valor total de los contratos</t>
  </si>
  <si>
    <t>El valor correspondiente a Consumo en Giros corresponde al valor del contrato.</t>
  </si>
  <si>
    <t>LO VALORES RELACIONADOS EN LOS CONSUMOS GIROS HACEN REFERENCIA A LOS VALORES DE LOS CONTRATOS REALIZADOS DURANTE LA VIGENCIA 2022.</t>
  </si>
  <si>
    <t>En cuanto a los Contratos de Prestación de Servicios, de acuerdo con la normatividad existente mediante esta figura de contratación no tiene posibilidad de reconocimiento por concepto de horas extras, recargos nocturnos, dominicales y festivos; toda vez que contempla el ofrecimiento de un servicio, sin estar bajo ningún cumplimiento de horario</t>
  </si>
  <si>
    <t>EN EL PRIMER SEMESTRE DEL AÑO 2022 NO SE REALIZARON EVENTOS POR ESTE RUBRO</t>
  </si>
  <si>
    <t>En el primer semestre se comprometió el recurso mediante un cotnrato, pero se ejecutó en el segundo semestre.</t>
  </si>
  <si>
    <t xml:space="preserve"> </t>
  </si>
  <si>
    <t xml:space="preserve">La Agencia no cuenta con Planes de Telefonía Celular </t>
  </si>
  <si>
    <t xml:space="preserve">La Agencia no tiene contrato de prestación de servicio vehicular </t>
  </si>
  <si>
    <t>La Agencia no tiene contratos cuyo objeto sean pautas publicitarias, se llevan estrategias y acciones de free press.</t>
  </si>
  <si>
    <t xml:space="preserve">La Agencia no tiene suscripciones contratadas </t>
  </si>
  <si>
    <t xml:space="preserve">La Agencia no tiene servicio de Gas </t>
  </si>
  <si>
    <t>Se realizó ajuste en los valores de la linea base porque se habian referenciado los del 2023by no los del 2022</t>
  </si>
  <si>
    <t>El valor referenciado para el primer semestre es el valor total del contrato en el año, y el valor de 73,830,854 fue el ejecutado o consumido en el año</t>
  </si>
  <si>
    <t>Consumo agua potable (m3) de 21 sedes</t>
  </si>
  <si>
    <t>Consumo(kWh) de 22 sedes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</si>
</sst>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&quot;$&quot;\ #,##0;[Red]\-&quot;$&quot;\ #,##0"/>
    <numFmt numFmtId="165" formatCode="_-&quot;$&quot;\ * #,##0_-;\-&quot;$&quot;\ * #,##0_-;_-&quot;$&quot;\ * &quot;-&quot;_-;_-@_-"/>
    <numFmt numFmtId="166" formatCode="_-&quot;$&quot;\ * #,##0.00_-;\-&quot;$&quot;\ * #,##0.00_-;_-&quot;$&quot;\ * &quot;-&quot;??_-;_-@_-"/>
    <numFmt numFmtId="167" formatCode="_-* #,##0_-;\-* #,##0_-;_-* &quot;-&quot;??_-;_-@_-"/>
    <numFmt numFmtId="168" formatCode="0.0%"/>
    <numFmt numFmtId="169" formatCode="_-&quot;$&quot;\ * #,##0_-;\-&quot;$&quot;\ * #,##0_-;_-&quot;$&quot;\ * &quot;-&quot;_-;_-@"/>
    <numFmt numFmtId="170" formatCode="_-&quot;$&quot;* #,##0_-;\-&quot;$&quot;* #,##0_-;_-&quot;$&quot;* &quot;-&quot;??_-;_-@_-"/>
    <numFmt numFmtId="171" formatCode="0.0"/>
    <numFmt numFmtId="172" formatCode="_-&quot;$&quot;\ * #,##0.0_-;\-&quot;$&quot;\ * #,##0.0_-;_-&quot;$&quot;\ * &quot;-&quot;??_-;_-@_-"/>
    <numFmt numFmtId="173" formatCode="&quot;$&quot;\ #,##0.00"/>
    <numFmt numFmtId="174" formatCode="&quot;$&quot;\ #,##0.0"/>
    <numFmt numFmtId="175" formatCode="_-&quot;$&quot;\ * #,##0_-;\-&quot;$&quot;\ * #,##0_-;_-&quot;$&quot;\ * &quot;-&quot;??_-;_-@_-"/>
  </numFmts>
  <fonts count="19" x14ac:knownFonts="1">
    <font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333333"/>
      <name val="Calibri"/>
      <family val="2"/>
      <scheme val="minor"/>
    </font>
    <font>
      <b/>
      <sz val="24"/>
      <color theme="8" tint="-0.24997711111789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b/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indexed="81"/>
      <name val="Tahoma"/>
      <family val="2"/>
    </font>
    <font>
      <b/>
      <sz val="11"/>
      <color theme="1"/>
      <name val="Calibri"/>
      <family val="2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C000"/>
        <bgColor indexed="64"/>
      </patternFill>
    </fill>
  </fills>
  <borders count="63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medium">
        <color theme="4" tint="0.399914548173467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medium">
        <color theme="4" tint="0.39991454817346722"/>
      </bottom>
      <diagonal/>
    </border>
    <border>
      <left style="medium">
        <color theme="4" tint="0.399914548173467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medium">
        <color theme="4" tint="0.399914548173467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medium">
        <color theme="4" tint="0.39991454817346722"/>
      </bottom>
      <diagonal/>
    </border>
    <border>
      <left style="medium">
        <color theme="4" tint="0.39991454817346722"/>
      </left>
      <right style="thin">
        <color theme="4" tint="0.39994506668294322"/>
      </right>
      <top/>
      <bottom/>
      <diagonal/>
    </border>
    <border>
      <left style="medium">
        <color theme="4" tint="0.39991454817346722"/>
      </left>
      <right style="thin">
        <color theme="4" tint="0.39994506668294322"/>
      </right>
      <top/>
      <bottom style="medium">
        <color theme="4" tint="0.39991454817346722"/>
      </bottom>
      <diagonal/>
    </border>
    <border>
      <left style="medium">
        <color theme="4" tint="0.39991454817346722"/>
      </left>
      <right style="medium">
        <color theme="4" tint="0.399914548173467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/>
      <top/>
      <bottom style="thin">
        <color theme="4" tint="0.39994506668294322"/>
      </bottom>
      <diagonal/>
    </border>
    <border>
      <left style="medium">
        <color theme="4" tint="0.39991454817346722"/>
      </left>
      <right style="medium">
        <color theme="4" tint="0.399914548173467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medium">
        <color theme="4" tint="0.39988402966399123"/>
      </bottom>
      <diagonal/>
    </border>
    <border>
      <left style="medium">
        <color theme="4" tint="0.39991454817346722"/>
      </left>
      <right style="thin">
        <color theme="4" tint="0.39994506668294322"/>
      </right>
      <top style="thin">
        <color theme="4" tint="0.39994506668294322"/>
      </top>
      <bottom style="medium">
        <color theme="4" tint="0.39988402966399123"/>
      </bottom>
      <diagonal/>
    </border>
    <border>
      <left style="thin">
        <color theme="4" tint="0.39994506668294322"/>
      </left>
      <right style="thin">
        <color theme="4" tint="0.39994506668294322"/>
      </right>
      <top style="medium">
        <color theme="4" tint="0.39988402966399123"/>
      </top>
      <bottom style="thin">
        <color theme="4" tint="0.39994506668294322"/>
      </bottom>
      <diagonal/>
    </border>
    <border>
      <left style="thin">
        <color theme="4" tint="0.39994506668294322"/>
      </left>
      <right/>
      <top/>
      <bottom/>
      <diagonal/>
    </border>
    <border>
      <left style="medium">
        <color theme="4" tint="0.39988402966399123"/>
      </left>
      <right/>
      <top style="medium">
        <color theme="4" tint="0.39988402966399123"/>
      </top>
      <bottom style="medium">
        <color theme="4" tint="0.39988402966399123"/>
      </bottom>
      <diagonal/>
    </border>
    <border>
      <left/>
      <right/>
      <top style="medium">
        <color theme="4" tint="0.39988402966399123"/>
      </top>
      <bottom style="medium">
        <color theme="4" tint="0.39988402966399123"/>
      </bottom>
      <diagonal/>
    </border>
    <border>
      <left style="medium">
        <color theme="4" tint="0.39991454817346722"/>
      </left>
      <right style="thin">
        <color theme="4" tint="0.39994506668294322"/>
      </right>
      <top style="medium">
        <color theme="4" tint="0.39988402966399123"/>
      </top>
      <bottom style="thin">
        <color theme="4" tint="0.39994506668294322"/>
      </bottom>
      <diagonal/>
    </border>
    <border>
      <left style="medium">
        <color theme="4" tint="0.39988402966399123"/>
      </left>
      <right style="medium">
        <color theme="4" tint="0.39988402966399123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theme="4" tint="0.39988402966399123"/>
      </left>
      <right style="medium">
        <color theme="4" tint="0.39988402966399123"/>
      </right>
      <top style="thin">
        <color theme="4" tint="0.39994506668294322"/>
      </top>
      <bottom style="medium">
        <color theme="4" tint="0.39988402966399123"/>
      </bottom>
      <diagonal/>
    </border>
    <border>
      <left style="thin">
        <color theme="4" tint="0.39988402966399123"/>
      </left>
      <right style="thin">
        <color theme="4" tint="0.39988402966399123"/>
      </right>
      <top style="thin">
        <color theme="4" tint="0.39988402966399123"/>
      </top>
      <bottom style="thin">
        <color theme="4" tint="0.39988402966399123"/>
      </bottom>
      <diagonal/>
    </border>
    <border>
      <left style="medium">
        <color theme="4" tint="0.39988402966399123"/>
      </left>
      <right style="medium">
        <color theme="4" tint="0.39988402966399123"/>
      </right>
      <top/>
      <bottom style="thin">
        <color theme="4" tint="0.39994506668294322"/>
      </bottom>
      <diagonal/>
    </border>
    <border>
      <left style="medium">
        <color theme="4" tint="0.39988402966399123"/>
      </left>
      <right style="medium">
        <color theme="4" tint="0.39988402966399123"/>
      </right>
      <top style="thin">
        <color theme="4" tint="0.39994506668294322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theme="4" tint="0.39997558519241921"/>
      </right>
      <top style="thin">
        <color theme="4" tint="0.39997558519241921"/>
      </top>
      <bottom style="thin">
        <color indexed="64"/>
      </bottom>
      <diagonal/>
    </border>
    <border>
      <left style="thin">
        <color theme="4" tint="0.39997558519241921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theme="4" tint="0.39997558519241921"/>
      </right>
      <top style="thin">
        <color indexed="64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indexed="64"/>
      </bottom>
      <diagonal/>
    </border>
    <border>
      <left/>
      <right style="thin">
        <color theme="4" tint="0.39997558519241921"/>
      </right>
      <top style="thin">
        <color indexed="64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indexed="64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/>
      <diagonal/>
    </border>
    <border>
      <left style="thin">
        <color theme="4" tint="0.39994506668294322"/>
      </left>
      <right/>
      <top style="medium">
        <color theme="4" tint="0.399914548173467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medium">
        <color theme="4" tint="0.39988402966399123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medium">
        <color theme="4" tint="0.39988402966399123"/>
      </bottom>
      <diagonal/>
    </border>
    <border>
      <left style="thin">
        <color theme="4" tint="0.39994506668294322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4506668294322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/>
      <bottom style="thin">
        <color theme="4" tint="0.39994506668294322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/>
      <diagonal/>
    </border>
    <border>
      <left style="thin">
        <color theme="4" tint="0.39988402966399123"/>
      </left>
      <right/>
      <top style="thin">
        <color theme="4" tint="0.39988402966399123"/>
      </top>
      <bottom style="thin">
        <color theme="4" tint="0.39988402966399123"/>
      </bottom>
      <diagonal/>
    </border>
    <border>
      <left/>
      <right style="thin">
        <color theme="4" tint="0.39988402966399123"/>
      </right>
      <top style="thin">
        <color theme="4" tint="0.39988402966399123"/>
      </top>
      <bottom style="thin">
        <color theme="4" tint="0.39988402966399123"/>
      </bottom>
      <diagonal/>
    </border>
    <border>
      <left/>
      <right/>
      <top style="thin">
        <color theme="4" tint="0.39988402966399123"/>
      </top>
      <bottom style="thin">
        <color theme="4" tint="0.39988402966399123"/>
      </bottom>
      <diagonal/>
    </border>
    <border>
      <left/>
      <right/>
      <top style="thin">
        <color theme="4" tint="0.39988402966399123"/>
      </top>
      <bottom/>
      <diagonal/>
    </border>
    <border>
      <left style="medium">
        <color theme="4" tint="0.39991454817346722"/>
      </left>
      <right style="thin">
        <color theme="4" tint="0.39994506668294322"/>
      </right>
      <top style="medium">
        <color theme="4" tint="0.39991454817346722"/>
      </top>
      <bottom/>
      <diagonal/>
    </border>
    <border>
      <left style="medium">
        <color theme="4" tint="0.39991454817346722"/>
      </left>
      <right style="medium">
        <color theme="4" tint="0.39991454817346722"/>
      </right>
      <top style="thin">
        <color theme="4" tint="0.39994506668294322"/>
      </top>
      <bottom style="medium">
        <color theme="4" tint="0.39991454817346722"/>
      </bottom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 style="medium">
        <color rgb="FF9CC2E5"/>
      </bottom>
      <diagonal/>
    </border>
    <border>
      <left/>
      <right style="thin">
        <color theme="4" tint="0.39994506668294322"/>
      </right>
      <top/>
      <bottom style="thin">
        <color theme="4" tint="0.39997558519241921"/>
      </bottom>
      <diagonal/>
    </border>
    <border>
      <left style="medium">
        <color rgb="FF9CC2E5"/>
      </left>
      <right style="medium">
        <color rgb="FF9CC2E5"/>
      </right>
      <top/>
      <bottom style="thin">
        <color rgb="FF9CC2E5"/>
      </bottom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 style="medium">
        <color rgb="FF9CC2E5"/>
      </left>
      <right style="medium">
        <color rgb="FF9CC2E5"/>
      </right>
      <top style="thin">
        <color rgb="FF9CC2E5"/>
      </top>
      <bottom style="thin">
        <color rgb="FF9CC2E5"/>
      </bottom>
      <diagonal/>
    </border>
    <border>
      <left style="medium">
        <color rgb="FF9CC2E5"/>
      </left>
      <right style="medium">
        <color rgb="FF9CC2E5"/>
      </right>
      <top style="thin">
        <color rgb="FF9CC2E5"/>
      </top>
      <bottom style="medium">
        <color rgb="FF9CC2E5"/>
      </bottom>
      <diagonal/>
    </border>
  </borders>
  <cellStyleXfs count="5">
    <xf numFmtId="0" fontId="0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</cellStyleXfs>
  <cellXfs count="335">
    <xf numFmtId="0" fontId="0" fillId="0" borderId="0" xfId="0"/>
    <xf numFmtId="9" fontId="0" fillId="2" borderId="14" xfId="2" applyFont="1" applyFill="1" applyBorder="1" applyAlignment="1" applyProtection="1">
      <alignment horizontal="center" vertical="center"/>
      <protection locked="0"/>
    </xf>
    <xf numFmtId="9" fontId="0" fillId="2" borderId="13" xfId="0" applyNumberFormat="1" applyFill="1" applyBorder="1" applyAlignment="1" applyProtection="1">
      <alignment horizontal="center" vertical="center"/>
      <protection locked="0"/>
    </xf>
    <xf numFmtId="9" fontId="0" fillId="2" borderId="14" xfId="2" applyFont="1" applyFill="1" applyBorder="1" applyAlignment="1" applyProtection="1">
      <alignment horizontal="center" vertical="center"/>
    </xf>
    <xf numFmtId="9" fontId="0" fillId="2" borderId="13" xfId="0" applyNumberFormat="1" applyFill="1" applyBorder="1" applyAlignment="1">
      <alignment horizontal="center" vertical="center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" fillId="4" borderId="25" xfId="0" applyFont="1" applyFill="1" applyBorder="1" applyAlignment="1" applyProtection="1">
      <alignment horizontal="right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0" fontId="1" fillId="9" borderId="38" xfId="0" applyFont="1" applyFill="1" applyBorder="1" applyAlignment="1" applyProtection="1">
      <alignment horizontal="center" vertical="center" wrapText="1"/>
      <protection locked="0"/>
    </xf>
    <xf numFmtId="0" fontId="1" fillId="6" borderId="38" xfId="0" applyFont="1" applyFill="1" applyBorder="1" applyAlignment="1" applyProtection="1">
      <alignment horizontal="center" vertical="center" wrapText="1"/>
      <protection locked="0"/>
    </xf>
    <xf numFmtId="0" fontId="1" fillId="7" borderId="28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9" fontId="3" fillId="0" borderId="14" xfId="2" applyFont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right" vertical="center"/>
      <protection locked="0"/>
    </xf>
    <xf numFmtId="165" fontId="0" fillId="0" borderId="5" xfId="1" applyFont="1" applyBorder="1" applyAlignment="1" applyProtection="1">
      <alignment horizontal="right" vertical="center"/>
      <protection locked="0"/>
    </xf>
    <xf numFmtId="9" fontId="0" fillId="0" borderId="5" xfId="2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9" fontId="3" fillId="0" borderId="2" xfId="2" applyFont="1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right" vertical="center"/>
      <protection locked="0"/>
    </xf>
    <xf numFmtId="165" fontId="0" fillId="0" borderId="1" xfId="1" applyFont="1" applyBorder="1" applyAlignment="1" applyProtection="1">
      <alignment horizontal="right" vertical="center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165" fontId="0" fillId="0" borderId="45" xfId="1" applyFont="1" applyBorder="1" applyAlignment="1" applyProtection="1">
      <alignment horizontal="right" vertical="center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1" fillId="8" borderId="28" xfId="0" applyFont="1" applyFill="1" applyBorder="1" applyAlignment="1" applyProtection="1">
      <alignment horizontal="center" vertical="center" wrapText="1"/>
      <protection locked="0"/>
    </xf>
    <xf numFmtId="0" fontId="1" fillId="10" borderId="28" xfId="0" applyFont="1" applyFill="1" applyBorder="1" applyAlignment="1" applyProtection="1">
      <alignment horizontal="center" vertical="center" wrapText="1"/>
      <protection locked="0"/>
    </xf>
    <xf numFmtId="0" fontId="1" fillId="2" borderId="38" xfId="0" applyFont="1" applyFill="1" applyBorder="1" applyAlignment="1" applyProtection="1">
      <alignment horizontal="center" vertical="center" wrapText="1"/>
      <protection locked="0"/>
    </xf>
    <xf numFmtId="0" fontId="1" fillId="4" borderId="49" xfId="0" applyFont="1" applyFill="1" applyBorder="1" applyAlignment="1" applyProtection="1">
      <alignment horizontal="right" vertical="center" wrapText="1"/>
      <protection locked="0"/>
    </xf>
    <xf numFmtId="167" fontId="1" fillId="5" borderId="0" xfId="3" applyNumberFormat="1" applyFont="1" applyFill="1" applyBorder="1" applyAlignment="1" applyProtection="1">
      <alignment horizontal="center" wrapText="1"/>
      <protection locked="0"/>
    </xf>
    <xf numFmtId="167" fontId="3" fillId="0" borderId="26" xfId="3" applyNumberFormat="1" applyFont="1" applyBorder="1" applyAlignment="1" applyProtection="1">
      <alignment horizontal="center" vertical="center" wrapText="1"/>
      <protection locked="0"/>
    </xf>
    <xf numFmtId="167" fontId="3" fillId="0" borderId="23" xfId="3" applyNumberFormat="1" applyFont="1" applyBorder="1" applyAlignment="1" applyProtection="1">
      <alignment horizontal="center" vertical="center" wrapText="1"/>
      <protection locked="0"/>
    </xf>
    <xf numFmtId="167" fontId="3" fillId="0" borderId="27" xfId="3" applyNumberFormat="1" applyFont="1" applyBorder="1" applyAlignment="1" applyProtection="1">
      <alignment horizontal="center" vertical="center" wrapText="1"/>
      <protection locked="0"/>
    </xf>
    <xf numFmtId="167" fontId="3" fillId="0" borderId="24" xfId="3" applyNumberFormat="1" applyFont="1" applyBorder="1" applyAlignment="1" applyProtection="1">
      <alignment horizontal="center" vertical="center" wrapText="1"/>
      <protection locked="0"/>
    </xf>
    <xf numFmtId="167" fontId="0" fillId="0" borderId="0" xfId="3" applyNumberFormat="1" applyFont="1" applyAlignment="1" applyProtection="1">
      <alignment horizontal="center"/>
      <protection locked="0"/>
    </xf>
    <xf numFmtId="9" fontId="3" fillId="0" borderId="1" xfId="2" applyFont="1" applyBorder="1" applyAlignment="1" applyProtection="1">
      <alignment horizontal="left" vertical="center" wrapText="1"/>
      <protection locked="0"/>
    </xf>
    <xf numFmtId="9" fontId="0" fillId="0" borderId="0" xfId="2" applyFont="1" applyProtection="1">
      <protection locked="0"/>
    </xf>
    <xf numFmtId="167" fontId="1" fillId="4" borderId="49" xfId="3" applyNumberFormat="1" applyFont="1" applyFill="1" applyBorder="1" applyAlignment="1" applyProtection="1">
      <alignment horizontal="right" vertical="center" wrapText="1"/>
      <protection locked="0"/>
    </xf>
    <xf numFmtId="167" fontId="1" fillId="7" borderId="28" xfId="3" applyNumberFormat="1" applyFont="1" applyFill="1" applyBorder="1" applyAlignment="1" applyProtection="1">
      <alignment horizontal="center" vertical="center" wrapText="1"/>
      <protection locked="0"/>
    </xf>
    <xf numFmtId="167" fontId="0" fillId="0" borderId="13" xfId="3" applyNumberFormat="1" applyFont="1" applyBorder="1" applyAlignment="1" applyProtection="1">
      <alignment horizontal="right" vertical="center"/>
      <protection locked="0"/>
    </xf>
    <xf numFmtId="167" fontId="0" fillId="0" borderId="0" xfId="3" applyNumberFormat="1" applyFont="1" applyProtection="1">
      <protection locked="0"/>
    </xf>
    <xf numFmtId="167" fontId="1" fillId="4" borderId="50" xfId="3" applyNumberFormat="1" applyFont="1" applyFill="1" applyBorder="1" applyAlignment="1" applyProtection="1">
      <alignment horizontal="right" vertical="center" wrapText="1"/>
      <protection locked="0"/>
    </xf>
    <xf numFmtId="0" fontId="0" fillId="11" borderId="0" xfId="0" applyFill="1" applyAlignment="1" applyProtection="1">
      <alignment wrapText="1"/>
      <protection locked="0"/>
    </xf>
    <xf numFmtId="0" fontId="4" fillId="11" borderId="53" xfId="0" applyFont="1" applyFill="1" applyBorder="1" applyAlignment="1" applyProtection="1">
      <alignment horizontal="center" vertical="center" wrapText="1"/>
      <protection locked="0"/>
    </xf>
    <xf numFmtId="0" fontId="0" fillId="0" borderId="54" xfId="0" applyBorder="1" applyAlignment="1" applyProtection="1">
      <alignment horizontal="right" vertical="center"/>
      <protection locked="0"/>
    </xf>
    <xf numFmtId="165" fontId="0" fillId="0" borderId="7" xfId="1" applyFont="1" applyBorder="1" applyAlignment="1" applyProtection="1">
      <alignment horizontal="right" vertical="center"/>
      <protection locked="0"/>
    </xf>
    <xf numFmtId="0" fontId="3" fillId="0" borderId="55" xfId="0" applyFont="1" applyBorder="1" applyAlignment="1" applyProtection="1">
      <alignment horizontal="left" vertical="center" wrapText="1"/>
      <protection locked="0"/>
    </xf>
    <xf numFmtId="9" fontId="3" fillId="0" borderId="1" xfId="2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167" fontId="0" fillId="0" borderId="15" xfId="0" applyNumberFormat="1" applyBorder="1" applyAlignment="1" applyProtection="1">
      <alignment horizontal="right" vertical="center"/>
      <protection locked="0"/>
    </xf>
    <xf numFmtId="9" fontId="3" fillId="0" borderId="3" xfId="2" applyFont="1" applyBorder="1" applyAlignment="1" applyProtection="1">
      <alignment horizontal="left" vertical="center" wrapText="1"/>
      <protection locked="0"/>
    </xf>
    <xf numFmtId="9" fontId="3" fillId="0" borderId="7" xfId="2" applyFont="1" applyBorder="1" applyAlignment="1" applyProtection="1">
      <alignment horizontal="left" vertical="center" wrapText="1"/>
      <protection locked="0"/>
    </xf>
    <xf numFmtId="167" fontId="0" fillId="0" borderId="54" xfId="0" applyNumberFormat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vertical="center"/>
      <protection locked="0"/>
    </xf>
    <xf numFmtId="167" fontId="0" fillId="0" borderId="0" xfId="0" applyNumberFormat="1" applyProtection="1">
      <protection locked="0"/>
    </xf>
    <xf numFmtId="0" fontId="0" fillId="7" borderId="0" xfId="0" applyFill="1" applyAlignment="1" applyProtection="1">
      <alignment wrapText="1"/>
      <protection locked="0"/>
    </xf>
    <xf numFmtId="0" fontId="0" fillId="7" borderId="0" xfId="0" applyFill="1" applyProtection="1">
      <protection locked="0"/>
    </xf>
    <xf numFmtId="10" fontId="0" fillId="7" borderId="0" xfId="2" applyNumberFormat="1" applyFont="1" applyFill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3" fontId="3" fillId="0" borderId="23" xfId="3" applyNumberFormat="1" applyFont="1" applyFill="1" applyBorder="1" applyAlignment="1" applyProtection="1">
      <alignment horizontal="center" vertical="center" wrapText="1"/>
      <protection locked="0"/>
    </xf>
    <xf numFmtId="165" fontId="0" fillId="0" borderId="5" xfId="1" applyFont="1" applyFill="1" applyBorder="1" applyAlignment="1" applyProtection="1">
      <alignment horizontal="right" vertical="center"/>
      <protection locked="0"/>
    </xf>
    <xf numFmtId="167" fontId="3" fillId="0" borderId="26" xfId="3" applyNumberFormat="1" applyFont="1" applyFill="1" applyBorder="1" applyAlignment="1" applyProtection="1">
      <alignment horizontal="center" vertical="center" wrapText="1"/>
      <protection locked="0"/>
    </xf>
    <xf numFmtId="165" fontId="0" fillId="0" borderId="1" xfId="1" applyFont="1" applyFill="1" applyBorder="1" applyAlignment="1" applyProtection="1">
      <alignment horizontal="right" vertical="center"/>
      <protection locked="0"/>
    </xf>
    <xf numFmtId="167" fontId="0" fillId="0" borderId="13" xfId="3" applyNumberFormat="1" applyFont="1" applyFill="1" applyBorder="1" applyAlignment="1" applyProtection="1">
      <alignment horizontal="right" vertical="center"/>
      <protection locked="0"/>
    </xf>
    <xf numFmtId="9" fontId="0" fillId="0" borderId="5" xfId="2" applyFont="1" applyFill="1" applyBorder="1" applyAlignment="1" applyProtection="1">
      <alignment horizontal="center" vertical="center"/>
      <protection locked="0"/>
    </xf>
    <xf numFmtId="169" fontId="11" fillId="0" borderId="56" xfId="0" applyNumberFormat="1" applyFont="1" applyBorder="1" applyAlignment="1">
      <alignment horizontal="right" vertical="center"/>
    </xf>
    <xf numFmtId="0" fontId="3" fillId="0" borderId="7" xfId="0" applyFont="1" applyBorder="1" applyAlignment="1" applyProtection="1">
      <alignment horizontal="center" vertical="center" wrapText="1"/>
      <protection locked="0"/>
    </xf>
    <xf numFmtId="169" fontId="11" fillId="0" borderId="57" xfId="0" applyNumberFormat="1" applyFont="1" applyBorder="1" applyAlignment="1">
      <alignment horizontal="right" vertical="center"/>
    </xf>
    <xf numFmtId="0" fontId="0" fillId="0" borderId="0" xfId="0" applyAlignment="1" applyProtection="1">
      <alignment horizontal="center"/>
      <protection locked="0"/>
    </xf>
    <xf numFmtId="9" fontId="3" fillId="0" borderId="1" xfId="2" applyFont="1" applyFill="1" applyBorder="1" applyAlignment="1" applyProtection="1">
      <alignment horizontal="left" vertical="center" wrapText="1"/>
      <protection locked="0"/>
    </xf>
    <xf numFmtId="0" fontId="12" fillId="11" borderId="53" xfId="0" applyFont="1" applyFill="1" applyBorder="1" applyAlignment="1" applyProtection="1">
      <alignment horizontal="center" vertical="center" wrapText="1"/>
      <protection locked="0"/>
    </xf>
    <xf numFmtId="0" fontId="13" fillId="11" borderId="0" xfId="0" applyFont="1" applyFill="1" applyAlignment="1" applyProtection="1">
      <alignment wrapText="1"/>
      <protection locked="0"/>
    </xf>
    <xf numFmtId="0" fontId="0" fillId="7" borderId="0" xfId="0" applyFill="1" applyAlignment="1" applyProtection="1">
      <alignment horizontal="center"/>
      <protection locked="0"/>
    </xf>
    <xf numFmtId="168" fontId="0" fillId="7" borderId="0" xfId="2" applyNumberFormat="1" applyFont="1" applyFill="1" applyProtection="1">
      <protection locked="0"/>
    </xf>
    <xf numFmtId="0" fontId="3" fillId="12" borderId="55" xfId="0" applyFont="1" applyFill="1" applyBorder="1" applyAlignment="1" applyProtection="1">
      <alignment horizontal="left" vertical="center" wrapText="1"/>
      <protection locked="0"/>
    </xf>
    <xf numFmtId="9" fontId="3" fillId="12" borderId="14" xfId="2" applyFont="1" applyFill="1" applyBorder="1" applyAlignment="1" applyProtection="1">
      <alignment horizontal="center" vertical="center" wrapText="1"/>
      <protection locked="0"/>
    </xf>
    <xf numFmtId="9" fontId="3" fillId="12" borderId="2" xfId="2" applyFont="1" applyFill="1" applyBorder="1" applyAlignment="1" applyProtection="1">
      <alignment horizontal="center" vertical="center" wrapText="1"/>
      <protection locked="0"/>
    </xf>
    <xf numFmtId="9" fontId="3" fillId="12" borderId="1" xfId="2" applyFont="1" applyFill="1" applyBorder="1" applyAlignment="1" applyProtection="1">
      <alignment horizontal="left" vertical="center" wrapText="1"/>
      <protection locked="0"/>
    </xf>
    <xf numFmtId="9" fontId="3" fillId="12" borderId="1" xfId="2" applyFont="1" applyFill="1" applyBorder="1" applyAlignment="1" applyProtection="1">
      <alignment horizontal="center" vertical="center" wrapText="1"/>
      <protection locked="0"/>
    </xf>
    <xf numFmtId="0" fontId="3" fillId="12" borderId="1" xfId="0" applyFont="1" applyFill="1" applyBorder="1" applyAlignment="1" applyProtection="1">
      <alignment horizontal="left" vertical="center" wrapText="1"/>
      <protection locked="0"/>
    </xf>
    <xf numFmtId="0" fontId="3" fillId="12" borderId="5" xfId="0" applyFont="1" applyFill="1" applyBorder="1" applyAlignment="1" applyProtection="1">
      <alignment horizontal="left" vertical="center" wrapText="1"/>
      <protection locked="0"/>
    </xf>
    <xf numFmtId="9" fontId="3" fillId="12" borderId="3" xfId="2" applyFont="1" applyFill="1" applyBorder="1" applyAlignment="1" applyProtection="1">
      <alignment horizontal="left" vertical="center" wrapText="1"/>
      <protection locked="0"/>
    </xf>
    <xf numFmtId="0" fontId="3" fillId="12" borderId="7" xfId="0" applyFont="1" applyFill="1" applyBorder="1" applyAlignment="1" applyProtection="1">
      <alignment horizontal="left" vertical="center" wrapText="1"/>
      <protection locked="0"/>
    </xf>
    <xf numFmtId="9" fontId="3" fillId="12" borderId="7" xfId="2" applyFont="1" applyFill="1" applyBorder="1" applyAlignment="1" applyProtection="1">
      <alignment horizontal="left" vertical="center" wrapText="1"/>
      <protection locked="0"/>
    </xf>
    <xf numFmtId="0" fontId="0" fillId="12" borderId="0" xfId="0" applyFill="1" applyAlignment="1" applyProtection="1">
      <alignment vertical="center"/>
      <protection locked="0"/>
    </xf>
    <xf numFmtId="0" fontId="0" fillId="12" borderId="0" xfId="0" applyFill="1" applyProtection="1">
      <protection locked="0"/>
    </xf>
    <xf numFmtId="0" fontId="3" fillId="12" borderId="5" xfId="0" applyFont="1" applyFill="1" applyBorder="1" applyAlignment="1" applyProtection="1">
      <alignment horizontal="center" vertical="center" wrapText="1"/>
      <protection locked="0"/>
    </xf>
    <xf numFmtId="0" fontId="3" fillId="12" borderId="1" xfId="0" applyFont="1" applyFill="1" applyBorder="1" applyAlignment="1" applyProtection="1">
      <alignment horizontal="center" vertical="center" wrapText="1"/>
      <protection locked="0"/>
    </xf>
    <xf numFmtId="165" fontId="0" fillId="13" borderId="1" xfId="1" applyFont="1" applyFill="1" applyBorder="1" applyAlignment="1" applyProtection="1">
      <alignment horizontal="right" vertical="center"/>
      <protection locked="0"/>
    </xf>
    <xf numFmtId="9" fontId="0" fillId="13" borderId="14" xfId="2" applyFont="1" applyFill="1" applyBorder="1" applyAlignment="1" applyProtection="1">
      <alignment horizontal="center" vertical="center"/>
    </xf>
    <xf numFmtId="9" fontId="0" fillId="13" borderId="13" xfId="0" applyNumberFormat="1" applyFill="1" applyBorder="1" applyAlignment="1">
      <alignment horizontal="center" vertical="center"/>
    </xf>
    <xf numFmtId="165" fontId="0" fillId="13" borderId="5" xfId="1" applyFont="1" applyFill="1" applyBorder="1" applyAlignment="1" applyProtection="1">
      <alignment horizontal="right" vertical="center"/>
      <protection locked="0"/>
    </xf>
    <xf numFmtId="167" fontId="0" fillId="13" borderId="13" xfId="3" applyNumberFormat="1" applyFont="1" applyFill="1" applyBorder="1" applyAlignment="1" applyProtection="1">
      <alignment horizontal="right" vertical="center"/>
      <protection locked="0"/>
    </xf>
    <xf numFmtId="9" fontId="0" fillId="13" borderId="14" xfId="2" applyFont="1" applyFill="1" applyBorder="1" applyAlignment="1" applyProtection="1">
      <alignment horizontal="center" vertical="center"/>
      <protection locked="0"/>
    </xf>
    <xf numFmtId="9" fontId="0" fillId="13" borderId="13" xfId="0" applyNumberFormat="1" applyFill="1" applyBorder="1" applyAlignment="1" applyProtection="1">
      <alignment horizontal="center" vertical="center"/>
      <protection locked="0"/>
    </xf>
    <xf numFmtId="0" fontId="0" fillId="13" borderId="13" xfId="0" applyFill="1" applyBorder="1" applyAlignment="1" applyProtection="1">
      <alignment horizontal="right" vertical="center"/>
      <protection locked="0"/>
    </xf>
    <xf numFmtId="0" fontId="3" fillId="13" borderId="1" xfId="0" applyFont="1" applyFill="1" applyBorder="1" applyAlignment="1" applyProtection="1">
      <alignment horizontal="left" vertical="center" wrapText="1"/>
      <protection locked="0"/>
    </xf>
    <xf numFmtId="9" fontId="3" fillId="13" borderId="1" xfId="2" applyFont="1" applyFill="1" applyBorder="1" applyAlignment="1" applyProtection="1">
      <alignment horizontal="left" vertical="center" wrapText="1"/>
      <protection locked="0"/>
    </xf>
    <xf numFmtId="167" fontId="3" fillId="13" borderId="23" xfId="3" applyNumberFormat="1" applyFont="1" applyFill="1" applyBorder="1" applyAlignment="1" applyProtection="1">
      <alignment horizontal="center" vertical="center" wrapText="1"/>
      <protection locked="0"/>
    </xf>
    <xf numFmtId="0" fontId="0" fillId="13" borderId="15" xfId="0" applyFill="1" applyBorder="1" applyAlignment="1" applyProtection="1">
      <alignment horizontal="right" vertical="center"/>
      <protection locked="0"/>
    </xf>
    <xf numFmtId="167" fontId="0" fillId="13" borderId="15" xfId="0" applyNumberFormat="1" applyFill="1" applyBorder="1" applyAlignment="1" applyProtection="1">
      <alignment horizontal="right" vertical="center"/>
      <protection locked="0"/>
    </xf>
    <xf numFmtId="0" fontId="3" fillId="13" borderId="7" xfId="0" applyFont="1" applyFill="1" applyBorder="1" applyAlignment="1" applyProtection="1">
      <alignment horizontal="left" vertical="center" wrapText="1"/>
      <protection locked="0"/>
    </xf>
    <xf numFmtId="9" fontId="3" fillId="13" borderId="7" xfId="2" applyFont="1" applyFill="1" applyBorder="1" applyAlignment="1" applyProtection="1">
      <alignment horizontal="left" vertical="center" wrapText="1"/>
      <protection locked="0"/>
    </xf>
    <xf numFmtId="167" fontId="3" fillId="13" borderId="24" xfId="3" applyNumberFormat="1" applyFont="1" applyFill="1" applyBorder="1" applyAlignment="1" applyProtection="1">
      <alignment horizontal="center" vertical="center" wrapText="1"/>
      <protection locked="0"/>
    </xf>
    <xf numFmtId="167" fontId="0" fillId="13" borderId="54" xfId="0" applyNumberFormat="1" applyFill="1" applyBorder="1" applyAlignment="1" applyProtection="1">
      <alignment horizontal="right" vertical="center"/>
      <protection locked="0"/>
    </xf>
    <xf numFmtId="165" fontId="0" fillId="13" borderId="7" xfId="1" applyFont="1" applyFill="1" applyBorder="1" applyAlignment="1" applyProtection="1">
      <alignment horizontal="right" vertical="center"/>
      <protection locked="0"/>
    </xf>
    <xf numFmtId="165" fontId="0" fillId="13" borderId="45" xfId="1" applyFont="1" applyFill="1" applyBorder="1" applyAlignment="1" applyProtection="1">
      <alignment horizontal="right" vertical="center"/>
      <protection locked="0"/>
    </xf>
    <xf numFmtId="164" fontId="0" fillId="0" borderId="5" xfId="1" applyNumberFormat="1" applyFont="1" applyBorder="1" applyAlignment="1" applyProtection="1">
      <alignment horizontal="right" vertical="center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0" fontId="3" fillId="14" borderId="1" xfId="0" applyFont="1" applyFill="1" applyBorder="1" applyAlignment="1" applyProtection="1">
      <alignment horizontal="left" vertical="center" wrapText="1"/>
      <protection locked="0"/>
    </xf>
    <xf numFmtId="0" fontId="3" fillId="4" borderId="3" xfId="0" applyFont="1" applyFill="1" applyBorder="1" applyAlignment="1" applyProtection="1">
      <alignment horizontal="left" vertical="center" wrapText="1"/>
      <protection locked="0"/>
    </xf>
    <xf numFmtId="0" fontId="3" fillId="4" borderId="7" xfId="0" applyFont="1" applyFill="1" applyBorder="1" applyAlignment="1" applyProtection="1">
      <alignment horizontal="left" vertical="center" wrapText="1"/>
      <protection locked="0"/>
    </xf>
    <xf numFmtId="167" fontId="3" fillId="14" borderId="23" xfId="3" applyNumberFormat="1" applyFont="1" applyFill="1" applyBorder="1" applyAlignment="1" applyProtection="1">
      <alignment horizontal="center" vertical="center" wrapText="1"/>
      <protection locked="0"/>
    </xf>
    <xf numFmtId="165" fontId="0" fillId="14" borderId="5" xfId="1" applyFont="1" applyFill="1" applyBorder="1" applyAlignment="1" applyProtection="1">
      <alignment horizontal="right" vertical="center"/>
      <protection locked="0"/>
    </xf>
    <xf numFmtId="167" fontId="0" fillId="14" borderId="13" xfId="3" applyNumberFormat="1" applyFont="1" applyFill="1" applyBorder="1" applyAlignment="1" applyProtection="1">
      <alignment horizontal="right" vertical="center"/>
      <protection locked="0"/>
    </xf>
    <xf numFmtId="9" fontId="0" fillId="0" borderId="5" xfId="2" applyFont="1" applyBorder="1" applyAlignment="1" applyProtection="1">
      <alignment horizontal="justify" vertical="center" wrapText="1"/>
      <protection locked="0"/>
    </xf>
    <xf numFmtId="0" fontId="3" fillId="14" borderId="55" xfId="0" applyFont="1" applyFill="1" applyBorder="1" applyAlignment="1" applyProtection="1">
      <alignment horizontal="left" vertical="center" wrapText="1"/>
      <protection locked="0"/>
    </xf>
    <xf numFmtId="9" fontId="3" fillId="14" borderId="1" xfId="2" applyFont="1" applyFill="1" applyBorder="1" applyAlignment="1" applyProtection="1">
      <alignment horizontal="center" vertical="center" wrapText="1"/>
      <protection locked="0"/>
    </xf>
    <xf numFmtId="9" fontId="0" fillId="14" borderId="14" xfId="2" applyFont="1" applyFill="1" applyBorder="1" applyAlignment="1" applyProtection="1">
      <alignment horizontal="center" vertical="center"/>
    </xf>
    <xf numFmtId="9" fontId="0" fillId="14" borderId="13" xfId="0" applyNumberFormat="1" applyFill="1" applyBorder="1" applyAlignment="1">
      <alignment horizontal="center" vertical="center"/>
    </xf>
    <xf numFmtId="0" fontId="0" fillId="14" borderId="13" xfId="0" applyFill="1" applyBorder="1" applyAlignment="1" applyProtection="1">
      <alignment horizontal="right" vertical="center"/>
      <protection locked="0"/>
    </xf>
    <xf numFmtId="9" fontId="0" fillId="14" borderId="14" xfId="2" applyFont="1" applyFill="1" applyBorder="1" applyAlignment="1" applyProtection="1">
      <alignment horizontal="center" vertical="center"/>
      <protection locked="0"/>
    </xf>
    <xf numFmtId="9" fontId="0" fillId="14" borderId="13" xfId="0" applyNumberFormat="1" applyFill="1" applyBorder="1" applyAlignment="1" applyProtection="1">
      <alignment horizontal="center" vertical="center"/>
      <protection locked="0"/>
    </xf>
    <xf numFmtId="167" fontId="3" fillId="14" borderId="26" xfId="3" applyNumberFormat="1" applyFont="1" applyFill="1" applyBorder="1" applyAlignment="1" applyProtection="1">
      <alignment horizontal="center" vertical="center" wrapText="1"/>
      <protection locked="0"/>
    </xf>
    <xf numFmtId="167" fontId="0" fillId="14" borderId="15" xfId="3" applyNumberFormat="1" applyFont="1" applyFill="1" applyBorder="1" applyAlignment="1" applyProtection="1">
      <alignment horizontal="right" vertical="center"/>
      <protection locked="0"/>
    </xf>
    <xf numFmtId="165" fontId="0" fillId="14" borderId="1" xfId="1" applyFont="1" applyFill="1" applyBorder="1" applyAlignment="1" applyProtection="1">
      <alignment horizontal="right" vertical="center"/>
      <protection locked="0"/>
    </xf>
    <xf numFmtId="9" fontId="0" fillId="14" borderId="5" xfId="2" applyFont="1" applyFill="1" applyBorder="1" applyAlignment="1" applyProtection="1">
      <alignment horizontal="center" vertical="center"/>
      <protection locked="0"/>
    </xf>
    <xf numFmtId="166" fontId="3" fillId="0" borderId="26" xfId="4" applyFont="1" applyBorder="1" applyAlignment="1" applyProtection="1">
      <alignment horizontal="center" vertical="center" wrapText="1"/>
      <protection locked="0"/>
    </xf>
    <xf numFmtId="166" fontId="3" fillId="0" borderId="26" xfId="4" applyFont="1" applyFill="1" applyBorder="1" applyAlignment="1" applyProtection="1">
      <alignment horizontal="center" vertical="center" wrapText="1"/>
      <protection locked="0"/>
    </xf>
    <xf numFmtId="166" fontId="3" fillId="14" borderId="26" xfId="4" applyFont="1" applyFill="1" applyBorder="1" applyAlignment="1" applyProtection="1">
      <alignment horizontal="center" vertical="center" wrapText="1"/>
      <protection locked="0"/>
    </xf>
    <xf numFmtId="0" fontId="3" fillId="14" borderId="15" xfId="0" applyFont="1" applyFill="1" applyBorder="1" applyAlignment="1" applyProtection="1">
      <alignment horizontal="right" vertical="center"/>
      <protection locked="0"/>
    </xf>
    <xf numFmtId="165" fontId="3" fillId="14" borderId="1" xfId="1" applyFont="1" applyFill="1" applyBorder="1" applyAlignment="1" applyProtection="1">
      <alignment horizontal="right" vertical="center"/>
      <protection locked="0"/>
    </xf>
    <xf numFmtId="9" fontId="3" fillId="14" borderId="14" xfId="2" applyFont="1" applyFill="1" applyBorder="1" applyAlignment="1" applyProtection="1">
      <alignment horizontal="center" vertical="center"/>
    </xf>
    <xf numFmtId="9" fontId="3" fillId="14" borderId="13" xfId="0" applyNumberFormat="1" applyFont="1" applyFill="1" applyBorder="1" applyAlignment="1">
      <alignment horizontal="center" vertical="center"/>
    </xf>
    <xf numFmtId="0" fontId="3" fillId="14" borderId="13" xfId="0" applyFont="1" applyFill="1" applyBorder="1" applyAlignment="1" applyProtection="1">
      <alignment horizontal="right" vertical="center"/>
      <protection locked="0"/>
    </xf>
    <xf numFmtId="167" fontId="3" fillId="14" borderId="13" xfId="3" applyNumberFormat="1" applyFont="1" applyFill="1" applyBorder="1" applyAlignment="1" applyProtection="1">
      <alignment horizontal="right" vertical="center"/>
      <protection locked="0"/>
    </xf>
    <xf numFmtId="165" fontId="3" fillId="14" borderId="5" xfId="1" applyFont="1" applyFill="1" applyBorder="1" applyAlignment="1" applyProtection="1">
      <alignment horizontal="right" vertical="center"/>
      <protection locked="0"/>
    </xf>
    <xf numFmtId="9" fontId="3" fillId="14" borderId="14" xfId="2" applyFont="1" applyFill="1" applyBorder="1" applyAlignment="1" applyProtection="1">
      <alignment horizontal="center" vertical="center"/>
      <protection locked="0"/>
    </xf>
    <xf numFmtId="9" fontId="3" fillId="14" borderId="13" xfId="0" applyNumberFormat="1" applyFont="1" applyFill="1" applyBorder="1" applyAlignment="1" applyProtection="1">
      <alignment horizontal="center" vertical="center"/>
      <protection locked="0"/>
    </xf>
    <xf numFmtId="9" fontId="0" fillId="0" borderId="0" xfId="2" applyFont="1" applyAlignment="1" applyProtection="1">
      <alignment horizontal="center"/>
      <protection locked="0"/>
    </xf>
    <xf numFmtId="3" fontId="0" fillId="0" borderId="0" xfId="0" applyNumberFormat="1" applyAlignment="1">
      <alignment vertical="center"/>
    </xf>
    <xf numFmtId="43" fontId="0" fillId="0" borderId="13" xfId="3" applyFont="1" applyBorder="1" applyAlignment="1" applyProtection="1">
      <alignment horizontal="right" vertical="center"/>
      <protection locked="0"/>
    </xf>
    <xf numFmtId="2" fontId="0" fillId="7" borderId="0" xfId="2" applyNumberFormat="1" applyFont="1" applyFill="1" applyAlignment="1" applyProtection="1">
      <alignment vertical="center"/>
      <protection locked="0"/>
    </xf>
    <xf numFmtId="168" fontId="0" fillId="7" borderId="0" xfId="2" applyNumberFormat="1" applyFont="1" applyFill="1" applyAlignment="1" applyProtection="1">
      <alignment vertical="center"/>
      <protection locked="0"/>
    </xf>
    <xf numFmtId="171" fontId="0" fillId="7" borderId="0" xfId="2" applyNumberFormat="1" applyFont="1" applyFill="1" applyAlignment="1" applyProtection="1">
      <alignment vertical="center"/>
      <protection locked="0"/>
    </xf>
    <xf numFmtId="172" fontId="0" fillId="7" borderId="0" xfId="4" applyNumberFormat="1" applyFont="1" applyFill="1" applyAlignment="1" applyProtection="1">
      <alignment vertical="center"/>
      <protection locked="0"/>
    </xf>
    <xf numFmtId="173" fontId="0" fillId="7" borderId="0" xfId="2" applyNumberFormat="1" applyFont="1" applyFill="1" applyAlignment="1" applyProtection="1">
      <alignment vertical="center"/>
      <protection locked="0"/>
    </xf>
    <xf numFmtId="174" fontId="0" fillId="7" borderId="0" xfId="2" applyNumberFormat="1" applyFont="1" applyFill="1" applyAlignment="1" applyProtection="1">
      <alignment vertical="center"/>
      <protection locked="0"/>
    </xf>
    <xf numFmtId="0" fontId="3" fillId="15" borderId="5" xfId="0" applyFont="1" applyFill="1" applyBorder="1" applyAlignment="1" applyProtection="1">
      <alignment horizontal="left" vertical="center" wrapText="1"/>
      <protection locked="0"/>
    </xf>
    <xf numFmtId="0" fontId="11" fillId="15" borderId="59" xfId="0" applyFont="1" applyFill="1" applyBorder="1" applyAlignment="1">
      <alignment horizontal="right" vertical="center"/>
    </xf>
    <xf numFmtId="169" fontId="11" fillId="15" borderId="60" xfId="0" applyNumberFormat="1" applyFont="1" applyFill="1" applyBorder="1" applyAlignment="1">
      <alignment horizontal="right" vertical="center"/>
    </xf>
    <xf numFmtId="167" fontId="0" fillId="15" borderId="13" xfId="3" applyNumberFormat="1" applyFont="1" applyFill="1" applyBorder="1" applyAlignment="1" applyProtection="1">
      <alignment horizontal="right" vertical="center"/>
      <protection locked="0"/>
    </xf>
    <xf numFmtId="165" fontId="0" fillId="15" borderId="5" xfId="1" applyFont="1" applyFill="1" applyBorder="1" applyAlignment="1" applyProtection="1">
      <alignment horizontal="right" vertical="center"/>
      <protection locked="0"/>
    </xf>
    <xf numFmtId="0" fontId="3" fillId="15" borderId="1" xfId="0" applyFont="1" applyFill="1" applyBorder="1" applyAlignment="1" applyProtection="1">
      <alignment horizontal="left" vertical="center" wrapText="1"/>
      <protection locked="0"/>
    </xf>
    <xf numFmtId="3" fontId="3" fillId="15" borderId="23" xfId="3" applyNumberFormat="1" applyFont="1" applyFill="1" applyBorder="1" applyAlignment="1" applyProtection="1">
      <alignment horizontal="center" vertical="center" wrapText="1"/>
      <protection locked="0"/>
    </xf>
    <xf numFmtId="165" fontId="0" fillId="15" borderId="1" xfId="1" applyFont="1" applyFill="1" applyBorder="1" applyAlignment="1" applyProtection="1">
      <alignment horizontal="right" vertical="center"/>
      <protection locked="0"/>
    </xf>
    <xf numFmtId="0" fontId="11" fillId="15" borderId="61" xfId="0" applyFont="1" applyFill="1" applyBorder="1" applyAlignment="1">
      <alignment horizontal="right" vertical="center"/>
    </xf>
    <xf numFmtId="169" fontId="11" fillId="15" borderId="56" xfId="0" applyNumberFormat="1" applyFont="1" applyFill="1" applyBorder="1" applyAlignment="1">
      <alignment horizontal="right" vertical="center"/>
    </xf>
    <xf numFmtId="9" fontId="0" fillId="16" borderId="14" xfId="2" applyFont="1" applyFill="1" applyBorder="1" applyAlignment="1" applyProtection="1">
      <alignment horizontal="center" vertical="center"/>
    </xf>
    <xf numFmtId="9" fontId="0" fillId="16" borderId="13" xfId="0" applyNumberFormat="1" applyFill="1" applyBorder="1" applyAlignment="1">
      <alignment horizontal="center" vertical="center"/>
    </xf>
    <xf numFmtId="9" fontId="0" fillId="16" borderId="14" xfId="2" applyFont="1" applyFill="1" applyBorder="1" applyAlignment="1" applyProtection="1">
      <alignment horizontal="center" vertical="center"/>
      <protection locked="0"/>
    </xf>
    <xf numFmtId="0" fontId="3" fillId="15" borderId="5" xfId="0" applyFont="1" applyFill="1" applyBorder="1" applyAlignment="1" applyProtection="1">
      <alignment horizontal="center" vertical="center" wrapText="1"/>
      <protection locked="0"/>
    </xf>
    <xf numFmtId="9" fontId="3" fillId="15" borderId="1" xfId="2" applyFont="1" applyFill="1" applyBorder="1" applyAlignment="1" applyProtection="1">
      <alignment horizontal="center" vertical="center" wrapText="1"/>
      <protection locked="0"/>
    </xf>
    <xf numFmtId="9" fontId="0" fillId="16" borderId="13" xfId="0" applyNumberFormat="1" applyFill="1" applyBorder="1" applyAlignment="1" applyProtection="1">
      <alignment horizontal="center" vertical="center"/>
      <protection locked="0"/>
    </xf>
    <xf numFmtId="167" fontId="3" fillId="15" borderId="26" xfId="3" applyNumberFormat="1" applyFont="1" applyFill="1" applyBorder="1" applyAlignment="1" applyProtection="1">
      <alignment horizontal="center" vertical="center" wrapText="1"/>
      <protection locked="0"/>
    </xf>
    <xf numFmtId="0" fontId="3" fillId="15" borderId="3" xfId="0" applyFont="1" applyFill="1" applyBorder="1" applyAlignment="1" applyProtection="1">
      <alignment horizontal="left" vertical="center" wrapText="1"/>
      <protection locked="0"/>
    </xf>
    <xf numFmtId="0" fontId="3" fillId="15" borderId="7" xfId="0" applyFont="1" applyFill="1" applyBorder="1" applyAlignment="1" applyProtection="1">
      <alignment horizontal="left" vertical="center" wrapText="1"/>
      <protection locked="0"/>
    </xf>
    <xf numFmtId="0" fontId="11" fillId="15" borderId="62" xfId="0" applyFont="1" applyFill="1" applyBorder="1" applyAlignment="1">
      <alignment horizontal="right" vertical="center"/>
    </xf>
    <xf numFmtId="169" fontId="11" fillId="15" borderId="57" xfId="0" applyNumberFormat="1" applyFont="1" applyFill="1" applyBorder="1" applyAlignment="1">
      <alignment horizontal="right" vertical="center"/>
    </xf>
    <xf numFmtId="0" fontId="18" fillId="15" borderId="53" xfId="0" applyFont="1" applyFill="1" applyBorder="1" applyAlignment="1" applyProtection="1">
      <alignment horizontal="center" vertical="center" wrapText="1"/>
      <protection locked="0"/>
    </xf>
    <xf numFmtId="0" fontId="11" fillId="15" borderId="59" xfId="0" applyFont="1" applyFill="1" applyBorder="1" applyAlignment="1">
      <alignment horizontal="center" vertical="center"/>
    </xf>
    <xf numFmtId="9" fontId="3" fillId="16" borderId="14" xfId="2" applyFont="1" applyFill="1" applyBorder="1" applyAlignment="1" applyProtection="1">
      <alignment horizontal="center" vertical="center" wrapText="1"/>
      <protection locked="0"/>
    </xf>
    <xf numFmtId="0" fontId="13" fillId="15" borderId="0" xfId="0" applyFont="1" applyFill="1" applyAlignment="1" applyProtection="1">
      <alignment wrapText="1"/>
      <protection locked="0"/>
    </xf>
    <xf numFmtId="0" fontId="0" fillId="15" borderId="0" xfId="0" applyFill="1" applyProtection="1">
      <protection locked="0"/>
    </xf>
    <xf numFmtId="0" fontId="3" fillId="17" borderId="1" xfId="0" applyFont="1" applyFill="1" applyBorder="1" applyAlignment="1" applyProtection="1">
      <alignment horizontal="left" vertical="center" wrapText="1"/>
      <protection locked="0"/>
    </xf>
    <xf numFmtId="0" fontId="3" fillId="17" borderId="5" xfId="0" applyFont="1" applyFill="1" applyBorder="1" applyAlignment="1" applyProtection="1">
      <alignment horizontal="center" vertical="center" wrapText="1"/>
      <protection locked="0"/>
    </xf>
    <xf numFmtId="9" fontId="3" fillId="17" borderId="1" xfId="2" applyFont="1" applyFill="1" applyBorder="1" applyAlignment="1" applyProtection="1">
      <alignment horizontal="center" vertical="center" wrapText="1"/>
      <protection locked="0"/>
    </xf>
    <xf numFmtId="3" fontId="3" fillId="17" borderId="23" xfId="3" applyNumberFormat="1" applyFont="1" applyFill="1" applyBorder="1" applyAlignment="1" applyProtection="1">
      <alignment horizontal="center" vertical="center" wrapText="1"/>
      <protection locked="0"/>
    </xf>
    <xf numFmtId="165" fontId="0" fillId="17" borderId="1" xfId="1" applyFont="1" applyFill="1" applyBorder="1" applyAlignment="1" applyProtection="1">
      <alignment horizontal="right" vertical="center"/>
      <protection locked="0"/>
    </xf>
    <xf numFmtId="0" fontId="11" fillId="17" borderId="61" xfId="0" applyFont="1" applyFill="1" applyBorder="1" applyAlignment="1">
      <alignment horizontal="right" vertical="center"/>
    </xf>
    <xf numFmtId="169" fontId="11" fillId="17" borderId="56" xfId="0" applyNumberFormat="1" applyFont="1" applyFill="1" applyBorder="1" applyAlignment="1">
      <alignment horizontal="right" vertical="center"/>
    </xf>
    <xf numFmtId="9" fontId="0" fillId="17" borderId="14" xfId="2" applyFont="1" applyFill="1" applyBorder="1" applyAlignment="1" applyProtection="1">
      <alignment horizontal="center" vertical="center"/>
    </xf>
    <xf numFmtId="9" fontId="0" fillId="17" borderId="13" xfId="0" applyNumberFormat="1" applyFill="1" applyBorder="1" applyAlignment="1">
      <alignment horizontal="center" vertical="center"/>
    </xf>
    <xf numFmtId="0" fontId="0" fillId="17" borderId="13" xfId="0" applyFill="1" applyBorder="1" applyAlignment="1" applyProtection="1">
      <alignment horizontal="right" vertical="center"/>
      <protection locked="0"/>
    </xf>
    <xf numFmtId="167" fontId="0" fillId="17" borderId="13" xfId="3" applyNumberFormat="1" applyFont="1" applyFill="1" applyBorder="1" applyAlignment="1" applyProtection="1">
      <alignment horizontal="right" vertical="center"/>
      <protection locked="0"/>
    </xf>
    <xf numFmtId="165" fontId="0" fillId="17" borderId="5" xfId="1" applyFont="1" applyFill="1" applyBorder="1" applyAlignment="1" applyProtection="1">
      <alignment horizontal="right" vertical="center"/>
      <protection locked="0"/>
    </xf>
    <xf numFmtId="9" fontId="0" fillId="17" borderId="14" xfId="2" applyFont="1" applyFill="1" applyBorder="1" applyAlignment="1" applyProtection="1">
      <alignment horizontal="center" vertical="center"/>
      <protection locked="0"/>
    </xf>
    <xf numFmtId="9" fontId="0" fillId="17" borderId="13" xfId="0" applyNumberFormat="1" applyFill="1" applyBorder="1" applyAlignment="1" applyProtection="1">
      <alignment horizontal="center" vertical="center"/>
      <protection locked="0"/>
    </xf>
    <xf numFmtId="9" fontId="0" fillId="17" borderId="5" xfId="2" applyFont="1" applyFill="1" applyBorder="1" applyAlignment="1" applyProtection="1">
      <alignment horizontal="center" vertical="center"/>
      <protection locked="0"/>
    </xf>
    <xf numFmtId="0" fontId="3" fillId="17" borderId="1" xfId="0" applyFont="1" applyFill="1" applyBorder="1" applyAlignment="1" applyProtection="1">
      <alignment horizontal="center" vertical="center" wrapText="1"/>
      <protection locked="0"/>
    </xf>
    <xf numFmtId="0" fontId="16" fillId="17" borderId="61" xfId="0" applyFont="1" applyFill="1" applyBorder="1" applyAlignment="1">
      <alignment horizontal="right" vertical="center"/>
    </xf>
    <xf numFmtId="0" fontId="3" fillId="17" borderId="3" xfId="0" applyFont="1" applyFill="1" applyBorder="1" applyAlignment="1" applyProtection="1">
      <alignment horizontal="left" vertical="center" wrapText="1"/>
      <protection locked="0"/>
    </xf>
    <xf numFmtId="0" fontId="3" fillId="17" borderId="3" xfId="0" applyFont="1" applyFill="1" applyBorder="1" applyAlignment="1" applyProtection="1">
      <alignment horizontal="center" vertical="center" wrapText="1"/>
      <protection locked="0"/>
    </xf>
    <xf numFmtId="167" fontId="3" fillId="17" borderId="26" xfId="3" applyNumberFormat="1" applyFont="1" applyFill="1" applyBorder="1" applyAlignment="1" applyProtection="1">
      <alignment horizontal="center" vertical="center" wrapText="1"/>
      <protection locked="0"/>
    </xf>
    <xf numFmtId="171" fontId="0" fillId="7" borderId="0" xfId="2" applyNumberFormat="1" applyFont="1" applyFill="1" applyProtection="1">
      <protection locked="0"/>
    </xf>
    <xf numFmtId="0" fontId="9" fillId="7" borderId="0" xfId="0" applyFont="1" applyFill="1" applyAlignment="1" applyProtection="1">
      <alignment wrapText="1"/>
      <protection locked="0"/>
    </xf>
    <xf numFmtId="0" fontId="9" fillId="7" borderId="0" xfId="0" applyFont="1" applyFill="1" applyProtection="1">
      <protection locked="0"/>
    </xf>
    <xf numFmtId="0" fontId="9" fillId="7" borderId="0" xfId="0" applyFont="1" applyFill="1" applyAlignment="1" applyProtection="1">
      <alignment horizontal="center"/>
      <protection locked="0"/>
    </xf>
    <xf numFmtId="168" fontId="9" fillId="7" borderId="0" xfId="2" applyNumberFormat="1" applyFont="1" applyFill="1" applyProtection="1">
      <protection locked="0"/>
    </xf>
    <xf numFmtId="171" fontId="9" fillId="7" borderId="0" xfId="2" applyNumberFormat="1" applyFont="1" applyFill="1" applyProtection="1">
      <protection locked="0"/>
    </xf>
    <xf numFmtId="172" fontId="9" fillId="7" borderId="0" xfId="4" applyNumberFormat="1" applyFont="1" applyFill="1" applyProtection="1">
      <protection locked="0"/>
    </xf>
    <xf numFmtId="0" fontId="9" fillId="0" borderId="0" xfId="0" applyFont="1" applyProtection="1">
      <protection locked="0"/>
    </xf>
    <xf numFmtId="9" fontId="3" fillId="17" borderId="3" xfId="2" applyFont="1" applyFill="1" applyBorder="1" applyAlignment="1" applyProtection="1">
      <alignment horizontal="left" vertical="center" wrapText="1"/>
      <protection locked="0"/>
    </xf>
    <xf numFmtId="0" fontId="0" fillId="17" borderId="15" xfId="0" applyFill="1" applyBorder="1" applyAlignment="1" applyProtection="1">
      <alignment horizontal="right" vertical="center"/>
      <protection locked="0"/>
    </xf>
    <xf numFmtId="9" fontId="3" fillId="17" borderId="2" xfId="2" applyFont="1" applyFill="1" applyBorder="1" applyAlignment="1" applyProtection="1">
      <alignment horizontal="center" vertical="center" wrapText="1"/>
      <protection locked="0"/>
    </xf>
    <xf numFmtId="0" fontId="9" fillId="17" borderId="0" xfId="0" applyFont="1" applyFill="1" applyAlignment="1" applyProtection="1">
      <alignment wrapText="1"/>
      <protection locked="0"/>
    </xf>
    <xf numFmtId="0" fontId="9" fillId="17" borderId="0" xfId="0" applyFont="1" applyFill="1" applyProtection="1">
      <protection locked="0"/>
    </xf>
    <xf numFmtId="9" fontId="9" fillId="17" borderId="0" xfId="2" applyFont="1" applyFill="1" applyAlignment="1" applyProtection="1">
      <alignment horizontal="center"/>
      <protection locked="0"/>
    </xf>
    <xf numFmtId="171" fontId="9" fillId="17" borderId="0" xfId="2" applyNumberFormat="1" applyFont="1" applyFill="1" applyAlignment="1" applyProtection="1">
      <alignment horizontal="center"/>
      <protection locked="0"/>
    </xf>
    <xf numFmtId="172" fontId="9" fillId="17" borderId="0" xfId="4" applyNumberFormat="1" applyFont="1" applyFill="1" applyAlignment="1" applyProtection="1">
      <alignment horizontal="center"/>
      <protection locked="0"/>
    </xf>
    <xf numFmtId="9" fontId="0" fillId="0" borderId="5" xfId="2" applyFont="1" applyBorder="1" applyAlignment="1" applyProtection="1">
      <alignment horizontal="center" vertical="center" wrapText="1"/>
      <protection locked="0"/>
    </xf>
    <xf numFmtId="0" fontId="3" fillId="17" borderId="5" xfId="0" applyFont="1" applyFill="1" applyBorder="1" applyAlignment="1" applyProtection="1">
      <alignment horizontal="left" vertical="center" wrapText="1"/>
      <protection locked="0"/>
    </xf>
    <xf numFmtId="9" fontId="3" fillId="17" borderId="14" xfId="2" applyFont="1" applyFill="1" applyBorder="1" applyAlignment="1" applyProtection="1">
      <alignment horizontal="center" vertical="center" wrapText="1"/>
      <protection locked="0"/>
    </xf>
    <xf numFmtId="167" fontId="14" fillId="17" borderId="26" xfId="3" applyNumberFormat="1" applyFont="1" applyFill="1" applyBorder="1" applyAlignment="1" applyProtection="1">
      <alignment horizontal="center" vertical="center" wrapText="1"/>
      <protection locked="0"/>
    </xf>
    <xf numFmtId="170" fontId="14" fillId="17" borderId="5" xfId="4" applyNumberFormat="1" applyFont="1" applyFill="1" applyBorder="1" applyAlignment="1" applyProtection="1">
      <alignment horizontal="right" vertical="center"/>
      <protection locked="0"/>
    </xf>
    <xf numFmtId="167" fontId="3" fillId="17" borderId="23" xfId="3" applyNumberFormat="1" applyFont="1" applyFill="1" applyBorder="1" applyAlignment="1" applyProtection="1">
      <alignment horizontal="center" vertical="center" wrapText="1"/>
      <protection locked="0"/>
    </xf>
    <xf numFmtId="175" fontId="3" fillId="17" borderId="26" xfId="4" applyNumberFormat="1" applyFont="1" applyFill="1" applyBorder="1" applyAlignment="1" applyProtection="1">
      <alignment horizontal="center" vertical="center" wrapText="1"/>
      <protection locked="0"/>
    </xf>
    <xf numFmtId="0" fontId="0" fillId="17" borderId="13" xfId="0" applyFill="1" applyBorder="1" applyAlignment="1" applyProtection="1">
      <alignment horizontal="right" vertical="center" wrapText="1"/>
      <protection locked="0"/>
    </xf>
    <xf numFmtId="164" fontId="0" fillId="17" borderId="5" xfId="1" applyNumberFormat="1" applyFont="1" applyFill="1" applyBorder="1" applyAlignment="1" applyProtection="1">
      <alignment horizontal="right" vertical="center"/>
      <protection locked="0"/>
    </xf>
    <xf numFmtId="9" fontId="0" fillId="17" borderId="5" xfId="2" applyFont="1" applyFill="1" applyBorder="1" applyAlignment="1" applyProtection="1">
      <alignment horizontal="center" vertical="center" wrapText="1"/>
      <protection locked="0"/>
    </xf>
    <xf numFmtId="167" fontId="14" fillId="17" borderId="23" xfId="3" applyNumberFormat="1" applyFont="1" applyFill="1" applyBorder="1" applyAlignment="1" applyProtection="1">
      <alignment horizontal="center" vertical="center" wrapText="1"/>
      <protection locked="0"/>
    </xf>
    <xf numFmtId="170" fontId="3" fillId="17" borderId="5" xfId="4" applyNumberFormat="1" applyFont="1" applyFill="1" applyBorder="1" applyAlignment="1" applyProtection="1">
      <alignment horizontal="right" vertical="center"/>
      <protection locked="0"/>
    </xf>
    <xf numFmtId="167" fontId="14" fillId="17" borderId="13" xfId="3" applyNumberFormat="1" applyFont="1" applyFill="1" applyBorder="1" applyAlignment="1" applyProtection="1">
      <alignment horizontal="right" vertical="center"/>
      <protection locked="0"/>
    </xf>
    <xf numFmtId="172" fontId="1" fillId="4" borderId="50" xfId="4" applyNumberFormat="1" applyFont="1" applyFill="1" applyBorder="1" applyAlignment="1" applyProtection="1">
      <alignment horizontal="right" vertical="center" wrapText="1"/>
      <protection locked="0"/>
    </xf>
    <xf numFmtId="172" fontId="3" fillId="0" borderId="26" xfId="4" applyNumberFormat="1" applyFont="1" applyBorder="1" applyAlignment="1" applyProtection="1">
      <alignment horizontal="center" vertical="center" wrapText="1"/>
      <protection locked="0"/>
    </xf>
    <xf numFmtId="172" fontId="0" fillId="0" borderId="0" xfId="4" applyNumberFormat="1" applyFont="1" applyAlignment="1" applyProtection="1">
      <alignment horizontal="center"/>
      <protection locked="0"/>
    </xf>
    <xf numFmtId="9" fontId="3" fillId="17" borderId="3" xfId="2" applyFont="1" applyFill="1" applyBorder="1" applyAlignment="1" applyProtection="1">
      <alignment horizontal="center" vertical="center" wrapText="1"/>
      <protection locked="0"/>
    </xf>
    <xf numFmtId="172" fontId="3" fillId="17" borderId="26" xfId="4" applyNumberFormat="1" applyFont="1" applyFill="1" applyBorder="1" applyAlignment="1" applyProtection="1">
      <alignment horizontal="center" vertical="center" wrapText="1"/>
      <protection locked="0"/>
    </xf>
    <xf numFmtId="165" fontId="0" fillId="17" borderId="45" xfId="1" applyFont="1" applyFill="1" applyBorder="1" applyAlignment="1" applyProtection="1">
      <alignment horizontal="right" vertical="center"/>
      <protection locked="0"/>
    </xf>
    <xf numFmtId="0" fontId="3" fillId="17" borderId="7" xfId="0" applyFont="1" applyFill="1" applyBorder="1" applyAlignment="1" applyProtection="1">
      <alignment horizontal="left" vertical="center" wrapText="1"/>
      <protection locked="0"/>
    </xf>
    <xf numFmtId="0" fontId="3" fillId="17" borderId="7" xfId="0" applyFont="1" applyFill="1" applyBorder="1" applyAlignment="1" applyProtection="1">
      <alignment horizontal="center" vertical="center" wrapText="1"/>
      <protection locked="0"/>
    </xf>
    <xf numFmtId="9" fontId="3" fillId="17" borderId="7" xfId="2" applyFont="1" applyFill="1" applyBorder="1" applyAlignment="1" applyProtection="1">
      <alignment horizontal="center" vertical="center" wrapText="1"/>
      <protection locked="0"/>
    </xf>
    <xf numFmtId="0" fontId="0" fillId="17" borderId="54" xfId="0" applyFill="1" applyBorder="1" applyAlignment="1" applyProtection="1">
      <alignment horizontal="right" vertical="center"/>
      <protection locked="0"/>
    </xf>
    <xf numFmtId="165" fontId="0" fillId="17" borderId="7" xfId="1" applyFont="1" applyFill="1" applyBorder="1" applyAlignment="1" applyProtection="1">
      <alignment horizontal="right" vertical="center"/>
      <protection locked="0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1" fillId="7" borderId="46" xfId="0" applyFont="1" applyFill="1" applyBorder="1" applyAlignment="1" applyProtection="1">
      <alignment horizontal="center" vertical="center" wrapText="1"/>
      <protection locked="0"/>
    </xf>
    <xf numFmtId="0" fontId="1" fillId="7" borderId="47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9" fontId="1" fillId="3" borderId="29" xfId="2" applyFont="1" applyFill="1" applyBorder="1" applyAlignment="1" applyProtection="1">
      <alignment horizontal="center" vertical="center" wrapText="1"/>
      <protection locked="0"/>
    </xf>
    <xf numFmtId="9" fontId="1" fillId="3" borderId="30" xfId="2" applyFont="1" applyFill="1" applyBorder="1" applyAlignment="1" applyProtection="1">
      <alignment horizontal="center" vertical="center" wrapText="1"/>
      <protection locked="0"/>
    </xf>
    <xf numFmtId="9" fontId="1" fillId="3" borderId="31" xfId="2" applyFont="1" applyFill="1" applyBorder="1" applyAlignment="1" applyProtection="1">
      <alignment horizontal="center" vertical="center" wrapText="1"/>
      <protection locked="0"/>
    </xf>
    <xf numFmtId="9" fontId="1" fillId="3" borderId="32" xfId="2" applyFont="1" applyFill="1" applyBorder="1" applyAlignment="1" applyProtection="1">
      <alignment horizontal="center" vertical="center" wrapText="1"/>
      <protection locked="0"/>
    </xf>
    <xf numFmtId="0" fontId="1" fillId="2" borderId="37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7" fillId="7" borderId="37" xfId="0" applyFont="1" applyFill="1" applyBorder="1" applyAlignment="1" applyProtection="1">
      <alignment horizontal="center" vertical="center" wrapText="1"/>
      <protection locked="0"/>
    </xf>
    <xf numFmtId="0" fontId="7" fillId="7" borderId="0" xfId="0" applyFont="1" applyFill="1" applyAlignment="1" applyProtection="1">
      <alignment horizontal="center" vertical="center" wrapText="1"/>
      <protection locked="0"/>
    </xf>
    <xf numFmtId="0" fontId="1" fillId="4" borderId="37" xfId="0" applyFont="1" applyFill="1" applyBorder="1" applyAlignment="1" applyProtection="1">
      <alignment horizontal="center" vertical="center" wrapText="1"/>
      <protection locked="0"/>
    </xf>
    <xf numFmtId="0" fontId="1" fillId="4" borderId="0" xfId="0" applyFont="1" applyFill="1" applyAlignment="1" applyProtection="1">
      <alignment horizontal="center" vertical="center" wrapText="1"/>
      <protection locked="0"/>
    </xf>
    <xf numFmtId="0" fontId="1" fillId="4" borderId="48" xfId="0" applyFont="1" applyFill="1" applyBorder="1" applyAlignment="1" applyProtection="1">
      <alignment horizontal="center" vertical="center" wrapText="1"/>
      <protection locked="0"/>
    </xf>
    <xf numFmtId="0" fontId="1" fillId="8" borderId="37" xfId="0" applyFont="1" applyFill="1" applyBorder="1" applyAlignment="1" applyProtection="1">
      <alignment horizontal="center" vertical="center" wrapText="1"/>
      <protection locked="0"/>
    </xf>
    <xf numFmtId="0" fontId="1" fillId="8" borderId="0" xfId="0" applyFont="1" applyFill="1" applyAlignment="1" applyProtection="1">
      <alignment horizontal="center" vertical="center" wrapText="1"/>
      <protection locked="0"/>
    </xf>
    <xf numFmtId="167" fontId="1" fillId="3" borderId="35" xfId="3" applyNumberFormat="1" applyFont="1" applyFill="1" applyBorder="1" applyAlignment="1" applyProtection="1">
      <alignment horizontal="center" vertical="center" wrapText="1"/>
      <protection locked="0"/>
    </xf>
    <xf numFmtId="167" fontId="1" fillId="3" borderId="36" xfId="3" applyNumberFormat="1" applyFont="1" applyFill="1" applyBorder="1" applyAlignment="1" applyProtection="1">
      <alignment horizontal="center" vertical="center" wrapText="1"/>
      <protection locked="0"/>
    </xf>
    <xf numFmtId="167" fontId="1" fillId="3" borderId="33" xfId="3" applyNumberFormat="1" applyFont="1" applyFill="1" applyBorder="1" applyAlignment="1" applyProtection="1">
      <alignment horizontal="center" vertical="center" wrapText="1"/>
      <protection locked="0"/>
    </xf>
    <xf numFmtId="167" fontId="1" fillId="3" borderId="34" xfId="3" applyNumberFormat="1" applyFont="1" applyFill="1" applyBorder="1" applyAlignment="1" applyProtection="1">
      <alignment horizontal="center" vertical="center" wrapText="1"/>
      <protection locked="0"/>
    </xf>
    <xf numFmtId="0" fontId="1" fillId="2" borderId="48" xfId="0" applyFont="1" applyFill="1" applyBorder="1" applyAlignment="1" applyProtection="1">
      <alignment horizontal="center" vertical="center" wrapText="1"/>
      <protection locked="0"/>
    </xf>
    <xf numFmtId="0" fontId="9" fillId="2" borderId="52" xfId="0" applyFont="1" applyFill="1" applyBorder="1" applyAlignment="1" applyProtection="1">
      <alignment horizontal="left" wrapText="1"/>
      <protection locked="0"/>
    </xf>
    <xf numFmtId="0" fontId="1" fillId="5" borderId="20" xfId="0" applyFont="1" applyFill="1" applyBorder="1" applyAlignment="1" applyProtection="1">
      <alignment horizontal="center" wrapText="1"/>
      <protection locked="0"/>
    </xf>
    <xf numFmtId="0" fontId="1" fillId="5" borderId="21" xfId="0" applyFont="1" applyFill="1" applyBorder="1" applyAlignment="1" applyProtection="1">
      <alignment horizontal="center" wrapText="1"/>
      <protection locked="0"/>
    </xf>
    <xf numFmtId="0" fontId="7" fillId="6" borderId="19" xfId="0" applyFont="1" applyFill="1" applyBorder="1" applyAlignment="1" applyProtection="1">
      <alignment horizontal="center"/>
      <protection locked="0"/>
    </xf>
    <xf numFmtId="0" fontId="7" fillId="6" borderId="0" xfId="0" applyFont="1" applyFill="1" applyAlignment="1" applyProtection="1">
      <alignment horizontal="center"/>
      <protection locked="0"/>
    </xf>
    <xf numFmtId="0" fontId="1" fillId="3" borderId="22" xfId="0" applyFont="1" applyFill="1" applyBorder="1" applyAlignment="1" applyProtection="1">
      <alignment horizontal="center" vertical="center" wrapText="1"/>
      <protection locked="0"/>
    </xf>
    <xf numFmtId="0" fontId="1" fillId="3" borderId="18" xfId="0" applyFont="1" applyFill="1" applyBorder="1" applyAlignment="1" applyProtection="1">
      <alignment horizontal="center" vertical="center" wrapText="1"/>
      <protection locked="0"/>
    </xf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1" fillId="3" borderId="5" xfId="0" applyFont="1" applyFill="1" applyBorder="1" applyAlignment="1" applyProtection="1">
      <alignment horizontal="center" vertical="center" wrapText="1"/>
      <protection locked="0"/>
    </xf>
    <xf numFmtId="0" fontId="1" fillId="3" borderId="6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center" wrapText="1"/>
      <protection locked="0"/>
    </xf>
    <xf numFmtId="0" fontId="1" fillId="3" borderId="16" xfId="0" applyFont="1" applyFill="1" applyBorder="1" applyAlignment="1" applyProtection="1">
      <alignment horizontal="center" vertical="center" wrapText="1"/>
      <protection locked="0"/>
    </xf>
    <xf numFmtId="0" fontId="1" fillId="3" borderId="39" xfId="0" applyFont="1" applyFill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1" fillId="3" borderId="40" xfId="0" applyFont="1" applyFill="1" applyBorder="1" applyAlignment="1" applyProtection="1">
      <alignment horizontal="center" vertical="center" wrapText="1"/>
      <protection locked="0"/>
    </xf>
    <xf numFmtId="9" fontId="7" fillId="3" borderId="18" xfId="2" applyFont="1" applyFill="1" applyBorder="1" applyAlignment="1" applyProtection="1">
      <alignment horizontal="center" vertical="center" wrapText="1"/>
      <protection locked="0"/>
    </xf>
    <xf numFmtId="9" fontId="7" fillId="3" borderId="5" xfId="2" applyFont="1" applyFill="1" applyBorder="1" applyAlignment="1" applyProtection="1">
      <alignment horizontal="center" vertical="center" wrapText="1"/>
      <protection locked="0"/>
    </xf>
    <xf numFmtId="9" fontId="7" fillId="3" borderId="1" xfId="2" applyFont="1" applyFill="1" applyBorder="1" applyAlignment="1" applyProtection="1">
      <alignment horizontal="center" vertical="center" wrapText="1"/>
      <protection locked="0"/>
    </xf>
    <xf numFmtId="9" fontId="7" fillId="3" borderId="16" xfId="2" applyFont="1" applyFill="1" applyBorder="1" applyAlignment="1" applyProtection="1">
      <alignment horizontal="center" vertical="center" wrapText="1"/>
      <protection locked="0"/>
    </xf>
    <xf numFmtId="9" fontId="1" fillId="3" borderId="41" xfId="2" applyFont="1" applyFill="1" applyBorder="1" applyAlignment="1" applyProtection="1">
      <alignment horizontal="center" vertical="center" wrapText="1"/>
      <protection locked="0"/>
    </xf>
    <xf numFmtId="9" fontId="1" fillId="3" borderId="42" xfId="2" applyFont="1" applyFill="1" applyBorder="1" applyAlignment="1" applyProtection="1">
      <alignment horizontal="center" vertical="center" wrapText="1"/>
      <protection locked="0"/>
    </xf>
    <xf numFmtId="9" fontId="1" fillId="3" borderId="43" xfId="2" applyFont="1" applyFill="1" applyBorder="1" applyAlignment="1" applyProtection="1">
      <alignment horizontal="center" vertical="center" wrapText="1"/>
      <protection locked="0"/>
    </xf>
    <xf numFmtId="9" fontId="1" fillId="3" borderId="44" xfId="2" applyFont="1" applyFill="1" applyBorder="1" applyAlignment="1" applyProtection="1">
      <alignment horizontal="center" vertical="center" wrapText="1"/>
      <protection locked="0"/>
    </xf>
    <xf numFmtId="0" fontId="8" fillId="2" borderId="49" xfId="0" applyFont="1" applyFill="1" applyBorder="1" applyAlignment="1" applyProtection="1">
      <alignment horizontal="center"/>
      <protection locked="0"/>
    </xf>
    <xf numFmtId="0" fontId="8" fillId="2" borderId="51" xfId="0" applyFont="1" applyFill="1" applyBorder="1" applyAlignment="1" applyProtection="1">
      <alignment horizontal="center"/>
      <protection locked="0"/>
    </xf>
    <xf numFmtId="0" fontId="8" fillId="2" borderId="50" xfId="0" applyFont="1" applyFill="1" applyBorder="1" applyAlignment="1" applyProtection="1">
      <alignment horizontal="center"/>
      <protection locked="0"/>
    </xf>
    <xf numFmtId="0" fontId="1" fillId="4" borderId="49" xfId="0" applyFont="1" applyFill="1" applyBorder="1" applyAlignment="1" applyProtection="1">
      <alignment horizontal="right" vertical="center" wrapText="1"/>
      <protection locked="0"/>
    </xf>
    <xf numFmtId="0" fontId="1" fillId="4" borderId="50" xfId="0" applyFont="1" applyFill="1" applyBorder="1" applyAlignment="1" applyProtection="1">
      <alignment horizontal="right" vertical="center" wrapText="1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" fillId="5" borderId="47" xfId="3" applyNumberFormat="1" applyFont="1" applyFill="1" applyBorder="1" applyAlignment="1" applyProtection="1">
      <alignment horizontal="center" wrapText="1"/>
      <protection locked="0"/>
    </xf>
    <xf numFmtId="0" fontId="1" fillId="5" borderId="58" xfId="3" applyNumberFormat="1" applyFont="1" applyFill="1" applyBorder="1" applyAlignment="1" applyProtection="1">
      <alignment horizontal="center" wrapText="1"/>
      <protection locked="0"/>
    </xf>
    <xf numFmtId="0" fontId="1" fillId="12" borderId="18" xfId="0" applyFont="1" applyFill="1" applyBorder="1" applyAlignment="1" applyProtection="1">
      <alignment horizontal="center" vertical="center" wrapText="1"/>
      <protection locked="0"/>
    </xf>
    <xf numFmtId="0" fontId="1" fillId="12" borderId="5" xfId="0" applyFont="1" applyFill="1" applyBorder="1" applyAlignment="1" applyProtection="1">
      <alignment horizontal="center" vertical="center" wrapText="1"/>
      <protection locked="0"/>
    </xf>
    <xf numFmtId="0" fontId="1" fillId="12" borderId="1" xfId="0" applyFont="1" applyFill="1" applyBorder="1" applyAlignment="1" applyProtection="1">
      <alignment horizontal="center" vertical="center" wrapText="1"/>
      <protection locked="0"/>
    </xf>
    <xf numFmtId="0" fontId="1" fillId="12" borderId="16" xfId="0" applyFont="1" applyFill="1" applyBorder="1" applyAlignment="1" applyProtection="1">
      <alignment horizontal="center" vertical="center" wrapText="1"/>
      <protection locked="0"/>
    </xf>
    <xf numFmtId="9" fontId="7" fillId="12" borderId="18" xfId="2" applyFont="1" applyFill="1" applyBorder="1" applyAlignment="1" applyProtection="1">
      <alignment horizontal="center" vertical="center" wrapText="1"/>
      <protection locked="0"/>
    </xf>
    <xf numFmtId="9" fontId="7" fillId="12" borderId="5" xfId="2" applyFont="1" applyFill="1" applyBorder="1" applyAlignment="1" applyProtection="1">
      <alignment horizontal="center" vertical="center" wrapText="1"/>
      <protection locked="0"/>
    </xf>
    <xf numFmtId="9" fontId="7" fillId="12" borderId="1" xfId="2" applyFont="1" applyFill="1" applyBorder="1" applyAlignment="1" applyProtection="1">
      <alignment horizontal="center" vertical="center" wrapText="1"/>
      <protection locked="0"/>
    </xf>
    <xf numFmtId="9" fontId="7" fillId="12" borderId="16" xfId="2" applyFont="1" applyFill="1" applyBorder="1" applyAlignment="1" applyProtection="1">
      <alignment horizontal="center" vertical="center" wrapText="1"/>
      <protection locked="0"/>
    </xf>
    <xf numFmtId="0" fontId="3" fillId="15" borderId="3" xfId="0" applyFont="1" applyFill="1" applyBorder="1" applyAlignment="1" applyProtection="1">
      <alignment horizontal="left" vertical="center" wrapText="1"/>
      <protection locked="0"/>
    </xf>
    <xf numFmtId="0" fontId="3" fillId="15" borderId="4" xfId="0" applyFont="1" applyFill="1" applyBorder="1" applyAlignment="1" applyProtection="1">
      <alignment horizontal="left" vertical="center" wrapText="1"/>
      <protection locked="0"/>
    </xf>
    <xf numFmtId="0" fontId="3" fillId="15" borderId="10" xfId="0" applyFont="1" applyFill="1" applyBorder="1" applyAlignment="1" applyProtection="1">
      <alignment horizontal="left" vertical="center" wrapText="1"/>
      <protection locked="0"/>
    </xf>
    <xf numFmtId="0" fontId="17" fillId="0" borderId="8" xfId="0" applyFont="1" applyBorder="1" applyAlignment="1" applyProtection="1">
      <alignment horizontal="center" vertical="center" wrapText="1"/>
      <protection locked="0"/>
    </xf>
    <xf numFmtId="0" fontId="17" fillId="0" borderId="6" xfId="0" applyFont="1" applyBorder="1" applyAlignment="1" applyProtection="1">
      <alignment horizontal="center" vertical="center" wrapText="1"/>
      <protection locked="0"/>
    </xf>
    <xf numFmtId="0" fontId="5" fillId="17" borderId="6" xfId="0" applyFont="1" applyFill="1" applyBorder="1" applyAlignment="1" applyProtection="1">
      <alignment horizontal="center" vertical="center" wrapText="1"/>
      <protection locked="0"/>
    </xf>
    <xf numFmtId="0" fontId="3" fillId="17" borderId="1" xfId="0" applyFont="1" applyFill="1" applyBorder="1" applyAlignment="1" applyProtection="1">
      <alignment horizontal="left" vertical="center" wrapText="1"/>
      <protection locked="0"/>
    </xf>
    <xf numFmtId="0" fontId="3" fillId="15" borderId="1" xfId="0" applyFont="1" applyFill="1" applyBorder="1" applyAlignment="1" applyProtection="1">
      <alignment horizontal="left" vertical="center" wrapText="1"/>
      <protection locked="0"/>
    </xf>
    <xf numFmtId="0" fontId="3" fillId="15" borderId="3" xfId="0" applyFont="1" applyFill="1" applyBorder="1" applyAlignment="1" applyProtection="1">
      <alignment horizontal="center" vertical="center" wrapText="1"/>
      <protection locked="0"/>
    </xf>
    <xf numFmtId="0" fontId="3" fillId="15" borderId="5" xfId="0" applyFont="1" applyFill="1" applyBorder="1" applyAlignment="1" applyProtection="1">
      <alignment horizontal="center" vertical="center" wrapText="1"/>
      <protection locked="0"/>
    </xf>
    <xf numFmtId="0" fontId="3" fillId="15" borderId="5" xfId="0" applyFont="1" applyFill="1" applyBorder="1" applyAlignment="1" applyProtection="1">
      <alignment horizontal="left" vertical="center" wrapText="1"/>
      <protection locked="0"/>
    </xf>
    <xf numFmtId="0" fontId="8" fillId="11" borderId="49" xfId="0" applyFont="1" applyFill="1" applyBorder="1" applyAlignment="1" applyProtection="1">
      <alignment horizontal="center"/>
      <protection locked="0"/>
    </xf>
    <xf numFmtId="0" fontId="8" fillId="11" borderId="51" xfId="0" applyFont="1" applyFill="1" applyBorder="1" applyAlignment="1" applyProtection="1">
      <alignment horizontal="center"/>
      <protection locked="0"/>
    </xf>
    <xf numFmtId="0" fontId="8" fillId="11" borderId="50" xfId="0" applyFont="1" applyFill="1" applyBorder="1" applyAlignment="1" applyProtection="1">
      <alignment horizontal="center"/>
      <protection locked="0"/>
    </xf>
    <xf numFmtId="0" fontId="4" fillId="17" borderId="8" xfId="0" applyFont="1" applyFill="1" applyBorder="1" applyAlignment="1" applyProtection="1">
      <alignment horizontal="center" vertical="center" wrapText="1"/>
      <protection locked="0"/>
    </xf>
    <xf numFmtId="0" fontId="4" fillId="17" borderId="6" xfId="0" applyFont="1" applyFill="1" applyBorder="1" applyAlignment="1" applyProtection="1">
      <alignment horizontal="center" vertical="center" wrapText="1"/>
      <protection locked="0"/>
    </xf>
    <xf numFmtId="0" fontId="5" fillId="17" borderId="9" xfId="0" applyFont="1" applyFill="1" applyBorder="1" applyAlignment="1" applyProtection="1">
      <alignment horizontal="left" vertical="center" wrapText="1"/>
      <protection locked="0"/>
    </xf>
    <xf numFmtId="0" fontId="5" fillId="17" borderId="11" xfId="0" applyFont="1" applyFill="1" applyBorder="1" applyAlignment="1" applyProtection="1">
      <alignment horizontal="left" vertical="center" wrapText="1"/>
      <protection locked="0"/>
    </xf>
    <xf numFmtId="0" fontId="5" fillId="17" borderId="12" xfId="0" applyFont="1" applyFill="1" applyBorder="1" applyAlignment="1" applyProtection="1">
      <alignment horizontal="left" vertical="center" wrapText="1"/>
      <protection locked="0"/>
    </xf>
    <xf numFmtId="0" fontId="3" fillId="17" borderId="3" xfId="0" applyFont="1" applyFill="1" applyBorder="1" applyAlignment="1" applyProtection="1">
      <alignment horizontal="left" vertical="center" wrapText="1"/>
      <protection locked="0"/>
    </xf>
    <xf numFmtId="0" fontId="3" fillId="17" borderId="4" xfId="0" applyFont="1" applyFill="1" applyBorder="1" applyAlignment="1" applyProtection="1">
      <alignment horizontal="left" vertical="center" wrapText="1"/>
      <protection locked="0"/>
    </xf>
    <xf numFmtId="0" fontId="3" fillId="17" borderId="10" xfId="0" applyFont="1" applyFill="1" applyBorder="1" applyAlignment="1" applyProtection="1">
      <alignment horizontal="left" vertical="center" wrapText="1"/>
      <protection locked="0"/>
    </xf>
    <xf numFmtId="172" fontId="1" fillId="3" borderId="33" xfId="4" applyNumberFormat="1" applyFont="1" applyFill="1" applyBorder="1" applyAlignment="1" applyProtection="1">
      <alignment horizontal="center" vertical="center" wrapText="1"/>
      <protection locked="0"/>
    </xf>
    <xf numFmtId="172" fontId="1" fillId="3" borderId="34" xfId="4" applyNumberFormat="1" applyFont="1" applyFill="1" applyBorder="1" applyAlignment="1" applyProtection="1">
      <alignment horizontal="center" vertical="center" wrapText="1"/>
      <protection locked="0"/>
    </xf>
  </cellXfs>
  <cellStyles count="5">
    <cellStyle name="Millares" xfId="3" builtinId="3"/>
    <cellStyle name="Moneda" xfId="4" builtinId="4"/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36</xdr:row>
      <xdr:rowOff>156180</xdr:rowOff>
    </xdr:to>
    <xdr:sp macro="" textlink="">
      <xdr:nvSpPr>
        <xdr:cNvPr id="2" name="AutoShape 1" descr="Secretaria General de la Alcaldía Mayor de Bogotá | Red Empresarial de  Seguridad Vial">
          <a:extLst>
            <a:ext uri="{FF2B5EF4-FFF2-40B4-BE49-F238E27FC236}">
              <a16:creationId xmlns:a16="http://schemas.microsoft.com/office/drawing/2014/main" id="{1EF49AD8-9204-42E3-898A-04C4EEFE0272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7014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36</xdr:row>
      <xdr:rowOff>156180</xdr:rowOff>
    </xdr:to>
    <xdr:sp macro="" textlink="">
      <xdr:nvSpPr>
        <xdr:cNvPr id="3" name="AutoShape 3" descr="Secretaria General de la Alcaldía Mayor de Bogotá | Red Empresarial de  Seguridad Vial">
          <a:extLst>
            <a:ext uri="{FF2B5EF4-FFF2-40B4-BE49-F238E27FC236}">
              <a16:creationId xmlns:a16="http://schemas.microsoft.com/office/drawing/2014/main" id="{5DE7A453-0608-48C9-9112-7E1F8987B2DC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7014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1</xdr:rowOff>
    </xdr:from>
    <xdr:to>
      <xdr:col>0</xdr:col>
      <xdr:colOff>1877786</xdr:colOff>
      <xdr:row>0</xdr:row>
      <xdr:rowOff>517071</xdr:rowOff>
    </xdr:to>
    <xdr:pic>
      <xdr:nvPicPr>
        <xdr:cNvPr id="4" name="Imagen 3" descr="Secretaria General de la Alcaldía Mayor de Bogotá | Red Empresarial de  Seguridad Vial">
          <a:extLst>
            <a:ext uri="{FF2B5EF4-FFF2-40B4-BE49-F238E27FC236}">
              <a16:creationId xmlns:a16="http://schemas.microsoft.com/office/drawing/2014/main" id="{A0EC7C3F-5062-4E30-A6BF-E6B0D39B872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0" y="1"/>
          <a:ext cx="1877786" cy="517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99</xdr:row>
      <xdr:rowOff>187779</xdr:rowOff>
    </xdr:to>
    <xdr:sp macro="" textlink="">
      <xdr:nvSpPr>
        <xdr:cNvPr id="2" name="AutoShape 1" descr="Secretaria General de la Alcaldía Mayor de Bogotá | Red Empresarial de  Seguridad Vial">
          <a:extLst>
            <a:ext uri="{FF2B5EF4-FFF2-40B4-BE49-F238E27FC236}">
              <a16:creationId xmlns:a16="http://schemas.microsoft.com/office/drawing/2014/main" id="{36F4F2A0-94B4-4510-A26F-0BE16059FF4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189139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99</xdr:row>
      <xdr:rowOff>187779</xdr:rowOff>
    </xdr:to>
    <xdr:sp macro="" textlink="">
      <xdr:nvSpPr>
        <xdr:cNvPr id="3" name="AutoShape 3" descr="Secretaria General de la Alcaldía Mayor de Bogotá | Red Empresarial de  Seguridad Vial">
          <a:extLst>
            <a:ext uri="{FF2B5EF4-FFF2-40B4-BE49-F238E27FC236}">
              <a16:creationId xmlns:a16="http://schemas.microsoft.com/office/drawing/2014/main" id="{72FD681F-5746-424B-B523-E3041DA4C2FA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189139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112</xdr:row>
      <xdr:rowOff>5443</xdr:rowOff>
    </xdr:to>
    <xdr:sp macro="" textlink="">
      <xdr:nvSpPr>
        <xdr:cNvPr id="2" name="AutoShape 1" descr="Secretaria General de la Alcaldía Mayor de Bogotá | Red Empresarial de  Seguridad Vial">
          <a:extLst>
            <a:ext uri="{FF2B5EF4-FFF2-40B4-BE49-F238E27FC236}">
              <a16:creationId xmlns:a16="http://schemas.microsoft.com/office/drawing/2014/main" id="{328CCA37-BDC8-48DA-8B76-7592789A009E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210556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13607</xdr:rowOff>
    </xdr:from>
    <xdr:to>
      <xdr:col>0</xdr:col>
      <xdr:colOff>304800</xdr:colOff>
      <xdr:row>112</xdr:row>
      <xdr:rowOff>19050</xdr:rowOff>
    </xdr:to>
    <xdr:sp macro="" textlink="">
      <xdr:nvSpPr>
        <xdr:cNvPr id="3" name="AutoShape 3" descr="Secretaria General de la Alcaldía Mayor de Bogotá | Red Empresarial de  Seguridad Vial">
          <a:extLst>
            <a:ext uri="{FF2B5EF4-FFF2-40B4-BE49-F238E27FC236}">
              <a16:creationId xmlns:a16="http://schemas.microsoft.com/office/drawing/2014/main" id="{F7FE194C-CC71-4ED6-BFC1-BE50D3C3C242}"/>
            </a:ext>
          </a:extLst>
        </xdr:cNvPr>
        <xdr:cNvSpPr>
          <a:spLocks noChangeAspect="1" noChangeArrowheads="1"/>
        </xdr:cNvSpPr>
      </xdr:nvSpPr>
      <xdr:spPr bwMode="auto">
        <a:xfrm>
          <a:off x="0" y="13607"/>
          <a:ext cx="304800" cy="326625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1345745</xdr:colOff>
      <xdr:row>0</xdr:row>
      <xdr:rowOff>456948</xdr:rowOff>
    </xdr:to>
    <xdr:pic>
      <xdr:nvPicPr>
        <xdr:cNvPr id="4" name="Imagen 3" descr="Secretaria General de la Alcaldía Mayor de Bogotá | Red Empresarial de  Seguridad Vial">
          <a:extLst>
            <a:ext uri="{FF2B5EF4-FFF2-40B4-BE49-F238E27FC236}">
              <a16:creationId xmlns:a16="http://schemas.microsoft.com/office/drawing/2014/main" id="{7D0772FD-B189-47BF-B570-BCD131F146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0" y="0"/>
          <a:ext cx="1345745" cy="4569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110</xdr:row>
      <xdr:rowOff>103414</xdr:rowOff>
    </xdr:to>
    <xdr:sp macro="" textlink="">
      <xdr:nvSpPr>
        <xdr:cNvPr id="2" name="AutoShape 1" descr="Secretaria General de la Alcaldía Mayor de Bogotá | Red Empresarial de  Seguridad Vial">
          <a:extLst>
            <a:ext uri="{FF2B5EF4-FFF2-40B4-BE49-F238E27FC236}">
              <a16:creationId xmlns:a16="http://schemas.microsoft.com/office/drawing/2014/main" id="{E9B0249E-5EAA-4D1B-8A55-4BD1255BD8EA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210584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110</xdr:row>
      <xdr:rowOff>103414</xdr:rowOff>
    </xdr:to>
    <xdr:sp macro="" textlink="">
      <xdr:nvSpPr>
        <xdr:cNvPr id="3" name="AutoShape 3" descr="Secretaria General de la Alcaldía Mayor de Bogotá | Red Empresarial de  Seguridad Vial">
          <a:extLst>
            <a:ext uri="{FF2B5EF4-FFF2-40B4-BE49-F238E27FC236}">
              <a16:creationId xmlns:a16="http://schemas.microsoft.com/office/drawing/2014/main" id="{C31DCFD4-D8E8-42BA-9F6B-467EC9583067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210584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31</xdr:row>
      <xdr:rowOff>733425</xdr:rowOff>
    </xdr:to>
    <xdr:sp macro="" textlink="">
      <xdr:nvSpPr>
        <xdr:cNvPr id="2" name="AutoShape 1" descr="Secretaria General de la Alcaldía Mayor de Bogotá | Red Empresarial de  Seguridad Vial">
          <a:extLst>
            <a:ext uri="{FF2B5EF4-FFF2-40B4-BE49-F238E27FC236}">
              <a16:creationId xmlns:a16="http://schemas.microsoft.com/office/drawing/2014/main" id="{1F88E4A9-69F4-4E9A-8A02-ED4BEC3FC326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7019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31</xdr:row>
      <xdr:rowOff>733425</xdr:rowOff>
    </xdr:to>
    <xdr:sp macro="" textlink="">
      <xdr:nvSpPr>
        <xdr:cNvPr id="3" name="AutoShape 3" descr="Secretaria General de la Alcaldía Mayor de Bogotá | Red Empresarial de  Seguridad Vial">
          <a:extLst>
            <a:ext uri="{FF2B5EF4-FFF2-40B4-BE49-F238E27FC236}">
              <a16:creationId xmlns:a16="http://schemas.microsoft.com/office/drawing/2014/main" id="{32B80B14-A058-4711-A9BA-3736C04E0FC9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7019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119</xdr:row>
      <xdr:rowOff>4083</xdr:rowOff>
    </xdr:to>
    <xdr:sp macro="" textlink="">
      <xdr:nvSpPr>
        <xdr:cNvPr id="2" name="AutoShape 1" descr="Secretaria General de la Alcaldía Mayor de Bogotá | Red Empresarial de  Seguridad Vial">
          <a:extLst>
            <a:ext uri="{FF2B5EF4-FFF2-40B4-BE49-F238E27FC236}">
              <a16:creationId xmlns:a16="http://schemas.microsoft.com/office/drawing/2014/main" id="{A9A7584F-BA42-441F-BF9C-A90A67378731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21840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119</xdr:row>
      <xdr:rowOff>4083</xdr:rowOff>
    </xdr:to>
    <xdr:sp macro="" textlink="">
      <xdr:nvSpPr>
        <xdr:cNvPr id="3" name="AutoShape 3" descr="Secretaria General de la Alcaldía Mayor de Bogotá | Red Empresarial de  Seguridad Vial">
          <a:extLst>
            <a:ext uri="{FF2B5EF4-FFF2-40B4-BE49-F238E27FC236}">
              <a16:creationId xmlns:a16="http://schemas.microsoft.com/office/drawing/2014/main" id="{217C266C-F298-4F06-8D2B-1755903C458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21840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13</xdr:row>
      <xdr:rowOff>38100</xdr:rowOff>
    </xdr:to>
    <xdr:sp macro="" textlink="">
      <xdr:nvSpPr>
        <xdr:cNvPr id="2" name="AutoShape 1" descr="Secretaria General de la Alcaldía Mayor de Bogotá | Red Empresarial de  Seguridad Vial">
          <a:extLst>
            <a:ext uri="{FF2B5EF4-FFF2-40B4-BE49-F238E27FC236}">
              <a16:creationId xmlns:a16="http://schemas.microsoft.com/office/drawing/2014/main" id="{8E244879-2619-4D14-BE3D-9CAF54E1170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2571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13</xdr:row>
      <xdr:rowOff>38100</xdr:rowOff>
    </xdr:to>
    <xdr:sp macro="" textlink="">
      <xdr:nvSpPr>
        <xdr:cNvPr id="3" name="AutoShape 3" descr="Secretaria General de la Alcaldía Mayor de Bogotá | Red Empresarial de  Seguridad Vial">
          <a:extLst>
            <a:ext uri="{FF2B5EF4-FFF2-40B4-BE49-F238E27FC236}">
              <a16:creationId xmlns:a16="http://schemas.microsoft.com/office/drawing/2014/main" id="{2EA9C21E-5286-4FE0-B03C-4AA7AF3DA553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2571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118384</xdr:colOff>
      <xdr:row>0</xdr:row>
      <xdr:rowOff>1</xdr:rowOff>
    </xdr:from>
    <xdr:to>
      <xdr:col>0</xdr:col>
      <xdr:colOff>1891393</xdr:colOff>
      <xdr:row>0</xdr:row>
      <xdr:rowOff>571501</xdr:rowOff>
    </xdr:to>
    <xdr:pic>
      <xdr:nvPicPr>
        <xdr:cNvPr id="4" name="Imagen 3" descr="Secretaria General de la Alcaldía Mayor de Bogotá | Red Empresarial de  Seguridad Vial">
          <a:extLst>
            <a:ext uri="{FF2B5EF4-FFF2-40B4-BE49-F238E27FC236}">
              <a16:creationId xmlns:a16="http://schemas.microsoft.com/office/drawing/2014/main" id="{4504990A-504A-4209-9410-3609D4F6CB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999" b="15000"/>
        <a:stretch/>
      </xdr:blipFill>
      <xdr:spPr bwMode="auto">
        <a:xfrm>
          <a:off x="118384" y="1"/>
          <a:ext cx="1773009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13</xdr:row>
      <xdr:rowOff>231321</xdr:rowOff>
    </xdr:to>
    <xdr:sp macro="" textlink="">
      <xdr:nvSpPr>
        <xdr:cNvPr id="2" name="AutoShape 1" descr="Secretaria General de la Alcaldía Mayor de Bogotá | Red Empresarial de  Seguridad Vial">
          <a:extLst>
            <a:ext uri="{FF2B5EF4-FFF2-40B4-BE49-F238E27FC236}">
              <a16:creationId xmlns:a16="http://schemas.microsoft.com/office/drawing/2014/main" id="{FA4B3F18-06C9-4598-9A19-89ECF4AAA56A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2571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13</xdr:row>
      <xdr:rowOff>231321</xdr:rowOff>
    </xdr:to>
    <xdr:sp macro="" textlink="">
      <xdr:nvSpPr>
        <xdr:cNvPr id="3" name="AutoShape 3" descr="Secretaria General de la Alcaldía Mayor de Bogotá | Red Empresarial de  Seguridad Vial">
          <a:extLst>
            <a:ext uri="{FF2B5EF4-FFF2-40B4-BE49-F238E27FC236}">
              <a16:creationId xmlns:a16="http://schemas.microsoft.com/office/drawing/2014/main" id="{40765BB8-2DFA-44B5-A2B9-F1A411EAE5AC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2571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ducacionbogota-my.sharepoint.com/personal/crocha_educacionbogota_gov_co/Documents/SED%20Carlos%20Rocha/2022/Plan%20de%20Austeridad/Segundo%20Seguimiento/Respuestas/Anexo%202%20ATENEA.xlsx" TargetMode="External"/><Relationship Id="rId1" Type="http://schemas.openxmlformats.org/officeDocument/2006/relationships/externalLinkPath" Target="/personal/crocha_educacionbogota_gov_co/Documents/SED%20Carlos%20Rocha/2022/Plan%20de%20Austeridad/Segundo%20Seguimiento/Respuestas/Anexo%202%20ATENE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os"/>
      <sheetName val="ATENEA 2022"/>
      <sheetName val="ATENEA 2023"/>
    </sheetNames>
    <sheetDataSet>
      <sheetData sheetId="0"/>
      <sheetData sheetId="1">
        <row r="18">
          <cell r="L18">
            <v>1</v>
          </cell>
          <cell r="S18">
            <v>1</v>
          </cell>
        </row>
        <row r="23">
          <cell r="L23"/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2E649-4375-4F46-B78B-4ED8E9660668}">
  <dimension ref="A1:Y37"/>
  <sheetViews>
    <sheetView topLeftCell="A2" zoomScale="70" zoomScaleNormal="70" workbookViewId="0">
      <selection activeCell="K34" sqref="K34"/>
    </sheetView>
  </sheetViews>
  <sheetFormatPr baseColWidth="10" defaultColWidth="11.42578125" defaultRowHeight="15" x14ac:dyDescent="0.25"/>
  <cols>
    <col min="1" max="1" width="29" style="25" customWidth="1"/>
    <col min="2" max="2" width="29" style="6" customWidth="1"/>
    <col min="3" max="3" width="34.7109375" style="6" customWidth="1"/>
    <col min="4" max="4" width="19.28515625" style="6" customWidth="1"/>
    <col min="5" max="5" width="19.7109375" style="6" customWidth="1"/>
    <col min="6" max="6" width="16.42578125" style="37" customWidth="1"/>
    <col min="7" max="7" width="25.28515625" style="37" customWidth="1"/>
    <col min="8" max="11" width="16.85546875" style="35" customWidth="1"/>
    <col min="12" max="12" width="15.28515625" style="6" customWidth="1"/>
    <col min="13" max="13" width="22.85546875" style="6" customWidth="1"/>
    <col min="14" max="14" width="19.28515625" style="6" customWidth="1"/>
    <col min="15" max="15" width="19.85546875" style="6" customWidth="1"/>
    <col min="16" max="16" width="26" style="6" customWidth="1"/>
    <col min="17" max="17" width="24.140625" style="6" customWidth="1"/>
    <col min="18" max="18" width="23.5703125" style="6" customWidth="1"/>
    <col min="19" max="19" width="19.85546875" style="41" customWidth="1"/>
    <col min="20" max="20" width="25.140625" style="6" customWidth="1"/>
    <col min="21" max="21" width="27.85546875" style="6" customWidth="1"/>
    <col min="22" max="22" width="19.85546875" style="6" customWidth="1"/>
    <col min="23" max="23" width="28.5703125" style="6" customWidth="1"/>
    <col min="24" max="24" width="33" style="6" customWidth="1"/>
    <col min="25" max="25" width="22.7109375" style="6" customWidth="1"/>
    <col min="26" max="16384" width="11.42578125" style="6"/>
  </cols>
  <sheetData>
    <row r="1" spans="1:25" ht="42" customHeight="1" x14ac:dyDescent="0.25">
      <c r="A1" s="5"/>
      <c r="B1" s="5"/>
      <c r="C1" s="300" t="s">
        <v>18</v>
      </c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0"/>
      <c r="X1" s="300"/>
      <c r="Y1" s="300"/>
    </row>
    <row r="2" spans="1:25" x14ac:dyDescent="0.25">
      <c r="A2" s="29" t="s">
        <v>20</v>
      </c>
      <c r="B2" s="295" t="s">
        <v>86</v>
      </c>
      <c r="C2" s="296"/>
      <c r="D2" s="296"/>
      <c r="E2" s="296"/>
      <c r="F2" s="296"/>
      <c r="G2" s="297"/>
      <c r="H2" s="298" t="s">
        <v>19</v>
      </c>
      <c r="I2" s="299"/>
      <c r="J2" s="295"/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  <c r="W2" s="296"/>
      <c r="X2" s="296"/>
      <c r="Y2" s="296"/>
    </row>
    <row r="3" spans="1:25" ht="30" x14ac:dyDescent="0.25">
      <c r="A3" s="29" t="s">
        <v>85</v>
      </c>
      <c r="B3" s="295"/>
      <c r="C3" s="296"/>
      <c r="D3" s="296"/>
      <c r="E3" s="296"/>
      <c r="F3" s="296"/>
      <c r="G3" s="297"/>
      <c r="H3" s="38"/>
      <c r="I3" s="42" t="s">
        <v>83</v>
      </c>
      <c r="J3" s="295" t="s">
        <v>92</v>
      </c>
      <c r="K3" s="296"/>
      <c r="L3" s="296"/>
      <c r="M3" s="296"/>
      <c r="N3" s="296"/>
      <c r="O3" s="296"/>
      <c r="P3" s="296"/>
      <c r="Q3" s="296"/>
      <c r="R3" s="296"/>
      <c r="S3" s="296"/>
      <c r="T3" s="296"/>
      <c r="U3" s="296"/>
      <c r="V3" s="296"/>
      <c r="W3" s="296"/>
      <c r="X3" s="296"/>
      <c r="Y3" s="296"/>
    </row>
    <row r="4" spans="1:25" x14ac:dyDescent="0.25">
      <c r="A4" s="7" t="s">
        <v>21</v>
      </c>
      <c r="B4" s="295">
        <v>2023</v>
      </c>
      <c r="C4" s="296"/>
      <c r="D4" s="296"/>
      <c r="E4" s="296"/>
      <c r="F4" s="296"/>
      <c r="G4" s="297"/>
      <c r="H4" s="298" t="s">
        <v>22</v>
      </c>
      <c r="I4" s="299"/>
      <c r="J4" s="295" t="s">
        <v>87</v>
      </c>
      <c r="K4" s="296"/>
      <c r="L4" s="296"/>
      <c r="M4" s="296"/>
      <c r="N4" s="296"/>
      <c r="O4" s="296"/>
      <c r="P4" s="296"/>
      <c r="Q4" s="296"/>
      <c r="R4" s="296"/>
      <c r="S4" s="296"/>
      <c r="T4" s="296"/>
      <c r="U4" s="296"/>
      <c r="V4" s="296"/>
      <c r="W4" s="296"/>
      <c r="X4" s="296"/>
      <c r="Y4" s="296"/>
    </row>
    <row r="5" spans="1:25" x14ac:dyDescent="0.25">
      <c r="A5" s="7" t="s">
        <v>23</v>
      </c>
      <c r="B5" s="295" t="s">
        <v>34</v>
      </c>
      <c r="C5" s="296"/>
      <c r="D5" s="296"/>
      <c r="E5" s="296"/>
      <c r="F5" s="296"/>
      <c r="G5" s="297"/>
      <c r="H5" s="298" t="s">
        <v>24</v>
      </c>
      <c r="I5" s="299"/>
      <c r="J5" s="295" t="s">
        <v>35</v>
      </c>
      <c r="K5" s="296"/>
      <c r="L5" s="296"/>
      <c r="M5" s="296"/>
      <c r="N5" s="296"/>
      <c r="O5" s="296"/>
      <c r="P5" s="296"/>
      <c r="Q5" s="296"/>
      <c r="R5" s="296"/>
      <c r="S5" s="296"/>
      <c r="T5" s="296"/>
      <c r="U5" s="296"/>
      <c r="V5" s="296"/>
      <c r="W5" s="296"/>
      <c r="X5" s="296"/>
      <c r="Y5" s="296"/>
    </row>
    <row r="6" spans="1:25" ht="15.75" thickBot="1" x14ac:dyDescent="0.3">
      <c r="A6" s="271" t="s">
        <v>84</v>
      </c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</row>
    <row r="7" spans="1:25" ht="15.75" thickBot="1" x14ac:dyDescent="0.3">
      <c r="A7" s="272" t="s">
        <v>33</v>
      </c>
      <c r="B7" s="273"/>
      <c r="C7" s="273"/>
      <c r="D7" s="273"/>
      <c r="E7" s="273"/>
      <c r="F7" s="273"/>
      <c r="G7" s="273"/>
      <c r="H7" s="30"/>
      <c r="I7" s="30"/>
      <c r="J7" s="30"/>
      <c r="K7" s="30"/>
      <c r="L7" s="274" t="s">
        <v>48</v>
      </c>
      <c r="M7" s="275"/>
      <c r="N7" s="275"/>
      <c r="O7" s="275"/>
      <c r="P7" s="275"/>
      <c r="Q7" s="275"/>
      <c r="R7" s="275"/>
      <c r="S7" s="275"/>
      <c r="T7" s="275"/>
      <c r="U7" s="275"/>
      <c r="V7" s="275"/>
      <c r="W7" s="275"/>
      <c r="X7" s="275"/>
      <c r="Y7" s="275"/>
    </row>
    <row r="8" spans="1:25" ht="18" customHeight="1" x14ac:dyDescent="0.25">
      <c r="A8" s="276" t="s">
        <v>82</v>
      </c>
      <c r="B8" s="277"/>
      <c r="C8" s="277" t="s">
        <v>9</v>
      </c>
      <c r="D8" s="284" t="s">
        <v>43</v>
      </c>
      <c r="E8" s="277" t="s">
        <v>81</v>
      </c>
      <c r="F8" s="287" t="s">
        <v>46</v>
      </c>
      <c r="G8" s="287" t="s">
        <v>47</v>
      </c>
      <c r="H8" s="291" t="s">
        <v>93</v>
      </c>
      <c r="I8" s="292"/>
      <c r="J8" s="253" t="s">
        <v>94</v>
      </c>
      <c r="K8" s="254"/>
      <c r="L8" s="257"/>
      <c r="M8" s="258"/>
      <c r="N8" s="258"/>
      <c r="O8" s="258"/>
      <c r="P8" s="8"/>
      <c r="Q8" s="8"/>
      <c r="R8" s="8"/>
      <c r="S8" s="259"/>
      <c r="T8" s="260"/>
      <c r="U8" s="260"/>
      <c r="V8" s="260"/>
      <c r="W8" s="260"/>
      <c r="X8" s="260"/>
      <c r="Y8" s="260"/>
    </row>
    <row r="9" spans="1:25" ht="18" customHeight="1" x14ac:dyDescent="0.25">
      <c r="A9" s="278"/>
      <c r="B9" s="279"/>
      <c r="C9" s="279"/>
      <c r="D9" s="285"/>
      <c r="E9" s="279"/>
      <c r="F9" s="288"/>
      <c r="G9" s="288"/>
      <c r="H9" s="293"/>
      <c r="I9" s="294"/>
      <c r="J9" s="255"/>
      <c r="K9" s="256"/>
      <c r="L9" s="261" t="s">
        <v>49</v>
      </c>
      <c r="M9" s="262"/>
      <c r="N9" s="262"/>
      <c r="O9" s="262"/>
      <c r="P9" s="262"/>
      <c r="Q9" s="262"/>
      <c r="R9" s="263"/>
      <c r="S9" s="264" t="s">
        <v>50</v>
      </c>
      <c r="T9" s="265"/>
      <c r="U9" s="265"/>
      <c r="V9" s="265"/>
      <c r="W9" s="265"/>
      <c r="X9" s="265"/>
      <c r="Y9" s="265"/>
    </row>
    <row r="10" spans="1:25" ht="15.75" thickBot="1" x14ac:dyDescent="0.3">
      <c r="A10" s="280"/>
      <c r="B10" s="281"/>
      <c r="C10" s="281"/>
      <c r="D10" s="285"/>
      <c r="E10" s="281"/>
      <c r="F10" s="289"/>
      <c r="G10" s="289"/>
      <c r="H10" s="266" t="s">
        <v>44</v>
      </c>
      <c r="I10" s="268" t="s">
        <v>41</v>
      </c>
      <c r="J10" s="266" t="s">
        <v>44</v>
      </c>
      <c r="K10" s="268" t="s">
        <v>41</v>
      </c>
      <c r="L10" s="257" t="s">
        <v>13</v>
      </c>
      <c r="M10" s="258"/>
      <c r="N10" s="258"/>
      <c r="O10" s="258"/>
      <c r="P10" s="258"/>
      <c r="Q10" s="258"/>
      <c r="R10" s="270"/>
      <c r="S10" s="242" t="s">
        <v>13</v>
      </c>
      <c r="T10" s="243"/>
      <c r="U10" s="243"/>
      <c r="V10" s="243"/>
      <c r="W10" s="243"/>
      <c r="X10" s="243"/>
      <c r="Y10" s="243"/>
    </row>
    <row r="11" spans="1:25" ht="90.75" customHeight="1" thickBot="1" x14ac:dyDescent="0.3">
      <c r="A11" s="282"/>
      <c r="B11" s="283"/>
      <c r="C11" s="283"/>
      <c r="D11" s="286"/>
      <c r="E11" s="283"/>
      <c r="F11" s="290"/>
      <c r="G11" s="290"/>
      <c r="H11" s="267"/>
      <c r="I11" s="269"/>
      <c r="J11" s="267"/>
      <c r="K11" s="269"/>
      <c r="L11" s="9" t="s">
        <v>45</v>
      </c>
      <c r="M11" s="9" t="s">
        <v>42</v>
      </c>
      <c r="N11" s="10" t="s">
        <v>54</v>
      </c>
      <c r="O11" s="10" t="s">
        <v>53</v>
      </c>
      <c r="P11" s="11" t="s">
        <v>55</v>
      </c>
      <c r="Q11" s="11" t="s">
        <v>56</v>
      </c>
      <c r="R11" s="28" t="s">
        <v>40</v>
      </c>
      <c r="S11" s="39" t="s">
        <v>45</v>
      </c>
      <c r="T11" s="12" t="s">
        <v>42</v>
      </c>
      <c r="U11" s="26" t="s">
        <v>54</v>
      </c>
      <c r="V11" s="26" t="s">
        <v>53</v>
      </c>
      <c r="W11" s="27" t="s">
        <v>55</v>
      </c>
      <c r="X11" s="27" t="s">
        <v>56</v>
      </c>
      <c r="Y11" s="12" t="s">
        <v>40</v>
      </c>
    </row>
    <row r="12" spans="1:25" ht="60" x14ac:dyDescent="0.25">
      <c r="A12" s="244" t="s">
        <v>88</v>
      </c>
      <c r="B12" s="13" t="s">
        <v>0</v>
      </c>
      <c r="C12" s="13" t="s">
        <v>0</v>
      </c>
      <c r="D12" s="13" t="s">
        <v>58</v>
      </c>
      <c r="E12" s="13" t="s">
        <v>26</v>
      </c>
      <c r="F12" s="14"/>
      <c r="G12" s="14"/>
      <c r="H12" s="31"/>
      <c r="I12" s="16"/>
      <c r="J12" s="31"/>
      <c r="K12" s="31"/>
      <c r="L12" s="15">
        <v>0</v>
      </c>
      <c r="M12" s="16">
        <v>0</v>
      </c>
      <c r="N12" s="3">
        <f>IFERROR((1-(L12/H12)),0)</f>
        <v>0</v>
      </c>
      <c r="O12" s="3">
        <f>IFERROR((1-(M12/I12)),0)</f>
        <v>0</v>
      </c>
      <c r="P12" s="4">
        <f>IFERROR((N12/G12),0)</f>
        <v>0</v>
      </c>
      <c r="Q12" s="4">
        <f>IFERROR((O12/F12),0)</f>
        <v>0</v>
      </c>
      <c r="R12" s="15" t="s">
        <v>115</v>
      </c>
      <c r="S12" s="40">
        <v>0</v>
      </c>
      <c r="T12" s="16">
        <v>0</v>
      </c>
      <c r="U12" s="1">
        <f>IFERROR((1-(S12/J12)),0)</f>
        <v>0</v>
      </c>
      <c r="V12" s="1">
        <f>IFERROR((1-(T12/K12)),0)</f>
        <v>0</v>
      </c>
      <c r="W12" s="2">
        <f>IFERROR((U12/G12),0)</f>
        <v>0</v>
      </c>
      <c r="X12" s="2">
        <f>IFERROR((V12/F12),0)</f>
        <v>0</v>
      </c>
      <c r="Y12" s="17"/>
    </row>
    <row r="13" spans="1:25" ht="45" x14ac:dyDescent="0.25">
      <c r="A13" s="245"/>
      <c r="B13" s="18" t="s">
        <v>1</v>
      </c>
      <c r="C13" s="18" t="s">
        <v>60</v>
      </c>
      <c r="D13" s="18" t="s">
        <v>57</v>
      </c>
      <c r="E13" s="13" t="s">
        <v>26</v>
      </c>
      <c r="F13" s="19"/>
      <c r="G13" s="19"/>
      <c r="H13" s="32"/>
      <c r="I13" s="16"/>
      <c r="J13" s="32"/>
      <c r="K13" s="32"/>
      <c r="L13" s="20">
        <v>0</v>
      </c>
      <c r="M13" s="21">
        <v>0</v>
      </c>
      <c r="N13" s="3">
        <f t="shared" ref="N13:O32" si="0">IFERROR((1-(L13/H13)),0)</f>
        <v>0</v>
      </c>
      <c r="O13" s="3">
        <f>IFERROR((1-(M13/I13)),0)</f>
        <v>0</v>
      </c>
      <c r="P13" s="4">
        <f t="shared" ref="P13:P32" si="1">IFERROR((N13/G13),0)</f>
        <v>0</v>
      </c>
      <c r="Q13" s="4">
        <f t="shared" ref="Q13:Q32" si="2">IFERROR((O13/F13),0)</f>
        <v>0</v>
      </c>
      <c r="R13" s="15" t="s">
        <v>115</v>
      </c>
      <c r="S13" s="40">
        <v>0</v>
      </c>
      <c r="T13" s="16">
        <v>0</v>
      </c>
      <c r="U13" s="1">
        <f t="shared" ref="U13:V32" si="3">IFERROR((1-(S13/J13)),0)</f>
        <v>0</v>
      </c>
      <c r="V13" s="1">
        <f t="shared" si="3"/>
        <v>0</v>
      </c>
      <c r="W13" s="2">
        <f t="shared" ref="W13:W32" si="4">IFERROR((U13/G13),0)</f>
        <v>0</v>
      </c>
      <c r="X13" s="2">
        <f t="shared" ref="X13:X32" si="5">IFERROR((V13/F13),0)</f>
        <v>0</v>
      </c>
      <c r="Y13" s="17"/>
    </row>
    <row r="14" spans="1:25" ht="45" x14ac:dyDescent="0.25">
      <c r="A14" s="246" t="s">
        <v>10</v>
      </c>
      <c r="B14" s="247" t="s">
        <v>2</v>
      </c>
      <c r="C14" s="18" t="s">
        <v>30</v>
      </c>
      <c r="D14" s="18" t="s">
        <v>70</v>
      </c>
      <c r="E14" s="13" t="s">
        <v>26</v>
      </c>
      <c r="F14" s="36"/>
      <c r="G14" s="36"/>
      <c r="H14" s="32"/>
      <c r="I14" s="16"/>
      <c r="J14" s="32"/>
      <c r="K14" s="32"/>
      <c r="L14" s="20">
        <v>1</v>
      </c>
      <c r="M14" s="21">
        <v>8000000</v>
      </c>
      <c r="N14" s="3">
        <f t="shared" si="0"/>
        <v>0</v>
      </c>
      <c r="O14" s="3">
        <f t="shared" si="0"/>
        <v>0</v>
      </c>
      <c r="P14" s="4">
        <f t="shared" si="1"/>
        <v>0</v>
      </c>
      <c r="Q14" s="4">
        <f t="shared" si="2"/>
        <v>0</v>
      </c>
      <c r="R14" s="15"/>
      <c r="S14" s="40">
        <v>3</v>
      </c>
      <c r="T14" s="16">
        <v>12958420</v>
      </c>
      <c r="U14" s="1">
        <f t="shared" si="3"/>
        <v>0</v>
      </c>
      <c r="V14" s="1">
        <f t="shared" si="3"/>
        <v>0</v>
      </c>
      <c r="W14" s="2">
        <f t="shared" si="4"/>
        <v>0</v>
      </c>
      <c r="X14" s="2">
        <f t="shared" si="5"/>
        <v>0</v>
      </c>
      <c r="Y14" s="17"/>
    </row>
    <row r="15" spans="1:25" x14ac:dyDescent="0.25">
      <c r="A15" s="246"/>
      <c r="B15" s="247"/>
      <c r="C15" s="18" t="s">
        <v>63</v>
      </c>
      <c r="D15" s="18" t="s">
        <v>61</v>
      </c>
      <c r="E15" s="13" t="s">
        <v>26</v>
      </c>
      <c r="F15" s="36"/>
      <c r="G15" s="36"/>
      <c r="H15" s="32"/>
      <c r="I15" s="16"/>
      <c r="J15" s="32"/>
      <c r="K15" s="32"/>
      <c r="L15" s="20">
        <v>1</v>
      </c>
      <c r="M15" s="21">
        <v>17842684</v>
      </c>
      <c r="N15" s="3">
        <f t="shared" si="0"/>
        <v>0</v>
      </c>
      <c r="O15" s="3">
        <f t="shared" si="0"/>
        <v>0</v>
      </c>
      <c r="P15" s="4">
        <f t="shared" si="1"/>
        <v>0</v>
      </c>
      <c r="Q15" s="4">
        <f t="shared" si="2"/>
        <v>0</v>
      </c>
      <c r="R15" s="15"/>
      <c r="S15" s="40">
        <v>3</v>
      </c>
      <c r="T15" s="16">
        <v>20363458</v>
      </c>
      <c r="U15" s="1">
        <f t="shared" si="3"/>
        <v>0</v>
      </c>
      <c r="V15" s="1">
        <f t="shared" si="3"/>
        <v>0</v>
      </c>
      <c r="W15" s="2">
        <f t="shared" si="4"/>
        <v>0</v>
      </c>
      <c r="X15" s="2">
        <f t="shared" si="5"/>
        <v>0</v>
      </c>
      <c r="Y15" s="17"/>
    </row>
    <row r="16" spans="1:25" ht="30" x14ac:dyDescent="0.25">
      <c r="A16" s="248" t="s">
        <v>11</v>
      </c>
      <c r="B16" s="247" t="s">
        <v>3</v>
      </c>
      <c r="C16" s="18" t="s">
        <v>64</v>
      </c>
      <c r="D16" s="18" t="s">
        <v>65</v>
      </c>
      <c r="E16" s="13" t="s">
        <v>26</v>
      </c>
      <c r="F16" s="36"/>
      <c r="G16" s="36"/>
      <c r="H16" s="32"/>
      <c r="I16" s="16"/>
      <c r="J16" s="32"/>
      <c r="K16" s="32"/>
      <c r="L16" s="20">
        <v>0</v>
      </c>
      <c r="M16" s="21">
        <v>0</v>
      </c>
      <c r="N16" s="3">
        <f t="shared" si="0"/>
        <v>0</v>
      </c>
      <c r="O16" s="3">
        <f t="shared" si="0"/>
        <v>0</v>
      </c>
      <c r="P16" s="4">
        <f t="shared" si="1"/>
        <v>0</v>
      </c>
      <c r="Q16" s="4">
        <f t="shared" si="2"/>
        <v>0</v>
      </c>
      <c r="R16" s="15" t="s">
        <v>116</v>
      </c>
      <c r="S16" s="40"/>
      <c r="T16" s="16"/>
      <c r="U16" s="1">
        <f t="shared" si="3"/>
        <v>0</v>
      </c>
      <c r="V16" s="1">
        <f t="shared" si="3"/>
        <v>0</v>
      </c>
      <c r="W16" s="2">
        <f t="shared" si="4"/>
        <v>0</v>
      </c>
      <c r="X16" s="2">
        <f t="shared" si="5"/>
        <v>0</v>
      </c>
      <c r="Y16" s="17"/>
    </row>
    <row r="17" spans="1:25" ht="30" x14ac:dyDescent="0.25">
      <c r="A17" s="249"/>
      <c r="B17" s="247"/>
      <c r="C17" s="18" t="s">
        <v>62</v>
      </c>
      <c r="D17" s="18" t="s">
        <v>59</v>
      </c>
      <c r="E17" s="13" t="s">
        <v>26</v>
      </c>
      <c r="F17" s="36"/>
      <c r="G17" s="36"/>
      <c r="H17" s="32"/>
      <c r="I17" s="16"/>
      <c r="J17" s="32"/>
      <c r="K17" s="32"/>
      <c r="L17" s="20">
        <v>0</v>
      </c>
      <c r="M17" s="21">
        <v>0</v>
      </c>
      <c r="N17" s="3">
        <f t="shared" si="0"/>
        <v>0</v>
      </c>
      <c r="O17" s="3">
        <f t="shared" si="0"/>
        <v>0</v>
      </c>
      <c r="P17" s="4">
        <f t="shared" si="1"/>
        <v>0</v>
      </c>
      <c r="Q17" s="4">
        <f t="shared" si="2"/>
        <v>0</v>
      </c>
      <c r="R17" s="15"/>
      <c r="S17" s="40"/>
      <c r="T17" s="16"/>
      <c r="U17" s="1">
        <f t="shared" si="3"/>
        <v>0</v>
      </c>
      <c r="V17" s="1">
        <f t="shared" si="3"/>
        <v>0</v>
      </c>
      <c r="W17" s="2">
        <f t="shared" si="4"/>
        <v>0</v>
      </c>
      <c r="X17" s="2">
        <f t="shared" si="5"/>
        <v>0</v>
      </c>
      <c r="Y17" s="17"/>
    </row>
    <row r="18" spans="1:25" ht="30" x14ac:dyDescent="0.25">
      <c r="A18" s="249"/>
      <c r="B18" s="18" t="s">
        <v>4</v>
      </c>
      <c r="C18" s="18" t="s">
        <v>66</v>
      </c>
      <c r="D18" s="18" t="s">
        <v>65</v>
      </c>
      <c r="E18" s="98" t="s">
        <v>25</v>
      </c>
      <c r="F18" s="99">
        <v>0.03</v>
      </c>
      <c r="G18" s="99">
        <v>0.03</v>
      </c>
      <c r="H18" s="100">
        <f>'[1]ATENEA 2022'!L18</f>
        <v>1</v>
      </c>
      <c r="I18" s="93">
        <v>1697000</v>
      </c>
      <c r="J18" s="100">
        <f>'[1]ATENEA 2022'!S18</f>
        <v>1</v>
      </c>
      <c r="K18" s="100">
        <v>5367820</v>
      </c>
      <c r="L18" s="101">
        <v>1</v>
      </c>
      <c r="M18" s="90">
        <v>3670260</v>
      </c>
      <c r="N18" s="91">
        <f t="shared" si="0"/>
        <v>0</v>
      </c>
      <c r="O18" s="91">
        <f>IFERROR((1-(M18/I18)),0)</f>
        <v>-1.1627931644077782</v>
      </c>
      <c r="P18" s="92">
        <f t="shared" si="1"/>
        <v>0</v>
      </c>
      <c r="Q18" s="92">
        <f>IFERROR((O18/F18),0)</f>
        <v>-38.75977214692594</v>
      </c>
      <c r="R18" s="97"/>
      <c r="S18" s="94">
        <v>1</v>
      </c>
      <c r="T18" s="93">
        <v>7343890</v>
      </c>
      <c r="U18" s="95">
        <f>IFERROR((1-(S18/J18)),0)</f>
        <v>0</v>
      </c>
      <c r="V18" s="95">
        <f>IFERROR((1-(T18/K18)),0)</f>
        <v>-0.36813268701260471</v>
      </c>
      <c r="W18" s="96">
        <f>IFERROR((U18/G18),0)</f>
        <v>0</v>
      </c>
      <c r="X18" s="96">
        <f t="shared" si="5"/>
        <v>-12.271089567086824</v>
      </c>
      <c r="Y18" s="17"/>
    </row>
    <row r="19" spans="1:25" ht="30" x14ac:dyDescent="0.25">
      <c r="A19" s="249"/>
      <c r="B19" s="247" t="s">
        <v>5</v>
      </c>
      <c r="C19" s="18" t="s">
        <v>67</v>
      </c>
      <c r="D19" s="18" t="s">
        <v>61</v>
      </c>
      <c r="E19" s="18" t="s">
        <v>26</v>
      </c>
      <c r="F19" s="36"/>
      <c r="G19" s="36"/>
      <c r="H19" s="32"/>
      <c r="I19" s="16"/>
      <c r="J19" s="32"/>
      <c r="K19" s="32"/>
      <c r="L19" s="20">
        <v>0</v>
      </c>
      <c r="M19" s="21"/>
      <c r="N19" s="3">
        <f t="shared" si="0"/>
        <v>0</v>
      </c>
      <c r="O19" s="3">
        <f t="shared" si="0"/>
        <v>0</v>
      </c>
      <c r="P19" s="4">
        <f t="shared" si="1"/>
        <v>0</v>
      </c>
      <c r="Q19" s="4">
        <f t="shared" si="2"/>
        <v>0</v>
      </c>
      <c r="R19" s="15" t="s">
        <v>117</v>
      </c>
      <c r="S19" s="40"/>
      <c r="T19" s="16"/>
      <c r="U19" s="1">
        <f t="shared" si="3"/>
        <v>0</v>
      </c>
      <c r="V19" s="1">
        <f t="shared" si="3"/>
        <v>0</v>
      </c>
      <c r="W19" s="2">
        <f t="shared" si="4"/>
        <v>0</v>
      </c>
      <c r="X19" s="2">
        <f t="shared" si="5"/>
        <v>0</v>
      </c>
      <c r="Y19" s="17"/>
    </row>
    <row r="20" spans="1:25" ht="60" x14ac:dyDescent="0.25">
      <c r="A20" s="249"/>
      <c r="B20" s="247"/>
      <c r="C20" s="18" t="s">
        <v>68</v>
      </c>
      <c r="D20" s="18" t="s">
        <v>69</v>
      </c>
      <c r="E20" s="18" t="s">
        <v>26</v>
      </c>
      <c r="F20" s="36"/>
      <c r="G20" s="36"/>
      <c r="H20" s="32"/>
      <c r="I20" s="16"/>
      <c r="J20" s="32"/>
      <c r="K20" s="32"/>
      <c r="L20" s="20">
        <v>0</v>
      </c>
      <c r="M20" s="21"/>
      <c r="N20" s="3">
        <f t="shared" si="0"/>
        <v>0</v>
      </c>
      <c r="O20" s="3">
        <f t="shared" si="0"/>
        <v>0</v>
      </c>
      <c r="P20" s="4">
        <f t="shared" si="1"/>
        <v>0</v>
      </c>
      <c r="Q20" s="4">
        <f t="shared" si="2"/>
        <v>0</v>
      </c>
      <c r="R20" s="15"/>
      <c r="S20" s="40"/>
      <c r="T20" s="16"/>
      <c r="U20" s="1">
        <f t="shared" si="3"/>
        <v>0</v>
      </c>
      <c r="V20" s="1">
        <f t="shared" si="3"/>
        <v>0</v>
      </c>
      <c r="W20" s="2">
        <f t="shared" si="4"/>
        <v>0</v>
      </c>
      <c r="X20" s="2">
        <f t="shared" si="5"/>
        <v>0</v>
      </c>
      <c r="Y20" s="17"/>
    </row>
    <row r="21" spans="1:25" ht="30" x14ac:dyDescent="0.25">
      <c r="A21" s="249"/>
      <c r="B21" s="247"/>
      <c r="C21" s="18" t="s">
        <v>31</v>
      </c>
      <c r="D21" s="18" t="s">
        <v>61</v>
      </c>
      <c r="E21" s="18" t="s">
        <v>26</v>
      </c>
      <c r="F21" s="36"/>
      <c r="G21" s="36"/>
      <c r="H21" s="32"/>
      <c r="I21" s="16"/>
      <c r="J21" s="32"/>
      <c r="K21" s="32"/>
      <c r="L21" s="20">
        <v>0</v>
      </c>
      <c r="M21" s="21"/>
      <c r="N21" s="3">
        <f t="shared" si="0"/>
        <v>0</v>
      </c>
      <c r="O21" s="3">
        <f t="shared" si="0"/>
        <v>0</v>
      </c>
      <c r="P21" s="4">
        <f t="shared" si="1"/>
        <v>0</v>
      </c>
      <c r="Q21" s="4">
        <f t="shared" si="2"/>
        <v>0</v>
      </c>
      <c r="R21" s="15"/>
      <c r="S21" s="40"/>
      <c r="T21" s="16"/>
      <c r="U21" s="1">
        <f t="shared" si="3"/>
        <v>0</v>
      </c>
      <c r="V21" s="1">
        <f t="shared" si="3"/>
        <v>0</v>
      </c>
      <c r="W21" s="2">
        <f t="shared" si="4"/>
        <v>0</v>
      </c>
      <c r="X21" s="2">
        <f t="shared" si="5"/>
        <v>0</v>
      </c>
      <c r="Y21" s="17"/>
    </row>
    <row r="22" spans="1:25" ht="45" x14ac:dyDescent="0.25">
      <c r="A22" s="249"/>
      <c r="B22" s="247"/>
      <c r="C22" s="18" t="s">
        <v>32</v>
      </c>
      <c r="D22" s="18" t="s">
        <v>71</v>
      </c>
      <c r="E22" s="18" t="s">
        <v>26</v>
      </c>
      <c r="F22" s="36"/>
      <c r="G22" s="36"/>
      <c r="H22" s="32"/>
      <c r="I22" s="16"/>
      <c r="J22" s="32"/>
      <c r="K22" s="32"/>
      <c r="L22" s="20">
        <v>0</v>
      </c>
      <c r="M22" s="21"/>
      <c r="N22" s="3">
        <f t="shared" si="0"/>
        <v>0</v>
      </c>
      <c r="O22" s="3">
        <f t="shared" si="0"/>
        <v>0</v>
      </c>
      <c r="P22" s="4">
        <f t="shared" si="1"/>
        <v>0</v>
      </c>
      <c r="Q22" s="4">
        <f t="shared" si="2"/>
        <v>0</v>
      </c>
      <c r="R22" s="15"/>
      <c r="S22" s="40"/>
      <c r="T22" s="16"/>
      <c r="U22" s="1">
        <f t="shared" si="3"/>
        <v>0</v>
      </c>
      <c r="V22" s="1">
        <f t="shared" si="3"/>
        <v>0</v>
      </c>
      <c r="W22" s="2">
        <f t="shared" si="4"/>
        <v>0</v>
      </c>
      <c r="X22" s="2">
        <f t="shared" si="5"/>
        <v>0</v>
      </c>
      <c r="Y22" s="17"/>
    </row>
    <row r="23" spans="1:25" ht="30" x14ac:dyDescent="0.25">
      <c r="A23" s="249"/>
      <c r="B23" s="250" t="s">
        <v>6</v>
      </c>
      <c r="C23" s="18" t="s">
        <v>95</v>
      </c>
      <c r="D23" s="18" t="s">
        <v>74</v>
      </c>
      <c r="E23" s="98" t="s">
        <v>25</v>
      </c>
      <c r="F23" s="99">
        <v>0.05</v>
      </c>
      <c r="G23" s="99">
        <v>0.05</v>
      </c>
      <c r="H23" s="100">
        <f>'[1]ATENEA 2022'!L23</f>
        <v>0</v>
      </c>
      <c r="I23" s="93">
        <v>0</v>
      </c>
      <c r="J23" s="100">
        <v>10000</v>
      </c>
      <c r="K23" s="100">
        <v>1329000</v>
      </c>
      <c r="L23" s="102">
        <v>10975</v>
      </c>
      <c r="M23" s="90">
        <v>505179.99</v>
      </c>
      <c r="N23" s="91">
        <f>IFERROR((1-(L23/H23)),0)</f>
        <v>0</v>
      </c>
      <c r="O23" s="91">
        <f t="shared" si="0"/>
        <v>0</v>
      </c>
      <c r="P23" s="92">
        <f t="shared" si="1"/>
        <v>0</v>
      </c>
      <c r="Q23" s="92">
        <f t="shared" si="2"/>
        <v>0</v>
      </c>
      <c r="R23" s="97"/>
      <c r="S23" s="94">
        <v>29732</v>
      </c>
      <c r="T23" s="93">
        <v>1132368</v>
      </c>
      <c r="U23" s="95">
        <f t="shared" si="3"/>
        <v>-1.9731999999999998</v>
      </c>
      <c r="V23" s="95">
        <f t="shared" si="3"/>
        <v>0.14795485327313773</v>
      </c>
      <c r="W23" s="96">
        <f t="shared" si="4"/>
        <v>-39.463999999999992</v>
      </c>
      <c r="X23" s="96">
        <f t="shared" si="5"/>
        <v>2.9590970654627546</v>
      </c>
      <c r="Y23" s="17"/>
    </row>
    <row r="24" spans="1:25" ht="30" x14ac:dyDescent="0.25">
      <c r="A24" s="249"/>
      <c r="B24" s="251"/>
      <c r="C24" s="18" t="s">
        <v>73</v>
      </c>
      <c r="D24" s="18" t="s">
        <v>75</v>
      </c>
      <c r="E24" s="18" t="s">
        <v>26</v>
      </c>
      <c r="F24" s="36"/>
      <c r="G24" s="36"/>
      <c r="H24" s="32"/>
      <c r="I24" s="16"/>
      <c r="J24" s="32"/>
      <c r="K24" s="32"/>
      <c r="L24" s="20"/>
      <c r="M24" s="21"/>
      <c r="N24" s="3">
        <f t="shared" si="0"/>
        <v>0</v>
      </c>
      <c r="O24" s="3">
        <f t="shared" si="0"/>
        <v>0</v>
      </c>
      <c r="P24" s="4">
        <f t="shared" si="1"/>
        <v>0</v>
      </c>
      <c r="Q24" s="4">
        <f t="shared" si="2"/>
        <v>0</v>
      </c>
      <c r="R24" s="15"/>
      <c r="S24" s="40"/>
      <c r="T24" s="16"/>
      <c r="U24" s="1">
        <f t="shared" si="3"/>
        <v>0</v>
      </c>
      <c r="V24" s="1">
        <f t="shared" si="3"/>
        <v>0</v>
      </c>
      <c r="W24" s="2">
        <f t="shared" si="4"/>
        <v>0</v>
      </c>
      <c r="X24" s="2">
        <f t="shared" si="5"/>
        <v>0</v>
      </c>
      <c r="Y24" s="17"/>
    </row>
    <row r="25" spans="1:25" ht="90" x14ac:dyDescent="0.25">
      <c r="A25" s="249"/>
      <c r="B25" s="239" t="s">
        <v>36</v>
      </c>
      <c r="C25" s="18" t="s">
        <v>29</v>
      </c>
      <c r="D25" s="18" t="s">
        <v>61</v>
      </c>
      <c r="E25" s="18" t="s">
        <v>26</v>
      </c>
      <c r="F25" s="36"/>
      <c r="G25" s="36"/>
      <c r="H25" s="32"/>
      <c r="I25" s="16"/>
      <c r="J25" s="32"/>
      <c r="K25" s="32"/>
      <c r="L25" s="20" t="s">
        <v>115</v>
      </c>
      <c r="M25" s="21">
        <v>0</v>
      </c>
      <c r="N25" s="3">
        <f t="shared" si="0"/>
        <v>0</v>
      </c>
      <c r="O25" s="3">
        <f t="shared" si="0"/>
        <v>0</v>
      </c>
      <c r="P25" s="4">
        <f t="shared" si="1"/>
        <v>0</v>
      </c>
      <c r="Q25" s="4">
        <f t="shared" si="2"/>
        <v>0</v>
      </c>
      <c r="R25" s="15" t="s">
        <v>118</v>
      </c>
      <c r="S25" s="40"/>
      <c r="T25" s="16"/>
      <c r="U25" s="1">
        <f t="shared" si="3"/>
        <v>0</v>
      </c>
      <c r="V25" s="1">
        <f t="shared" si="3"/>
        <v>0</v>
      </c>
      <c r="W25" s="2">
        <f t="shared" si="4"/>
        <v>0</v>
      </c>
      <c r="X25" s="2">
        <f t="shared" si="5"/>
        <v>0</v>
      </c>
      <c r="Y25" s="17"/>
    </row>
    <row r="26" spans="1:25" ht="75" x14ac:dyDescent="0.25">
      <c r="A26" s="249"/>
      <c r="B26" s="252"/>
      <c r="C26" s="18" t="s">
        <v>28</v>
      </c>
      <c r="D26" s="18" t="s">
        <v>61</v>
      </c>
      <c r="E26" s="18" t="s">
        <v>26</v>
      </c>
      <c r="F26" s="36"/>
      <c r="G26" s="36"/>
      <c r="H26" s="32"/>
      <c r="I26" s="16"/>
      <c r="J26" s="32"/>
      <c r="K26" s="32"/>
      <c r="L26" s="20" t="s">
        <v>115</v>
      </c>
      <c r="M26" s="21">
        <v>0</v>
      </c>
      <c r="N26" s="3">
        <f t="shared" si="0"/>
        <v>0</v>
      </c>
      <c r="O26" s="3">
        <f t="shared" si="0"/>
        <v>0</v>
      </c>
      <c r="P26" s="4">
        <f t="shared" si="1"/>
        <v>0</v>
      </c>
      <c r="Q26" s="4">
        <f t="shared" si="2"/>
        <v>0</v>
      </c>
      <c r="R26" s="15"/>
      <c r="S26" s="40"/>
      <c r="T26" s="16"/>
      <c r="U26" s="1">
        <f t="shared" si="3"/>
        <v>0</v>
      </c>
      <c r="V26" s="1">
        <f t="shared" si="3"/>
        <v>0</v>
      </c>
      <c r="W26" s="2">
        <f t="shared" si="4"/>
        <v>0</v>
      </c>
      <c r="X26" s="2">
        <f t="shared" si="5"/>
        <v>0</v>
      </c>
      <c r="Y26" s="17"/>
    </row>
    <row r="27" spans="1:25" ht="60" x14ac:dyDescent="0.25">
      <c r="A27" s="249"/>
      <c r="B27" s="239" t="s">
        <v>37</v>
      </c>
      <c r="C27" s="18" t="s">
        <v>27</v>
      </c>
      <c r="D27" s="18" t="s">
        <v>76</v>
      </c>
      <c r="E27" s="18" t="s">
        <v>26</v>
      </c>
      <c r="F27" s="36"/>
      <c r="G27" s="36"/>
      <c r="H27" s="32"/>
      <c r="I27" s="16"/>
      <c r="J27" s="32"/>
      <c r="K27" s="32"/>
      <c r="L27" s="20">
        <v>0</v>
      </c>
      <c r="M27" s="21">
        <v>0</v>
      </c>
      <c r="N27" s="3">
        <f t="shared" si="0"/>
        <v>0</v>
      </c>
      <c r="O27" s="3">
        <f t="shared" si="0"/>
        <v>0</v>
      </c>
      <c r="P27" s="4">
        <f t="shared" si="1"/>
        <v>0</v>
      </c>
      <c r="Q27" s="4">
        <f t="shared" si="2"/>
        <v>0</v>
      </c>
      <c r="R27" s="15" t="s">
        <v>119</v>
      </c>
      <c r="S27" s="40"/>
      <c r="T27" s="16"/>
      <c r="U27" s="1">
        <f t="shared" si="3"/>
        <v>0</v>
      </c>
      <c r="V27" s="1">
        <f t="shared" si="3"/>
        <v>0</v>
      </c>
      <c r="W27" s="2">
        <f t="shared" si="4"/>
        <v>0</v>
      </c>
      <c r="X27" s="2">
        <f t="shared" si="5"/>
        <v>0</v>
      </c>
      <c r="Y27" s="17"/>
    </row>
    <row r="28" spans="1:25" ht="60" x14ac:dyDescent="0.25">
      <c r="A28" s="249"/>
      <c r="B28" s="252"/>
      <c r="C28" s="18" t="s">
        <v>14</v>
      </c>
      <c r="D28" s="18" t="s">
        <v>76</v>
      </c>
      <c r="E28" s="18" t="s">
        <v>26</v>
      </c>
      <c r="F28" s="36"/>
      <c r="G28" s="36"/>
      <c r="H28" s="32"/>
      <c r="I28" s="16"/>
      <c r="J28" s="32"/>
      <c r="K28" s="32"/>
      <c r="L28" s="20">
        <v>0</v>
      </c>
      <c r="M28" s="21">
        <v>0</v>
      </c>
      <c r="N28" s="3">
        <f t="shared" si="0"/>
        <v>0</v>
      </c>
      <c r="O28" s="3">
        <f t="shared" si="0"/>
        <v>0</v>
      </c>
      <c r="P28" s="4">
        <f t="shared" si="1"/>
        <v>0</v>
      </c>
      <c r="Q28" s="4">
        <f t="shared" si="2"/>
        <v>0</v>
      </c>
      <c r="R28" s="15"/>
      <c r="S28" s="40"/>
      <c r="T28" s="16"/>
      <c r="U28" s="1">
        <f t="shared" si="3"/>
        <v>0</v>
      </c>
      <c r="V28" s="1">
        <f t="shared" si="3"/>
        <v>0</v>
      </c>
      <c r="W28" s="2">
        <f t="shared" si="4"/>
        <v>0</v>
      </c>
      <c r="X28" s="2">
        <f t="shared" si="5"/>
        <v>0</v>
      </c>
      <c r="Y28" s="17"/>
    </row>
    <row r="29" spans="1:25" ht="75" x14ac:dyDescent="0.25">
      <c r="A29" s="249"/>
      <c r="B29" s="18" t="s">
        <v>7</v>
      </c>
      <c r="C29" s="18" t="s">
        <v>77</v>
      </c>
      <c r="D29" s="18" t="s">
        <v>78</v>
      </c>
      <c r="E29" s="18" t="s">
        <v>26</v>
      </c>
      <c r="F29" s="36"/>
      <c r="G29" s="36"/>
      <c r="H29" s="32"/>
      <c r="I29" s="16"/>
      <c r="J29" s="32"/>
      <c r="K29" s="32"/>
      <c r="L29" s="20"/>
      <c r="M29" s="21"/>
      <c r="N29" s="3">
        <f t="shared" si="0"/>
        <v>0</v>
      </c>
      <c r="O29" s="3">
        <f t="shared" si="0"/>
        <v>0</v>
      </c>
      <c r="P29" s="4">
        <f t="shared" si="1"/>
        <v>0</v>
      </c>
      <c r="Q29" s="4">
        <f t="shared" si="2"/>
        <v>0</v>
      </c>
      <c r="R29" s="15"/>
      <c r="S29" s="40"/>
      <c r="T29" s="16"/>
      <c r="U29" s="1">
        <f t="shared" si="3"/>
        <v>0</v>
      </c>
      <c r="V29" s="1">
        <f t="shared" si="3"/>
        <v>0</v>
      </c>
      <c r="W29" s="2">
        <f t="shared" si="4"/>
        <v>0</v>
      </c>
      <c r="X29" s="2">
        <f t="shared" si="5"/>
        <v>0</v>
      </c>
      <c r="Y29" s="17"/>
    </row>
    <row r="30" spans="1:25" ht="45" x14ac:dyDescent="0.25">
      <c r="A30" s="236" t="s">
        <v>12</v>
      </c>
      <c r="B30" s="239" t="s">
        <v>8</v>
      </c>
      <c r="C30" s="22" t="s">
        <v>15</v>
      </c>
      <c r="D30" s="22" t="s">
        <v>79</v>
      </c>
      <c r="E30" s="18" t="s">
        <v>26</v>
      </c>
      <c r="F30" s="52"/>
      <c r="G30" s="52"/>
      <c r="H30" s="33"/>
      <c r="I30" s="16"/>
      <c r="J30" s="33"/>
      <c r="K30" s="33"/>
      <c r="L30" s="20">
        <v>165.7</v>
      </c>
      <c r="M30" s="142">
        <v>1377226</v>
      </c>
      <c r="N30" s="3">
        <f t="shared" si="0"/>
        <v>0</v>
      </c>
      <c r="O30" s="3">
        <f t="shared" si="0"/>
        <v>0</v>
      </c>
      <c r="P30" s="4">
        <f t="shared" si="1"/>
        <v>0</v>
      </c>
      <c r="Q30" s="4">
        <f t="shared" si="2"/>
        <v>0</v>
      </c>
      <c r="R30" s="15"/>
      <c r="S30" s="143">
        <v>347.5</v>
      </c>
      <c r="T30" s="16">
        <v>3364026</v>
      </c>
      <c r="U30" s="1">
        <f t="shared" si="3"/>
        <v>0</v>
      </c>
      <c r="V30" s="1">
        <f t="shared" si="3"/>
        <v>0</v>
      </c>
      <c r="W30" s="2">
        <f t="shared" si="4"/>
        <v>0</v>
      </c>
      <c r="X30" s="2">
        <f t="shared" si="5"/>
        <v>0</v>
      </c>
      <c r="Y30" s="17"/>
    </row>
    <row r="31" spans="1:25" ht="45" x14ac:dyDescent="0.25">
      <c r="A31" s="237"/>
      <c r="B31" s="240"/>
      <c r="C31" s="22" t="s">
        <v>16</v>
      </c>
      <c r="D31" s="22" t="s">
        <v>79</v>
      </c>
      <c r="E31" s="18" t="s">
        <v>26</v>
      </c>
      <c r="F31" s="52"/>
      <c r="G31" s="52"/>
      <c r="H31" s="33"/>
      <c r="I31" s="16"/>
      <c r="J31" s="33"/>
      <c r="K31" s="33"/>
      <c r="L31" s="20"/>
      <c r="M31" s="21"/>
      <c r="N31" s="3">
        <f t="shared" si="0"/>
        <v>0</v>
      </c>
      <c r="O31" s="3">
        <f t="shared" si="0"/>
        <v>0</v>
      </c>
      <c r="P31" s="4">
        <f t="shared" si="1"/>
        <v>0</v>
      </c>
      <c r="Q31" s="4">
        <f t="shared" si="2"/>
        <v>0</v>
      </c>
      <c r="R31" s="23" t="s">
        <v>120</v>
      </c>
      <c r="S31" s="40"/>
      <c r="T31" s="16"/>
      <c r="U31" s="1">
        <f t="shared" si="3"/>
        <v>0</v>
      </c>
      <c r="V31" s="1">
        <f t="shared" si="3"/>
        <v>0</v>
      </c>
      <c r="W31" s="2">
        <f t="shared" si="4"/>
        <v>0</v>
      </c>
      <c r="X31" s="2">
        <f t="shared" si="5"/>
        <v>0</v>
      </c>
      <c r="Y31" s="17"/>
    </row>
    <row r="32" spans="1:25" ht="45.75" thickBot="1" x14ac:dyDescent="0.3">
      <c r="A32" s="238"/>
      <c r="B32" s="241"/>
      <c r="C32" s="24" t="s">
        <v>17</v>
      </c>
      <c r="D32" s="24" t="s">
        <v>80</v>
      </c>
      <c r="E32" s="103" t="s">
        <v>25</v>
      </c>
      <c r="F32" s="104">
        <v>0.01</v>
      </c>
      <c r="G32" s="104">
        <v>0.01</v>
      </c>
      <c r="H32" s="105">
        <v>2710</v>
      </c>
      <c r="I32" s="93">
        <v>1590150</v>
      </c>
      <c r="J32" s="105">
        <v>11790</v>
      </c>
      <c r="K32" s="105">
        <v>8506730</v>
      </c>
      <c r="L32" s="106">
        <v>15388</v>
      </c>
      <c r="M32" s="107">
        <v>16228490</v>
      </c>
      <c r="N32" s="91">
        <f t="shared" si="0"/>
        <v>-4.6782287822878228</v>
      </c>
      <c r="O32" s="91">
        <f t="shared" si="0"/>
        <v>-9.2056346885513953</v>
      </c>
      <c r="P32" s="92">
        <f t="shared" si="1"/>
        <v>-467.82287822878226</v>
      </c>
      <c r="Q32" s="92">
        <f t="shared" si="2"/>
        <v>-920.56346885513949</v>
      </c>
      <c r="R32" s="108"/>
      <c r="S32" s="94">
        <v>38841</v>
      </c>
      <c r="T32" s="93">
        <v>40523627</v>
      </c>
      <c r="U32" s="95">
        <f t="shared" si="3"/>
        <v>-2.2944020356234098</v>
      </c>
      <c r="V32" s="95">
        <f t="shared" si="3"/>
        <v>-3.7637137889647372</v>
      </c>
      <c r="W32" s="96">
        <f t="shared" si="4"/>
        <v>-229.44020356234097</v>
      </c>
      <c r="X32" s="96">
        <f t="shared" si="5"/>
        <v>-376.37137889647369</v>
      </c>
      <c r="Y32" s="17"/>
    </row>
    <row r="33" spans="1:25" ht="60" x14ac:dyDescent="0.25">
      <c r="A33" s="44" t="s">
        <v>89</v>
      </c>
      <c r="B33" s="13" t="s">
        <v>0</v>
      </c>
      <c r="C33" s="13" t="s">
        <v>0</v>
      </c>
      <c r="D33" s="13" t="s">
        <v>58</v>
      </c>
      <c r="E33" s="13" t="s">
        <v>26</v>
      </c>
      <c r="F33" s="14"/>
      <c r="G33" s="14"/>
      <c r="H33" s="31"/>
      <c r="I33" s="16"/>
      <c r="J33" s="31"/>
      <c r="K33" s="31"/>
      <c r="L33" s="15">
        <v>289</v>
      </c>
      <c r="M33" s="16">
        <v>20043170295</v>
      </c>
      <c r="N33" s="14" t="s">
        <v>91</v>
      </c>
      <c r="O33" s="14" t="s">
        <v>91</v>
      </c>
      <c r="P33" s="14" t="s">
        <v>91</v>
      </c>
      <c r="Q33" s="14" t="s">
        <v>91</v>
      </c>
      <c r="R33" s="15"/>
      <c r="S33" s="40">
        <v>332</v>
      </c>
      <c r="T33" s="16">
        <v>21224806028</v>
      </c>
      <c r="U33" s="14" t="s">
        <v>91</v>
      </c>
      <c r="V33" s="14" t="s">
        <v>91</v>
      </c>
      <c r="W33" s="14" t="s">
        <v>91</v>
      </c>
      <c r="X33" s="14" t="s">
        <v>91</v>
      </c>
      <c r="Y33" s="17"/>
    </row>
    <row r="34" spans="1:25" ht="75" x14ac:dyDescent="0.25">
      <c r="A34" s="43" t="s">
        <v>90</v>
      </c>
      <c r="E34" s="55"/>
      <c r="F34" s="6"/>
      <c r="G34" s="6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</row>
    <row r="35" spans="1:25" customFormat="1" x14ac:dyDescent="0.25"/>
    <row r="36" spans="1:25" s="58" customFormat="1" x14ac:dyDescent="0.25">
      <c r="A36" s="57" t="s">
        <v>96</v>
      </c>
      <c r="F36" s="145">
        <f>SUBTOTAL(101,F12:F33)</f>
        <v>0.03</v>
      </c>
      <c r="G36" s="145">
        <f t="shared" ref="G36:X36" si="6">SUBTOTAL(101,G12:G33)</f>
        <v>0.03</v>
      </c>
      <c r="H36" s="146">
        <f t="shared" si="6"/>
        <v>903.66666666666663</v>
      </c>
      <c r="I36" s="147">
        <f t="shared" si="6"/>
        <v>1095716.6666666667</v>
      </c>
      <c r="J36" s="146">
        <f t="shared" si="6"/>
        <v>7263.666666666667</v>
      </c>
      <c r="K36" s="147">
        <f t="shared" si="6"/>
        <v>5067850</v>
      </c>
      <c r="L36" s="146">
        <f t="shared" si="6"/>
        <v>1577.6882352941177</v>
      </c>
      <c r="M36" s="147">
        <f t="shared" si="6"/>
        <v>1339386275.6660001</v>
      </c>
      <c r="N36" s="145">
        <f t="shared" si="6"/>
        <v>-0.22277279915656298</v>
      </c>
      <c r="O36" s="145">
        <f t="shared" si="6"/>
        <v>-0.49373465966472257</v>
      </c>
      <c r="P36" s="145">
        <f t="shared" si="6"/>
        <v>-22.277279915656298</v>
      </c>
      <c r="Q36" s="145">
        <f t="shared" si="6"/>
        <v>-45.682059095336449</v>
      </c>
      <c r="R36" s="145"/>
      <c r="S36" s="146">
        <f t="shared" si="6"/>
        <v>7695.5</v>
      </c>
      <c r="T36" s="147">
        <f t="shared" si="6"/>
        <v>2367832424.1111112</v>
      </c>
      <c r="U36" s="145">
        <f t="shared" si="6"/>
        <v>-0.20321914455349571</v>
      </c>
      <c r="V36" s="145">
        <f t="shared" si="6"/>
        <v>-0.18970912489067637</v>
      </c>
      <c r="W36" s="145">
        <f t="shared" si="6"/>
        <v>-12.804962074397189</v>
      </c>
      <c r="X36" s="145">
        <f t="shared" si="6"/>
        <v>-18.365874828480845</v>
      </c>
    </row>
    <row r="37" spans="1:25" x14ac:dyDescent="0.25">
      <c r="L37" s="56"/>
    </row>
  </sheetData>
  <autoFilter ref="A8:Y34" xr:uid="{64D2E649-4375-4F46-B78B-4ED8E9660668}">
    <filterColumn colId="0" showButton="0"/>
    <filterColumn colId="7" showButton="0"/>
    <filterColumn colId="9" showButton="0"/>
    <filterColumn colId="11" showButton="0"/>
    <filterColumn colId="12" showButton="0"/>
    <filterColumn colId="13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</autoFilter>
  <mergeCells count="44">
    <mergeCell ref="C1:Y1"/>
    <mergeCell ref="B2:G2"/>
    <mergeCell ref="H2:I2"/>
    <mergeCell ref="J2:Y2"/>
    <mergeCell ref="B3:G3"/>
    <mergeCell ref="J3:Y3"/>
    <mergeCell ref="B4:G4"/>
    <mergeCell ref="H4:I4"/>
    <mergeCell ref="J4:Y4"/>
    <mergeCell ref="B5:G5"/>
    <mergeCell ref="H5:I5"/>
    <mergeCell ref="J5:Y5"/>
    <mergeCell ref="L10:R10"/>
    <mergeCell ref="A6:Y6"/>
    <mergeCell ref="A7:G7"/>
    <mergeCell ref="L7:Y7"/>
    <mergeCell ref="A8:B11"/>
    <mergeCell ref="C8:C11"/>
    <mergeCell ref="D8:D11"/>
    <mergeCell ref="E8:E11"/>
    <mergeCell ref="F8:F11"/>
    <mergeCell ref="G8:G11"/>
    <mergeCell ref="H8:I9"/>
    <mergeCell ref="J8:K9"/>
    <mergeCell ref="L8:O8"/>
    <mergeCell ref="S8:Y8"/>
    <mergeCell ref="L9:R9"/>
    <mergeCell ref="S9:Y9"/>
    <mergeCell ref="A30:A32"/>
    <mergeCell ref="B30:B32"/>
    <mergeCell ref="S10:Y10"/>
    <mergeCell ref="A12:A13"/>
    <mergeCell ref="A14:A15"/>
    <mergeCell ref="B14:B15"/>
    <mergeCell ref="A16:A29"/>
    <mergeCell ref="B16:B17"/>
    <mergeCell ref="B19:B22"/>
    <mergeCell ref="B23:B24"/>
    <mergeCell ref="B25:B26"/>
    <mergeCell ref="B27:B28"/>
    <mergeCell ref="H10:H11"/>
    <mergeCell ref="I10:I11"/>
    <mergeCell ref="J10:J11"/>
    <mergeCell ref="K10:K11"/>
  </mergeCells>
  <dataValidations count="14">
    <dataValidation allowBlank="1" showInputMessage="1" showErrorMessage="1" prompt="Defina la referencia que se usará  para medir el rubro o componente. Ejem. Metro cúbico, personas, horas, entre otros." sqref="D8:D11" xr:uid="{4331901D-6A47-4A70-9331-53B867833516}"/>
    <dataValidation allowBlank="1" showInputMessage="1" showErrorMessage="1" prompt="Si el rubro y componente se espera mantener o reducir en la vigencia (se selcciona como gasto elegible), seleccione SI, en caso contrario seleccione NO. _x000a__x000a_Si selecciona NO, se debe diligencuir las columnas H en adelante" sqref="E8:E11" xr:uid="{46BAEE5A-F537-48E2-88B9-A82B52311872}"/>
    <dataValidation allowBlank="1" showInputMessage="1" showErrorMessage="1" prompt="Si en la celda &quot;E&quot;, selecionó SI, defina una meta en porcentaje para mantener o reducir el gasto en la vigencia. (En giros presupuestales)" sqref="F8:F11" xr:uid="{86F5F2E2-5FC4-477B-A236-6C800D09AD6A}"/>
    <dataValidation allowBlank="1" showInputMessage="1" showErrorMessage="1" prompt="Si en la celda &quot;E&quot;, selecionó SI, defina una meta en porcentaje para mantener o reducir el gasto en la vigencia. (En unidad de medida)" sqref="G8:G11" xr:uid="{A4A852F9-8BCE-4BB7-89F8-0486C6A2336B}"/>
    <dataValidation allowBlank="1" showInputMessage="1" showErrorMessage="1" prompt="Relacione el dato de consumo asociado al rubro, componente y unidad de medida reportado en el  mismo periodo del año anterior_x000a_" sqref="H10:H11 J10:J11" xr:uid="{09A2235C-1937-475D-9640-77433AAAF958}"/>
    <dataValidation allowBlank="1" showInputMessage="1" showErrorMessage="1" prompt="Relacione los giros realizados  en el  mismo periodo del año anterior, relacionados con el rubro y el componente. Valores en pesos." sqref="K10:K11" xr:uid="{006D0ED0-964D-4DC7-8A10-BC0EF2458FBB}"/>
    <dataValidation allowBlank="1" showInputMessage="1" showErrorMessage="1" prompt="Relacione el dato de consumo asociado al rubro, componente y unidad de medida en el periodo de reporte._x000a_" sqref="L11 S11" xr:uid="{594B983E-00BA-40B7-BB7D-B01C45F6B103}"/>
    <dataValidation allowBlank="1" showInputMessage="1" showErrorMessage="1" prompt="Relacione los giros realizados  en el  periodo de reporte para el rubro y el componente. Valores en pesos." sqref="M11" xr:uid="{0BF11525-9F19-4698-86EC-4F9AC3753C6E}"/>
    <dataValidation allowBlank="1" showInputMessage="1" showErrorMessage="1" prompt="Relacione los giros realizados  en el  periodo de reporte para el rubro y el componente. Valores en pesos._x000a_" sqref="T11" xr:uid="{99EF6B13-95B7-4DD1-8B32-62C7D40372B0}"/>
    <dataValidation allowBlank="1" showInputMessage="1" showErrorMessage="1" prompt="Escribir el otro sector que no se encuentra en la lista desplegable" sqref="B3:G3" xr:uid="{430DD18A-BA7B-4F91-802D-6A8070ED8236}"/>
    <dataValidation allowBlank="1" showInputMessage="1" showErrorMessage="1" prompt="Escribir la otra entidad que no se encuentra en la lista desplegable" sqref="J3:Y3" xr:uid="{7DD083A4-5C74-4148-B7E5-1E9EBD9F11D3}"/>
    <dataValidation type="list" allowBlank="1" showInputMessage="1" showErrorMessage="1" sqref="J2:Y2" xr:uid="{057FAA81-8A93-47F1-9E5E-3F5B2452A51A}">
      <formula1>INDIRECT(B2)</formula1>
    </dataValidation>
    <dataValidation allowBlank="1" showInputMessage="1" showErrorMessage="1" prompt="Relacione los giros realizados  en el  mismo periodo del año anterior, relacionados con el rubro y el componente. valores en pesos." sqref="I10:I11" xr:uid="{73ECDBCA-8A5F-463E-8AA6-D42CE54E0663}"/>
    <dataValidation allowBlank="1" showInputMessage="1" showErrorMessage="1" prompt="Solo aplica para gastos de funcionamiento." sqref="A8:B11" xr:uid="{694F1C4C-3472-4ED3-9A83-4B4D452AD198}"/>
  </dataValidation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79BBE-4DF8-48F6-A6AA-C529F9B407C9}">
  <dimension ref="A1:Y36"/>
  <sheetViews>
    <sheetView topLeftCell="A6" zoomScale="70" zoomScaleNormal="70" workbookViewId="0">
      <selection activeCell="G14" sqref="G14"/>
    </sheetView>
  </sheetViews>
  <sheetFormatPr baseColWidth="10" defaultColWidth="11.42578125" defaultRowHeight="15" x14ac:dyDescent="0.25"/>
  <cols>
    <col min="1" max="1" width="29" style="25" customWidth="1"/>
    <col min="2" max="2" width="29" style="6" customWidth="1"/>
    <col min="3" max="3" width="34.7109375" style="6" customWidth="1"/>
    <col min="4" max="4" width="19.28515625" style="6" customWidth="1"/>
    <col min="5" max="5" width="19.7109375" style="6" customWidth="1"/>
    <col min="6" max="6" width="16.42578125" style="37" customWidth="1"/>
    <col min="7" max="7" width="25.28515625" style="37" customWidth="1"/>
    <col min="8" max="8" width="16.85546875" style="35" customWidth="1"/>
    <col min="9" max="9" width="21.140625" style="35" customWidth="1"/>
    <col min="10" max="10" width="16.85546875" style="35" customWidth="1"/>
    <col min="11" max="11" width="20.7109375" style="35" customWidth="1"/>
    <col min="12" max="12" width="15.28515625" style="6" customWidth="1"/>
    <col min="13" max="13" width="19.5703125" style="6" customWidth="1"/>
    <col min="14" max="14" width="19.28515625" style="6" customWidth="1"/>
    <col min="15" max="15" width="19.85546875" style="6" customWidth="1"/>
    <col min="16" max="16" width="26" style="6" customWidth="1"/>
    <col min="17" max="17" width="24.140625" style="6" customWidth="1"/>
    <col min="18" max="18" width="23.5703125" style="6" customWidth="1"/>
    <col min="19" max="19" width="19.85546875" style="41" customWidth="1"/>
    <col min="20" max="20" width="19.85546875" style="6" customWidth="1"/>
    <col min="21" max="21" width="27.85546875" style="6" customWidth="1"/>
    <col min="22" max="22" width="19.85546875" style="6" customWidth="1"/>
    <col min="23" max="23" width="28.5703125" style="6" customWidth="1"/>
    <col min="24" max="24" width="33" style="6" customWidth="1"/>
    <col min="25" max="25" width="22.7109375" style="6" customWidth="1"/>
    <col min="26" max="16384" width="11.42578125" style="6"/>
  </cols>
  <sheetData>
    <row r="1" spans="1:25" ht="31.5" x14ac:dyDescent="0.25">
      <c r="A1" s="5"/>
      <c r="B1" s="5"/>
      <c r="C1" s="300" t="s">
        <v>18</v>
      </c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0"/>
      <c r="X1" s="300"/>
      <c r="Y1" s="300"/>
    </row>
    <row r="2" spans="1:25" x14ac:dyDescent="0.25">
      <c r="A2" s="29" t="s">
        <v>20</v>
      </c>
      <c r="B2" s="295" t="s">
        <v>86</v>
      </c>
      <c r="C2" s="296"/>
      <c r="D2" s="296"/>
      <c r="E2" s="296"/>
      <c r="F2" s="296"/>
      <c r="G2" s="297"/>
      <c r="H2" s="298" t="s">
        <v>19</v>
      </c>
      <c r="I2" s="299"/>
      <c r="J2" s="295"/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  <c r="W2" s="296"/>
      <c r="X2" s="296"/>
      <c r="Y2" s="296"/>
    </row>
    <row r="3" spans="1:25" x14ac:dyDescent="0.25">
      <c r="A3" s="29" t="s">
        <v>85</v>
      </c>
      <c r="B3" s="295"/>
      <c r="C3" s="296"/>
      <c r="D3" s="296"/>
      <c r="E3" s="296"/>
      <c r="F3" s="296"/>
      <c r="G3" s="297"/>
      <c r="H3" s="38"/>
      <c r="I3" s="42" t="s">
        <v>83</v>
      </c>
      <c r="J3" s="295" t="s">
        <v>92</v>
      </c>
      <c r="K3" s="296"/>
      <c r="L3" s="296"/>
      <c r="M3" s="296"/>
      <c r="N3" s="296"/>
      <c r="O3" s="296"/>
      <c r="P3" s="296"/>
      <c r="Q3" s="296"/>
      <c r="R3" s="296"/>
      <c r="S3" s="296"/>
      <c r="T3" s="296"/>
      <c r="U3" s="296"/>
      <c r="V3" s="296"/>
      <c r="W3" s="296"/>
      <c r="X3" s="296"/>
      <c r="Y3" s="296"/>
    </row>
    <row r="4" spans="1:25" x14ac:dyDescent="0.25">
      <c r="A4" s="7" t="s">
        <v>21</v>
      </c>
      <c r="B4" s="295">
        <v>2024</v>
      </c>
      <c r="C4" s="296"/>
      <c r="D4" s="296"/>
      <c r="E4" s="296"/>
      <c r="F4" s="296"/>
      <c r="G4" s="297"/>
      <c r="H4" s="298" t="s">
        <v>22</v>
      </c>
      <c r="I4" s="299"/>
      <c r="J4" s="295" t="s">
        <v>87</v>
      </c>
      <c r="K4" s="296"/>
      <c r="L4" s="296"/>
      <c r="M4" s="296"/>
      <c r="N4" s="296"/>
      <c r="O4" s="296"/>
      <c r="P4" s="296"/>
      <c r="Q4" s="296"/>
      <c r="R4" s="296"/>
      <c r="S4" s="296"/>
      <c r="T4" s="296"/>
      <c r="U4" s="296"/>
      <c r="V4" s="296"/>
      <c r="W4" s="296"/>
      <c r="X4" s="296"/>
      <c r="Y4" s="296"/>
    </row>
    <row r="5" spans="1:25" x14ac:dyDescent="0.25">
      <c r="A5" s="7" t="s">
        <v>23</v>
      </c>
      <c r="B5" s="295" t="s">
        <v>34</v>
      </c>
      <c r="C5" s="296"/>
      <c r="D5" s="296"/>
      <c r="E5" s="296"/>
      <c r="F5" s="296"/>
      <c r="G5" s="297"/>
      <c r="H5" s="298" t="s">
        <v>24</v>
      </c>
      <c r="I5" s="299"/>
      <c r="J5" s="295" t="s">
        <v>35</v>
      </c>
      <c r="K5" s="296"/>
      <c r="L5" s="296"/>
      <c r="M5" s="296"/>
      <c r="N5" s="296"/>
      <c r="O5" s="296"/>
      <c r="P5" s="296"/>
      <c r="Q5" s="296"/>
      <c r="R5" s="296"/>
      <c r="S5" s="296"/>
      <c r="T5" s="296"/>
      <c r="U5" s="296"/>
      <c r="V5" s="296"/>
      <c r="W5" s="296"/>
      <c r="X5" s="296"/>
      <c r="Y5" s="296"/>
    </row>
    <row r="6" spans="1:25" ht="15.75" thickBot="1" x14ac:dyDescent="0.3">
      <c r="A6" s="271" t="s">
        <v>84</v>
      </c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</row>
    <row r="7" spans="1:25" ht="15.75" thickBot="1" x14ac:dyDescent="0.3">
      <c r="A7" s="272" t="s">
        <v>33</v>
      </c>
      <c r="B7" s="273"/>
      <c r="C7" s="273"/>
      <c r="D7" s="273"/>
      <c r="E7" s="273"/>
      <c r="F7" s="273"/>
      <c r="G7" s="273"/>
      <c r="H7" s="301">
        <v>2023</v>
      </c>
      <c r="I7" s="301"/>
      <c r="J7" s="301"/>
      <c r="K7" s="302"/>
      <c r="L7" s="274" t="s">
        <v>48</v>
      </c>
      <c r="M7" s="275"/>
      <c r="N7" s="275"/>
      <c r="O7" s="275"/>
      <c r="P7" s="275"/>
      <c r="Q7" s="275"/>
      <c r="R7" s="275"/>
      <c r="S7" s="275"/>
      <c r="T7" s="275"/>
      <c r="U7" s="275"/>
      <c r="V7" s="275"/>
      <c r="W7" s="275"/>
      <c r="X7" s="275"/>
      <c r="Y7" s="275"/>
    </row>
    <row r="8" spans="1:25" ht="18" customHeight="1" x14ac:dyDescent="0.25">
      <c r="A8" s="276" t="s">
        <v>82</v>
      </c>
      <c r="B8" s="277"/>
      <c r="C8" s="277" t="s">
        <v>9</v>
      </c>
      <c r="D8" s="284" t="s">
        <v>43</v>
      </c>
      <c r="E8" s="303" t="s">
        <v>81</v>
      </c>
      <c r="F8" s="307" t="s">
        <v>46</v>
      </c>
      <c r="G8" s="307" t="s">
        <v>47</v>
      </c>
      <c r="H8" s="291" t="s">
        <v>51</v>
      </c>
      <c r="I8" s="292"/>
      <c r="J8" s="253" t="s">
        <v>52</v>
      </c>
      <c r="K8" s="254"/>
      <c r="L8" s="257">
        <v>2024</v>
      </c>
      <c r="M8" s="258"/>
      <c r="N8" s="258"/>
      <c r="O8" s="258"/>
      <c r="P8" s="258"/>
      <c r="Q8" s="258"/>
      <c r="R8" s="270"/>
      <c r="S8" s="259">
        <v>2024</v>
      </c>
      <c r="T8" s="260"/>
      <c r="U8" s="260"/>
      <c r="V8" s="260"/>
      <c r="W8" s="260"/>
      <c r="X8" s="260"/>
      <c r="Y8" s="260"/>
    </row>
    <row r="9" spans="1:25" ht="18" customHeight="1" x14ac:dyDescent="0.25">
      <c r="A9" s="278"/>
      <c r="B9" s="279"/>
      <c r="C9" s="279"/>
      <c r="D9" s="285"/>
      <c r="E9" s="304"/>
      <c r="F9" s="308"/>
      <c r="G9" s="308"/>
      <c r="H9" s="293"/>
      <c r="I9" s="294"/>
      <c r="J9" s="255"/>
      <c r="K9" s="256"/>
      <c r="L9" s="261" t="s">
        <v>49</v>
      </c>
      <c r="M9" s="262"/>
      <c r="N9" s="262"/>
      <c r="O9" s="262"/>
      <c r="P9" s="262"/>
      <c r="Q9" s="262"/>
      <c r="R9" s="263"/>
      <c r="S9" s="264" t="s">
        <v>50</v>
      </c>
      <c r="T9" s="265"/>
      <c r="U9" s="265"/>
      <c r="V9" s="265"/>
      <c r="W9" s="265"/>
      <c r="X9" s="265"/>
      <c r="Y9" s="265"/>
    </row>
    <row r="10" spans="1:25" ht="15.75" thickBot="1" x14ac:dyDescent="0.3">
      <c r="A10" s="280"/>
      <c r="B10" s="281"/>
      <c r="C10" s="281"/>
      <c r="D10" s="285"/>
      <c r="E10" s="305"/>
      <c r="F10" s="309"/>
      <c r="G10" s="309"/>
      <c r="H10" s="266" t="s">
        <v>44</v>
      </c>
      <c r="I10" s="268" t="s">
        <v>41</v>
      </c>
      <c r="J10" s="266" t="s">
        <v>44</v>
      </c>
      <c r="K10" s="268" t="s">
        <v>41</v>
      </c>
      <c r="L10" s="257" t="s">
        <v>13</v>
      </c>
      <c r="M10" s="258"/>
      <c r="N10" s="258"/>
      <c r="O10" s="258"/>
      <c r="P10" s="258"/>
      <c r="Q10" s="258"/>
      <c r="R10" s="270"/>
      <c r="S10" s="242" t="s">
        <v>13</v>
      </c>
      <c r="T10" s="243"/>
      <c r="U10" s="243"/>
      <c r="V10" s="243"/>
      <c r="W10" s="243"/>
      <c r="X10" s="243"/>
      <c r="Y10" s="243"/>
    </row>
    <row r="11" spans="1:25" ht="135.75" thickBot="1" x14ac:dyDescent="0.3">
      <c r="A11" s="282"/>
      <c r="B11" s="283"/>
      <c r="C11" s="283"/>
      <c r="D11" s="286"/>
      <c r="E11" s="306"/>
      <c r="F11" s="310"/>
      <c r="G11" s="310"/>
      <c r="H11" s="267"/>
      <c r="I11" s="269"/>
      <c r="J11" s="267"/>
      <c r="K11" s="269"/>
      <c r="L11" s="9" t="s">
        <v>45</v>
      </c>
      <c r="M11" s="9" t="s">
        <v>42</v>
      </c>
      <c r="N11" s="10" t="s">
        <v>54</v>
      </c>
      <c r="O11" s="10" t="s">
        <v>53</v>
      </c>
      <c r="P11" s="11" t="s">
        <v>55</v>
      </c>
      <c r="Q11" s="11" t="s">
        <v>56</v>
      </c>
      <c r="R11" s="28" t="s">
        <v>40</v>
      </c>
      <c r="S11" s="39" t="s">
        <v>45</v>
      </c>
      <c r="T11" s="12" t="s">
        <v>42</v>
      </c>
      <c r="U11" s="26" t="s">
        <v>54</v>
      </c>
      <c r="V11" s="26" t="s">
        <v>53</v>
      </c>
      <c r="W11" s="27" t="s">
        <v>55</v>
      </c>
      <c r="X11" s="27" t="s">
        <v>56</v>
      </c>
      <c r="Y11" s="12" t="s">
        <v>40</v>
      </c>
    </row>
    <row r="12" spans="1:25" ht="60" x14ac:dyDescent="0.25">
      <c r="A12" s="244" t="s">
        <v>88</v>
      </c>
      <c r="B12" s="13" t="s">
        <v>0</v>
      </c>
      <c r="C12" s="13" t="s">
        <v>0</v>
      </c>
      <c r="D12" s="13" t="s">
        <v>58</v>
      </c>
      <c r="E12" s="82" t="s">
        <v>26</v>
      </c>
      <c r="F12" s="77"/>
      <c r="G12" s="77"/>
      <c r="H12" s="31">
        <f>'ATENEA 2023'!L12</f>
        <v>0</v>
      </c>
      <c r="I12" s="31">
        <f>'ATENEA 2023'!M12</f>
        <v>0</v>
      </c>
      <c r="J12" s="31">
        <f>'ATENEA 2023'!S12</f>
        <v>0</v>
      </c>
      <c r="K12" s="31">
        <f>'ATENEA 2023'!T12</f>
        <v>0</v>
      </c>
      <c r="L12" s="15"/>
      <c r="M12" s="16"/>
      <c r="N12" s="3">
        <f>IFERROR((1-(L12/H12)),0)</f>
        <v>0</v>
      </c>
      <c r="O12" s="3">
        <f>IFERROR((1-(M12/I12)),0)</f>
        <v>0</v>
      </c>
      <c r="P12" s="4">
        <f>IFERROR((N12/G12),0)</f>
        <v>0</v>
      </c>
      <c r="Q12" s="4">
        <f>IFERROR((O12/F12),0)</f>
        <v>0</v>
      </c>
      <c r="R12" s="15"/>
      <c r="S12" s="40"/>
      <c r="T12" s="16"/>
      <c r="U12" s="1">
        <f>IFERROR((1-(S12/J12)),0)</f>
        <v>0</v>
      </c>
      <c r="V12" s="1">
        <f>IFERROR((1-(T12/K12)),0)</f>
        <v>0</v>
      </c>
      <c r="W12" s="2">
        <f>IFERROR((U12/G12),0)</f>
        <v>0</v>
      </c>
      <c r="X12" s="2">
        <f>IFERROR((V12/F12),0)</f>
        <v>0</v>
      </c>
      <c r="Y12" s="17"/>
    </row>
    <row r="13" spans="1:25" ht="45" x14ac:dyDescent="0.25">
      <c r="A13" s="245"/>
      <c r="B13" s="18" t="s">
        <v>1</v>
      </c>
      <c r="C13" s="18" t="s">
        <v>60</v>
      </c>
      <c r="D13" s="18" t="s">
        <v>57</v>
      </c>
      <c r="E13" s="82" t="s">
        <v>26</v>
      </c>
      <c r="F13" s="78"/>
      <c r="G13" s="78"/>
      <c r="H13" s="31">
        <f>'ATENEA 2023'!L13</f>
        <v>0</v>
      </c>
      <c r="I13" s="31">
        <f>'ATENEA 2023'!M13</f>
        <v>0</v>
      </c>
      <c r="J13" s="31">
        <f>'ATENEA 2023'!S13</f>
        <v>0</v>
      </c>
      <c r="K13" s="31">
        <f>'ATENEA 2023'!T13</f>
        <v>0</v>
      </c>
      <c r="L13" s="20"/>
      <c r="M13" s="21"/>
      <c r="N13" s="3">
        <f t="shared" ref="N13:O32" si="0">IFERROR((1-(L13/H13)),0)</f>
        <v>0</v>
      </c>
      <c r="O13" s="3">
        <f>IFERROR((1-(M13/I13)),0)</f>
        <v>0</v>
      </c>
      <c r="P13" s="4">
        <f t="shared" ref="P13:P32" si="1">IFERROR((N13/G13),0)</f>
        <v>0</v>
      </c>
      <c r="Q13" s="4">
        <f t="shared" ref="Q13:Q32" si="2">IFERROR((O13/F13),0)</f>
        <v>0</v>
      </c>
      <c r="R13" s="15"/>
      <c r="S13" s="40"/>
      <c r="T13" s="16"/>
      <c r="U13" s="1">
        <f t="shared" ref="U13:V32" si="3">IFERROR((1-(S13/J13)),0)</f>
        <v>0</v>
      </c>
      <c r="V13" s="1">
        <f t="shared" si="3"/>
        <v>0</v>
      </c>
      <c r="W13" s="2">
        <f t="shared" ref="W13:W32" si="4">IFERROR((U13/G13),0)</f>
        <v>0</v>
      </c>
      <c r="X13" s="2">
        <f t="shared" ref="X13:X32" si="5">IFERROR((V13/F13),0)</f>
        <v>0</v>
      </c>
      <c r="Y13" s="17"/>
    </row>
    <row r="14" spans="1:25" ht="45" x14ac:dyDescent="0.25">
      <c r="A14" s="246" t="s">
        <v>10</v>
      </c>
      <c r="B14" s="247" t="s">
        <v>2</v>
      </c>
      <c r="C14" s="18" t="s">
        <v>30</v>
      </c>
      <c r="D14" s="18" t="s">
        <v>70</v>
      </c>
      <c r="E14" s="82" t="s">
        <v>26</v>
      </c>
      <c r="F14" s="79"/>
      <c r="G14" s="79"/>
      <c r="H14" s="31">
        <f>'ATENEA 2023'!L14</f>
        <v>1</v>
      </c>
      <c r="I14" s="31">
        <f>'ATENEA 2023'!M14</f>
        <v>8000000</v>
      </c>
      <c r="J14" s="31">
        <f>'ATENEA 2023'!S14</f>
        <v>3</v>
      </c>
      <c r="K14" s="31">
        <f>'ATENEA 2023'!T14</f>
        <v>12958420</v>
      </c>
      <c r="L14" s="20"/>
      <c r="M14" s="21"/>
      <c r="N14" s="3">
        <f t="shared" si="0"/>
        <v>1</v>
      </c>
      <c r="O14" s="3">
        <f t="shared" si="0"/>
        <v>1</v>
      </c>
      <c r="P14" s="4">
        <f t="shared" si="1"/>
        <v>0</v>
      </c>
      <c r="Q14" s="4">
        <f t="shared" si="2"/>
        <v>0</v>
      </c>
      <c r="R14" s="15"/>
      <c r="S14" s="40"/>
      <c r="T14" s="16"/>
      <c r="U14" s="1">
        <f t="shared" si="3"/>
        <v>1</v>
      </c>
      <c r="V14" s="1">
        <f t="shared" si="3"/>
        <v>1</v>
      </c>
      <c r="W14" s="2">
        <f t="shared" si="4"/>
        <v>0</v>
      </c>
      <c r="X14" s="2">
        <f t="shared" si="5"/>
        <v>0</v>
      </c>
      <c r="Y14" s="17"/>
    </row>
    <row r="15" spans="1:25" x14ac:dyDescent="0.25">
      <c r="A15" s="246"/>
      <c r="B15" s="247"/>
      <c r="C15" s="18" t="s">
        <v>63</v>
      </c>
      <c r="D15" s="18" t="s">
        <v>61</v>
      </c>
      <c r="E15" s="82" t="s">
        <v>26</v>
      </c>
      <c r="F15" s="79"/>
      <c r="G15" s="79"/>
      <c r="H15" s="31">
        <f>'ATENEA 2023'!L15</f>
        <v>1</v>
      </c>
      <c r="I15" s="31">
        <f>'ATENEA 2023'!M15</f>
        <v>17842684</v>
      </c>
      <c r="J15" s="31">
        <f>'ATENEA 2023'!S15</f>
        <v>3</v>
      </c>
      <c r="K15" s="31">
        <f>'ATENEA 2023'!T15</f>
        <v>20363458</v>
      </c>
      <c r="L15" s="20"/>
      <c r="M15" s="21"/>
      <c r="N15" s="3">
        <f t="shared" si="0"/>
        <v>1</v>
      </c>
      <c r="O15" s="3">
        <f t="shared" si="0"/>
        <v>1</v>
      </c>
      <c r="P15" s="4">
        <f t="shared" si="1"/>
        <v>0</v>
      </c>
      <c r="Q15" s="4">
        <f t="shared" si="2"/>
        <v>0</v>
      </c>
      <c r="R15" s="15"/>
      <c r="S15" s="40"/>
      <c r="T15" s="16"/>
      <c r="U15" s="1">
        <f t="shared" si="3"/>
        <v>1</v>
      </c>
      <c r="V15" s="1">
        <f t="shared" si="3"/>
        <v>1</v>
      </c>
      <c r="W15" s="2">
        <f t="shared" si="4"/>
        <v>0</v>
      </c>
      <c r="X15" s="2">
        <f t="shared" si="5"/>
        <v>0</v>
      </c>
      <c r="Y15" s="17"/>
    </row>
    <row r="16" spans="1:25" ht="30" x14ac:dyDescent="0.25">
      <c r="A16" s="248" t="s">
        <v>11</v>
      </c>
      <c r="B16" s="247" t="s">
        <v>3</v>
      </c>
      <c r="C16" s="18" t="s">
        <v>64</v>
      </c>
      <c r="D16" s="18" t="s">
        <v>65</v>
      </c>
      <c r="E16" s="82" t="s">
        <v>26</v>
      </c>
      <c r="F16" s="79"/>
      <c r="G16" s="79"/>
      <c r="H16" s="31">
        <f>'ATENEA 2023'!L16</f>
        <v>0</v>
      </c>
      <c r="I16" s="31">
        <f>'ATENEA 2023'!M16</f>
        <v>0</v>
      </c>
      <c r="J16" s="31">
        <f>'ATENEA 2023'!S16</f>
        <v>0</v>
      </c>
      <c r="K16" s="31">
        <f>'ATENEA 2023'!T16</f>
        <v>0</v>
      </c>
      <c r="L16" s="20"/>
      <c r="M16" s="21"/>
      <c r="N16" s="3">
        <f t="shared" si="0"/>
        <v>0</v>
      </c>
      <c r="O16" s="3">
        <f t="shared" si="0"/>
        <v>0</v>
      </c>
      <c r="P16" s="4">
        <f t="shared" si="1"/>
        <v>0</v>
      </c>
      <c r="Q16" s="4">
        <f t="shared" si="2"/>
        <v>0</v>
      </c>
      <c r="R16" s="15"/>
      <c r="S16" s="40"/>
      <c r="T16" s="16"/>
      <c r="U16" s="1">
        <f t="shared" si="3"/>
        <v>0</v>
      </c>
      <c r="V16" s="1">
        <f t="shared" si="3"/>
        <v>0</v>
      </c>
      <c r="W16" s="2">
        <f t="shared" si="4"/>
        <v>0</v>
      </c>
      <c r="X16" s="2">
        <f t="shared" si="5"/>
        <v>0</v>
      </c>
      <c r="Y16" s="17"/>
    </row>
    <row r="17" spans="1:25" ht="30" x14ac:dyDescent="0.25">
      <c r="A17" s="249"/>
      <c r="B17" s="247"/>
      <c r="C17" s="18" t="s">
        <v>62</v>
      </c>
      <c r="D17" s="18" t="s">
        <v>59</v>
      </c>
      <c r="E17" s="82" t="s">
        <v>26</v>
      </c>
      <c r="F17" s="79"/>
      <c r="G17" s="79"/>
      <c r="H17" s="31">
        <f>'ATENEA 2023'!L17</f>
        <v>0</v>
      </c>
      <c r="I17" s="31">
        <f>'ATENEA 2023'!M17</f>
        <v>0</v>
      </c>
      <c r="J17" s="31">
        <f>'ATENEA 2023'!S17</f>
        <v>0</v>
      </c>
      <c r="K17" s="31">
        <f>'ATENEA 2023'!T17</f>
        <v>0</v>
      </c>
      <c r="L17" s="20"/>
      <c r="M17" s="21"/>
      <c r="N17" s="3">
        <f t="shared" si="0"/>
        <v>0</v>
      </c>
      <c r="O17" s="3">
        <f t="shared" si="0"/>
        <v>0</v>
      </c>
      <c r="P17" s="4">
        <f t="shared" si="1"/>
        <v>0</v>
      </c>
      <c r="Q17" s="4">
        <f t="shared" si="2"/>
        <v>0</v>
      </c>
      <c r="R17" s="15"/>
      <c r="S17" s="40"/>
      <c r="T17" s="16"/>
      <c r="U17" s="1">
        <f t="shared" si="3"/>
        <v>0</v>
      </c>
      <c r="V17" s="1">
        <f t="shared" si="3"/>
        <v>0</v>
      </c>
      <c r="W17" s="2">
        <f t="shared" si="4"/>
        <v>0</v>
      </c>
      <c r="X17" s="2">
        <f t="shared" si="5"/>
        <v>0</v>
      </c>
      <c r="Y17" s="17"/>
    </row>
    <row r="18" spans="1:25" ht="30" x14ac:dyDescent="0.25">
      <c r="A18" s="249"/>
      <c r="B18" s="18" t="s">
        <v>4</v>
      </c>
      <c r="C18" s="18" t="s">
        <v>66</v>
      </c>
      <c r="D18" s="18" t="s">
        <v>65</v>
      </c>
      <c r="E18" s="81" t="s">
        <v>26</v>
      </c>
      <c r="F18" s="79"/>
      <c r="G18" s="79"/>
      <c r="H18" s="31">
        <f>'ATENEA 2023'!L18</f>
        <v>1</v>
      </c>
      <c r="I18" s="31">
        <f>'ATENEA 2023'!M18</f>
        <v>3670260</v>
      </c>
      <c r="J18" s="31">
        <f>'ATENEA 2023'!S18</f>
        <v>1</v>
      </c>
      <c r="K18" s="31">
        <f>'ATENEA 2023'!T18</f>
        <v>7343890</v>
      </c>
      <c r="L18" s="20"/>
      <c r="M18" s="21"/>
      <c r="N18" s="3">
        <f t="shared" si="0"/>
        <v>1</v>
      </c>
      <c r="O18" s="3">
        <f t="shared" si="0"/>
        <v>1</v>
      </c>
      <c r="P18" s="4">
        <f t="shared" si="1"/>
        <v>0</v>
      </c>
      <c r="Q18" s="4">
        <f t="shared" si="2"/>
        <v>0</v>
      </c>
      <c r="R18" s="15"/>
      <c r="S18" s="40"/>
      <c r="T18" s="16"/>
      <c r="U18" s="1">
        <f t="shared" si="3"/>
        <v>1</v>
      </c>
      <c r="V18" s="1">
        <f t="shared" si="3"/>
        <v>1</v>
      </c>
      <c r="W18" s="2">
        <f t="shared" si="4"/>
        <v>0</v>
      </c>
      <c r="X18" s="2">
        <f t="shared" si="5"/>
        <v>0</v>
      </c>
      <c r="Y18" s="17"/>
    </row>
    <row r="19" spans="1:25" ht="30" x14ac:dyDescent="0.25">
      <c r="A19" s="249"/>
      <c r="B19" s="247" t="s">
        <v>5</v>
      </c>
      <c r="C19" s="18" t="s">
        <v>67</v>
      </c>
      <c r="D19" s="18" t="s">
        <v>61</v>
      </c>
      <c r="E19" s="81" t="s">
        <v>26</v>
      </c>
      <c r="F19" s="79"/>
      <c r="G19" s="79"/>
      <c r="H19" s="31">
        <f>'ATENEA 2023'!L19</f>
        <v>0</v>
      </c>
      <c r="I19" s="31">
        <f>'ATENEA 2023'!M19</f>
        <v>0</v>
      </c>
      <c r="J19" s="31">
        <f>'ATENEA 2023'!S19</f>
        <v>0</v>
      </c>
      <c r="K19" s="31">
        <f>'ATENEA 2023'!T19</f>
        <v>0</v>
      </c>
      <c r="L19" s="20"/>
      <c r="M19" s="21"/>
      <c r="N19" s="3">
        <f t="shared" si="0"/>
        <v>0</v>
      </c>
      <c r="O19" s="3">
        <f t="shared" si="0"/>
        <v>0</v>
      </c>
      <c r="P19" s="4">
        <f t="shared" si="1"/>
        <v>0</v>
      </c>
      <c r="Q19" s="4">
        <f t="shared" si="2"/>
        <v>0</v>
      </c>
      <c r="R19" s="15"/>
      <c r="S19" s="40"/>
      <c r="T19" s="16"/>
      <c r="U19" s="1">
        <f t="shared" si="3"/>
        <v>0</v>
      </c>
      <c r="V19" s="1">
        <f t="shared" si="3"/>
        <v>0</v>
      </c>
      <c r="W19" s="2">
        <f t="shared" si="4"/>
        <v>0</v>
      </c>
      <c r="X19" s="2">
        <f t="shared" si="5"/>
        <v>0</v>
      </c>
      <c r="Y19" s="17"/>
    </row>
    <row r="20" spans="1:25" ht="60" x14ac:dyDescent="0.25">
      <c r="A20" s="249"/>
      <c r="B20" s="247"/>
      <c r="C20" s="18" t="s">
        <v>68</v>
      </c>
      <c r="D20" s="18" t="s">
        <v>69</v>
      </c>
      <c r="E20" s="81" t="s">
        <v>26</v>
      </c>
      <c r="F20" s="79"/>
      <c r="G20" s="79"/>
      <c r="H20" s="31">
        <f>'ATENEA 2023'!L20</f>
        <v>0</v>
      </c>
      <c r="I20" s="31">
        <f>'ATENEA 2023'!M20</f>
        <v>0</v>
      </c>
      <c r="J20" s="31">
        <f>'ATENEA 2023'!S20</f>
        <v>0</v>
      </c>
      <c r="K20" s="31">
        <f>'ATENEA 2023'!T20</f>
        <v>0</v>
      </c>
      <c r="L20" s="20"/>
      <c r="M20" s="21"/>
      <c r="N20" s="3">
        <f t="shared" si="0"/>
        <v>0</v>
      </c>
      <c r="O20" s="3">
        <f t="shared" si="0"/>
        <v>0</v>
      </c>
      <c r="P20" s="4">
        <f t="shared" si="1"/>
        <v>0</v>
      </c>
      <c r="Q20" s="4">
        <f t="shared" si="2"/>
        <v>0</v>
      </c>
      <c r="R20" s="15"/>
      <c r="S20" s="40"/>
      <c r="T20" s="16"/>
      <c r="U20" s="1">
        <f t="shared" si="3"/>
        <v>0</v>
      </c>
      <c r="V20" s="1">
        <f t="shared" si="3"/>
        <v>0</v>
      </c>
      <c r="W20" s="2">
        <f t="shared" si="4"/>
        <v>0</v>
      </c>
      <c r="X20" s="2">
        <f t="shared" si="5"/>
        <v>0</v>
      </c>
      <c r="Y20" s="17"/>
    </row>
    <row r="21" spans="1:25" ht="30" x14ac:dyDescent="0.25">
      <c r="A21" s="249"/>
      <c r="B21" s="247"/>
      <c r="C21" s="18" t="s">
        <v>31</v>
      </c>
      <c r="D21" s="18" t="s">
        <v>61</v>
      </c>
      <c r="E21" s="81" t="s">
        <v>26</v>
      </c>
      <c r="F21" s="79"/>
      <c r="G21" s="79"/>
      <c r="H21" s="31">
        <f>'ATENEA 2023'!L21</f>
        <v>0</v>
      </c>
      <c r="I21" s="31">
        <f>'ATENEA 2023'!M21</f>
        <v>0</v>
      </c>
      <c r="J21" s="31">
        <f>'ATENEA 2023'!S21</f>
        <v>0</v>
      </c>
      <c r="K21" s="31">
        <f>'ATENEA 2023'!T21</f>
        <v>0</v>
      </c>
      <c r="L21" s="20"/>
      <c r="M21" s="21"/>
      <c r="N21" s="3">
        <f t="shared" si="0"/>
        <v>0</v>
      </c>
      <c r="O21" s="3">
        <f t="shared" si="0"/>
        <v>0</v>
      </c>
      <c r="P21" s="4">
        <f t="shared" si="1"/>
        <v>0</v>
      </c>
      <c r="Q21" s="4">
        <f t="shared" si="2"/>
        <v>0</v>
      </c>
      <c r="R21" s="15"/>
      <c r="S21" s="40"/>
      <c r="T21" s="16"/>
      <c r="U21" s="1">
        <f t="shared" si="3"/>
        <v>0</v>
      </c>
      <c r="V21" s="1">
        <f t="shared" si="3"/>
        <v>0</v>
      </c>
      <c r="W21" s="2">
        <f t="shared" si="4"/>
        <v>0</v>
      </c>
      <c r="X21" s="2">
        <f t="shared" si="5"/>
        <v>0</v>
      </c>
      <c r="Y21" s="17"/>
    </row>
    <row r="22" spans="1:25" ht="45" x14ac:dyDescent="0.25">
      <c r="A22" s="249"/>
      <c r="B22" s="247"/>
      <c r="C22" s="18" t="s">
        <v>32</v>
      </c>
      <c r="D22" s="18" t="s">
        <v>71</v>
      </c>
      <c r="E22" s="81" t="s">
        <v>26</v>
      </c>
      <c r="F22" s="79"/>
      <c r="G22" s="79"/>
      <c r="H22" s="31">
        <f>'ATENEA 2023'!L22</f>
        <v>0</v>
      </c>
      <c r="I22" s="31">
        <f>'ATENEA 2023'!M22</f>
        <v>0</v>
      </c>
      <c r="J22" s="31">
        <f>'ATENEA 2023'!S22</f>
        <v>0</v>
      </c>
      <c r="K22" s="31">
        <f>'ATENEA 2023'!T22</f>
        <v>0</v>
      </c>
      <c r="L22" s="20"/>
      <c r="M22" s="21"/>
      <c r="N22" s="3">
        <f t="shared" si="0"/>
        <v>0</v>
      </c>
      <c r="O22" s="3">
        <f t="shared" si="0"/>
        <v>0</v>
      </c>
      <c r="P22" s="4">
        <f t="shared" si="1"/>
        <v>0</v>
      </c>
      <c r="Q22" s="4">
        <f t="shared" si="2"/>
        <v>0</v>
      </c>
      <c r="R22" s="15"/>
      <c r="S22" s="40"/>
      <c r="T22" s="16"/>
      <c r="U22" s="1">
        <f t="shared" si="3"/>
        <v>0</v>
      </c>
      <c r="V22" s="1">
        <f t="shared" si="3"/>
        <v>0</v>
      </c>
      <c r="W22" s="2">
        <f t="shared" si="4"/>
        <v>0</v>
      </c>
      <c r="X22" s="2">
        <f t="shared" si="5"/>
        <v>0</v>
      </c>
      <c r="Y22" s="17"/>
    </row>
    <row r="23" spans="1:25" ht="30" x14ac:dyDescent="0.25">
      <c r="A23" s="249"/>
      <c r="B23" s="250" t="s">
        <v>6</v>
      </c>
      <c r="C23" s="18" t="s">
        <v>95</v>
      </c>
      <c r="D23" s="18" t="s">
        <v>74</v>
      </c>
      <c r="E23" s="81" t="s">
        <v>25</v>
      </c>
      <c r="F23" s="79">
        <v>0.02</v>
      </c>
      <c r="G23" s="79">
        <v>0.01</v>
      </c>
      <c r="H23" s="31">
        <f>'ATENEA 2023'!L23</f>
        <v>10975</v>
      </c>
      <c r="I23" s="31">
        <f>'ATENEA 2023'!M23</f>
        <v>505179.99</v>
      </c>
      <c r="J23" s="31">
        <f>'ATENEA 2023'!S23</f>
        <v>29732</v>
      </c>
      <c r="K23" s="31">
        <f>'ATENEA 2023'!T23</f>
        <v>1132368</v>
      </c>
      <c r="L23" s="51"/>
      <c r="M23" s="21"/>
      <c r="N23" s="3">
        <f t="shared" si="0"/>
        <v>1</v>
      </c>
      <c r="O23" s="3">
        <f t="shared" si="0"/>
        <v>1</v>
      </c>
      <c r="P23" s="4">
        <f t="shared" si="1"/>
        <v>100</v>
      </c>
      <c r="Q23" s="4">
        <f t="shared" si="2"/>
        <v>50</v>
      </c>
      <c r="R23" s="15"/>
      <c r="S23" s="40"/>
      <c r="T23" s="16"/>
      <c r="U23" s="1">
        <f t="shared" si="3"/>
        <v>1</v>
      </c>
      <c r="V23" s="1">
        <f t="shared" si="3"/>
        <v>1</v>
      </c>
      <c r="W23" s="2">
        <f t="shared" si="4"/>
        <v>100</v>
      </c>
      <c r="X23" s="2">
        <f t="shared" si="5"/>
        <v>50</v>
      </c>
      <c r="Y23" s="17"/>
    </row>
    <row r="24" spans="1:25" ht="30" x14ac:dyDescent="0.25">
      <c r="A24" s="249"/>
      <c r="B24" s="251"/>
      <c r="C24" s="18" t="s">
        <v>73</v>
      </c>
      <c r="D24" s="18" t="s">
        <v>75</v>
      </c>
      <c r="E24" s="81" t="s">
        <v>26</v>
      </c>
      <c r="F24" s="79"/>
      <c r="G24" s="79"/>
      <c r="H24" s="31">
        <f>'ATENEA 2023'!L24</f>
        <v>0</v>
      </c>
      <c r="I24" s="31">
        <f>'ATENEA 2023'!M24</f>
        <v>0</v>
      </c>
      <c r="J24" s="31">
        <f>'ATENEA 2023'!S24</f>
        <v>0</v>
      </c>
      <c r="K24" s="31">
        <f>'ATENEA 2023'!T24</f>
        <v>0</v>
      </c>
      <c r="L24" s="20"/>
      <c r="M24" s="21"/>
      <c r="N24" s="3">
        <f t="shared" si="0"/>
        <v>0</v>
      </c>
      <c r="O24" s="3">
        <f t="shared" si="0"/>
        <v>0</v>
      </c>
      <c r="P24" s="4">
        <f t="shared" si="1"/>
        <v>0</v>
      </c>
      <c r="Q24" s="4">
        <f t="shared" si="2"/>
        <v>0</v>
      </c>
      <c r="R24" s="15"/>
      <c r="S24" s="40"/>
      <c r="T24" s="16"/>
      <c r="U24" s="1">
        <f t="shared" si="3"/>
        <v>0</v>
      </c>
      <c r="V24" s="1">
        <f t="shared" si="3"/>
        <v>0</v>
      </c>
      <c r="W24" s="2">
        <f t="shared" si="4"/>
        <v>0</v>
      </c>
      <c r="X24" s="2">
        <f t="shared" si="5"/>
        <v>0</v>
      </c>
      <c r="Y24" s="17"/>
    </row>
    <row r="25" spans="1:25" ht="90" x14ac:dyDescent="0.25">
      <c r="A25" s="249"/>
      <c r="B25" s="239" t="s">
        <v>36</v>
      </c>
      <c r="C25" s="18" t="s">
        <v>29</v>
      </c>
      <c r="D25" s="18" t="s">
        <v>61</v>
      </c>
      <c r="E25" s="81" t="s">
        <v>26</v>
      </c>
      <c r="F25" s="79"/>
      <c r="G25" s="79"/>
      <c r="H25" s="31" t="str">
        <f>'ATENEA 2023'!L25</f>
        <v xml:space="preserve"> </v>
      </c>
      <c r="I25" s="31">
        <f>'ATENEA 2023'!M25</f>
        <v>0</v>
      </c>
      <c r="J25" s="31">
        <f>'ATENEA 2023'!S25</f>
        <v>0</v>
      </c>
      <c r="K25" s="31">
        <f>'ATENEA 2023'!T25</f>
        <v>0</v>
      </c>
      <c r="L25" s="20"/>
      <c r="M25" s="21"/>
      <c r="N25" s="3">
        <f t="shared" si="0"/>
        <v>0</v>
      </c>
      <c r="O25" s="3">
        <f t="shared" si="0"/>
        <v>0</v>
      </c>
      <c r="P25" s="4">
        <f t="shared" si="1"/>
        <v>0</v>
      </c>
      <c r="Q25" s="4">
        <f t="shared" si="2"/>
        <v>0</v>
      </c>
      <c r="R25" s="15"/>
      <c r="S25" s="40"/>
      <c r="T25" s="16"/>
      <c r="U25" s="1">
        <f t="shared" si="3"/>
        <v>0</v>
      </c>
      <c r="V25" s="1">
        <f t="shared" si="3"/>
        <v>0</v>
      </c>
      <c r="W25" s="2">
        <f t="shared" si="4"/>
        <v>0</v>
      </c>
      <c r="X25" s="2">
        <f t="shared" si="5"/>
        <v>0</v>
      </c>
      <c r="Y25" s="17"/>
    </row>
    <row r="26" spans="1:25" ht="75" x14ac:dyDescent="0.25">
      <c r="A26" s="249"/>
      <c r="B26" s="252"/>
      <c r="C26" s="18" t="s">
        <v>28</v>
      </c>
      <c r="D26" s="18" t="s">
        <v>61</v>
      </c>
      <c r="E26" s="81" t="s">
        <v>26</v>
      </c>
      <c r="F26" s="79"/>
      <c r="G26" s="79"/>
      <c r="H26" s="31" t="str">
        <f>'ATENEA 2023'!L26</f>
        <v xml:space="preserve"> </v>
      </c>
      <c r="I26" s="31">
        <f>'ATENEA 2023'!M26</f>
        <v>0</v>
      </c>
      <c r="J26" s="31">
        <f>'ATENEA 2023'!S26</f>
        <v>0</v>
      </c>
      <c r="K26" s="31">
        <f>'ATENEA 2023'!T26</f>
        <v>0</v>
      </c>
      <c r="L26" s="20"/>
      <c r="M26" s="21"/>
      <c r="N26" s="3">
        <f t="shared" si="0"/>
        <v>0</v>
      </c>
      <c r="O26" s="3">
        <f t="shared" si="0"/>
        <v>0</v>
      </c>
      <c r="P26" s="4">
        <f t="shared" si="1"/>
        <v>0</v>
      </c>
      <c r="Q26" s="4">
        <f t="shared" si="2"/>
        <v>0</v>
      </c>
      <c r="R26" s="15"/>
      <c r="S26" s="40"/>
      <c r="T26" s="16"/>
      <c r="U26" s="1">
        <f t="shared" si="3"/>
        <v>0</v>
      </c>
      <c r="V26" s="1">
        <f t="shared" si="3"/>
        <v>0</v>
      </c>
      <c r="W26" s="2">
        <f t="shared" si="4"/>
        <v>0</v>
      </c>
      <c r="X26" s="2">
        <f t="shared" si="5"/>
        <v>0</v>
      </c>
      <c r="Y26" s="17"/>
    </row>
    <row r="27" spans="1:25" ht="60" x14ac:dyDescent="0.25">
      <c r="A27" s="249"/>
      <c r="B27" s="239" t="s">
        <v>37</v>
      </c>
      <c r="C27" s="18" t="s">
        <v>27</v>
      </c>
      <c r="D27" s="18" t="s">
        <v>76</v>
      </c>
      <c r="E27" s="81" t="s">
        <v>26</v>
      </c>
      <c r="F27" s="79"/>
      <c r="G27" s="79"/>
      <c r="H27" s="31">
        <f>'ATENEA 2023'!L27</f>
        <v>0</v>
      </c>
      <c r="I27" s="31">
        <f>'ATENEA 2023'!M27</f>
        <v>0</v>
      </c>
      <c r="J27" s="31">
        <f>'ATENEA 2023'!S27</f>
        <v>0</v>
      </c>
      <c r="K27" s="31">
        <f>'ATENEA 2023'!T27</f>
        <v>0</v>
      </c>
      <c r="L27" s="20"/>
      <c r="M27" s="21"/>
      <c r="N27" s="3">
        <f t="shared" si="0"/>
        <v>0</v>
      </c>
      <c r="O27" s="3">
        <f t="shared" si="0"/>
        <v>0</v>
      </c>
      <c r="P27" s="4">
        <f t="shared" si="1"/>
        <v>0</v>
      </c>
      <c r="Q27" s="4">
        <f t="shared" si="2"/>
        <v>0</v>
      </c>
      <c r="R27" s="15"/>
      <c r="S27" s="40"/>
      <c r="T27" s="16"/>
      <c r="U27" s="1">
        <f t="shared" si="3"/>
        <v>0</v>
      </c>
      <c r="V27" s="1">
        <f t="shared" si="3"/>
        <v>0</v>
      </c>
      <c r="W27" s="2">
        <f t="shared" si="4"/>
        <v>0</v>
      </c>
      <c r="X27" s="2">
        <f t="shared" si="5"/>
        <v>0</v>
      </c>
      <c r="Y27" s="17"/>
    </row>
    <row r="28" spans="1:25" ht="60" x14ac:dyDescent="0.25">
      <c r="A28" s="249"/>
      <c r="B28" s="252"/>
      <c r="C28" s="18" t="s">
        <v>14</v>
      </c>
      <c r="D28" s="18" t="s">
        <v>76</v>
      </c>
      <c r="E28" s="81" t="s">
        <v>26</v>
      </c>
      <c r="F28" s="79"/>
      <c r="G28" s="79"/>
      <c r="H28" s="31">
        <f>'ATENEA 2023'!L28</f>
        <v>0</v>
      </c>
      <c r="I28" s="31">
        <f>'ATENEA 2023'!M28</f>
        <v>0</v>
      </c>
      <c r="J28" s="31">
        <f>'ATENEA 2023'!S28</f>
        <v>0</v>
      </c>
      <c r="K28" s="31">
        <f>'ATENEA 2023'!T28</f>
        <v>0</v>
      </c>
      <c r="L28" s="20"/>
      <c r="M28" s="21"/>
      <c r="N28" s="3">
        <f t="shared" si="0"/>
        <v>0</v>
      </c>
      <c r="O28" s="3">
        <f t="shared" si="0"/>
        <v>0</v>
      </c>
      <c r="P28" s="4">
        <f t="shared" si="1"/>
        <v>0</v>
      </c>
      <c r="Q28" s="4">
        <f t="shared" si="2"/>
        <v>0</v>
      </c>
      <c r="R28" s="15"/>
      <c r="S28" s="40"/>
      <c r="T28" s="16"/>
      <c r="U28" s="1">
        <f t="shared" si="3"/>
        <v>0</v>
      </c>
      <c r="V28" s="1">
        <f t="shared" si="3"/>
        <v>0</v>
      </c>
      <c r="W28" s="2">
        <f t="shared" si="4"/>
        <v>0</v>
      </c>
      <c r="X28" s="2">
        <f t="shared" si="5"/>
        <v>0</v>
      </c>
      <c r="Y28" s="17"/>
    </row>
    <row r="29" spans="1:25" ht="75" x14ac:dyDescent="0.25">
      <c r="A29" s="249"/>
      <c r="B29" s="18" t="s">
        <v>7</v>
      </c>
      <c r="C29" s="18" t="s">
        <v>77</v>
      </c>
      <c r="D29" s="18" t="s">
        <v>78</v>
      </c>
      <c r="E29" s="81" t="s">
        <v>26</v>
      </c>
      <c r="F29" s="79"/>
      <c r="G29" s="79"/>
      <c r="H29" s="31">
        <f>'ATENEA 2023'!L29</f>
        <v>0</v>
      </c>
      <c r="I29" s="31">
        <f>'ATENEA 2023'!M29</f>
        <v>0</v>
      </c>
      <c r="J29" s="31">
        <f>'ATENEA 2023'!S29</f>
        <v>0</v>
      </c>
      <c r="K29" s="31">
        <f>'ATENEA 2023'!T29</f>
        <v>0</v>
      </c>
      <c r="L29" s="20"/>
      <c r="M29" s="21"/>
      <c r="N29" s="3">
        <f t="shared" si="0"/>
        <v>0</v>
      </c>
      <c r="O29" s="3">
        <f t="shared" si="0"/>
        <v>0</v>
      </c>
      <c r="P29" s="4">
        <f t="shared" si="1"/>
        <v>0</v>
      </c>
      <c r="Q29" s="4">
        <f t="shared" si="2"/>
        <v>0</v>
      </c>
      <c r="R29" s="15"/>
      <c r="S29" s="40"/>
      <c r="T29" s="16"/>
      <c r="U29" s="1">
        <f t="shared" si="3"/>
        <v>0</v>
      </c>
      <c r="V29" s="1">
        <f t="shared" si="3"/>
        <v>0</v>
      </c>
      <c r="W29" s="2">
        <f t="shared" si="4"/>
        <v>0</v>
      </c>
      <c r="X29" s="2">
        <f t="shared" si="5"/>
        <v>0</v>
      </c>
      <c r="Y29" s="17"/>
    </row>
    <row r="30" spans="1:25" ht="45" x14ac:dyDescent="0.25">
      <c r="A30" s="236" t="s">
        <v>12</v>
      </c>
      <c r="B30" s="239" t="s">
        <v>8</v>
      </c>
      <c r="C30" s="22" t="s">
        <v>15</v>
      </c>
      <c r="D30" s="22" t="s">
        <v>79</v>
      </c>
      <c r="E30" s="81" t="s">
        <v>26</v>
      </c>
      <c r="F30" s="83"/>
      <c r="G30" s="83"/>
      <c r="H30" s="31">
        <f>'ATENEA 2023'!L30</f>
        <v>165.7</v>
      </c>
      <c r="I30" s="31">
        <f>'ATENEA 2023'!M30</f>
        <v>1377226</v>
      </c>
      <c r="J30" s="31">
        <f>'ATENEA 2023'!S30</f>
        <v>347.5</v>
      </c>
      <c r="K30" s="31">
        <f>'ATENEA 2023'!T30</f>
        <v>3364026</v>
      </c>
      <c r="L30" s="20"/>
      <c r="M30" s="21"/>
      <c r="N30" s="3">
        <f t="shared" si="0"/>
        <v>1</v>
      </c>
      <c r="O30" s="3">
        <f t="shared" si="0"/>
        <v>1</v>
      </c>
      <c r="P30" s="4">
        <f t="shared" si="1"/>
        <v>0</v>
      </c>
      <c r="Q30" s="4">
        <f t="shared" si="2"/>
        <v>0</v>
      </c>
      <c r="R30" s="15"/>
      <c r="S30" s="40"/>
      <c r="T30" s="16"/>
      <c r="U30" s="1">
        <f t="shared" si="3"/>
        <v>1</v>
      </c>
      <c r="V30" s="1">
        <f t="shared" si="3"/>
        <v>1</v>
      </c>
      <c r="W30" s="2">
        <f t="shared" si="4"/>
        <v>0</v>
      </c>
      <c r="X30" s="2">
        <f t="shared" si="5"/>
        <v>0</v>
      </c>
      <c r="Y30" s="17"/>
    </row>
    <row r="31" spans="1:25" ht="45" x14ac:dyDescent="0.25">
      <c r="A31" s="237"/>
      <c r="B31" s="240"/>
      <c r="C31" s="22" t="s">
        <v>16</v>
      </c>
      <c r="D31" s="22" t="s">
        <v>79</v>
      </c>
      <c r="E31" s="81" t="s">
        <v>26</v>
      </c>
      <c r="F31" s="83"/>
      <c r="G31" s="83"/>
      <c r="H31" s="31">
        <f>'ATENEA 2023'!L31</f>
        <v>0</v>
      </c>
      <c r="I31" s="31">
        <f>'ATENEA 2023'!M31</f>
        <v>0</v>
      </c>
      <c r="J31" s="31">
        <f>'ATENEA 2023'!S31</f>
        <v>0</v>
      </c>
      <c r="K31" s="31">
        <f>'ATENEA 2023'!T31</f>
        <v>0</v>
      </c>
      <c r="L31" s="20"/>
      <c r="M31" s="21"/>
      <c r="N31" s="3">
        <f t="shared" si="0"/>
        <v>0</v>
      </c>
      <c r="O31" s="3">
        <f t="shared" si="0"/>
        <v>0</v>
      </c>
      <c r="P31" s="4">
        <f t="shared" si="1"/>
        <v>0</v>
      </c>
      <c r="Q31" s="4">
        <f t="shared" si="2"/>
        <v>0</v>
      </c>
      <c r="R31" s="23"/>
      <c r="S31" s="40"/>
      <c r="T31" s="16"/>
      <c r="U31" s="1">
        <f t="shared" si="3"/>
        <v>0</v>
      </c>
      <c r="V31" s="1">
        <f t="shared" si="3"/>
        <v>0</v>
      </c>
      <c r="W31" s="2">
        <f t="shared" si="4"/>
        <v>0</v>
      </c>
      <c r="X31" s="2">
        <f t="shared" si="5"/>
        <v>0</v>
      </c>
      <c r="Y31" s="17"/>
    </row>
    <row r="32" spans="1:25" ht="45.75" thickBot="1" x14ac:dyDescent="0.3">
      <c r="A32" s="238"/>
      <c r="B32" s="241"/>
      <c r="C32" s="24" t="s">
        <v>17</v>
      </c>
      <c r="D32" s="24" t="s">
        <v>80</v>
      </c>
      <c r="E32" s="84" t="s">
        <v>26</v>
      </c>
      <c r="F32" s="85"/>
      <c r="G32" s="85"/>
      <c r="H32" s="31">
        <f>'ATENEA 2023'!L32</f>
        <v>15388</v>
      </c>
      <c r="I32" s="31">
        <f>'ATENEA 2023'!M32</f>
        <v>16228490</v>
      </c>
      <c r="J32" s="31">
        <f>'ATENEA 2023'!S32</f>
        <v>38841</v>
      </c>
      <c r="K32" s="31">
        <f>'ATENEA 2023'!T32</f>
        <v>40523627</v>
      </c>
      <c r="L32" s="54"/>
      <c r="M32" s="46"/>
      <c r="N32" s="3">
        <f t="shared" si="0"/>
        <v>1</v>
      </c>
      <c r="O32" s="3">
        <f t="shared" si="0"/>
        <v>1</v>
      </c>
      <c r="P32" s="4">
        <f t="shared" si="1"/>
        <v>0</v>
      </c>
      <c r="Q32" s="4">
        <f t="shared" si="2"/>
        <v>0</v>
      </c>
      <c r="R32" s="23"/>
      <c r="S32" s="40"/>
      <c r="T32" s="16"/>
      <c r="U32" s="1">
        <f t="shared" si="3"/>
        <v>1</v>
      </c>
      <c r="V32" s="1">
        <f t="shared" si="3"/>
        <v>1</v>
      </c>
      <c r="W32" s="2">
        <f t="shared" si="4"/>
        <v>0</v>
      </c>
      <c r="X32" s="2">
        <f t="shared" si="5"/>
        <v>0</v>
      </c>
      <c r="Y32" s="17"/>
    </row>
    <row r="33" spans="1:25" ht="60" x14ac:dyDescent="0.25">
      <c r="A33" s="44" t="s">
        <v>89</v>
      </c>
      <c r="B33" s="13" t="s">
        <v>0</v>
      </c>
      <c r="C33" s="13" t="s">
        <v>0</v>
      </c>
      <c r="D33" s="13" t="s">
        <v>58</v>
      </c>
      <c r="E33" s="82" t="s">
        <v>26</v>
      </c>
      <c r="F33" s="77"/>
      <c r="G33" s="77"/>
      <c r="H33" s="31">
        <f>'ATENEA 2023'!L33</f>
        <v>289</v>
      </c>
      <c r="I33" s="31">
        <f>'ATENEA 2023'!M33</f>
        <v>20043170295</v>
      </c>
      <c r="J33" s="31">
        <f>'ATENEA 2023'!S33</f>
        <v>332</v>
      </c>
      <c r="K33" s="31">
        <f>'ATENEA 2023'!T33</f>
        <v>21224806028</v>
      </c>
      <c r="L33" s="15"/>
      <c r="M33" s="16"/>
      <c r="N33" s="14" t="s">
        <v>91</v>
      </c>
      <c r="O33" s="14" t="s">
        <v>91</v>
      </c>
      <c r="P33" s="14" t="s">
        <v>91</v>
      </c>
      <c r="Q33" s="14" t="s">
        <v>91</v>
      </c>
      <c r="R33" s="15"/>
      <c r="S33" s="40"/>
      <c r="T33" s="16"/>
      <c r="U33" s="14" t="s">
        <v>91</v>
      </c>
      <c r="V33" s="14" t="s">
        <v>91</v>
      </c>
      <c r="W33" s="14" t="s">
        <v>91</v>
      </c>
      <c r="X33" s="14" t="s">
        <v>91</v>
      </c>
      <c r="Y33" s="17"/>
    </row>
    <row r="34" spans="1:25" ht="75" x14ac:dyDescent="0.25">
      <c r="A34" s="43" t="s">
        <v>90</v>
      </c>
      <c r="E34" s="86"/>
      <c r="F34" s="87"/>
      <c r="G34" s="87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</row>
    <row r="35" spans="1:25" s="58" customFormat="1" x14ac:dyDescent="0.25">
      <c r="A35" s="57" t="s">
        <v>96</v>
      </c>
      <c r="F35" s="145">
        <f>SUBTOTAL(101,F12:F33)</f>
        <v>0.02</v>
      </c>
      <c r="G35" s="145">
        <f t="shared" ref="G35:X35" si="6">SUBTOTAL(101,G12:G33)</f>
        <v>0.01</v>
      </c>
      <c r="H35" s="146">
        <f t="shared" si="6"/>
        <v>1341.0350000000001</v>
      </c>
      <c r="I35" s="149">
        <f t="shared" si="6"/>
        <v>913217915.2268182</v>
      </c>
      <c r="J35" s="146">
        <f t="shared" si="6"/>
        <v>3148.159090909091</v>
      </c>
      <c r="K35" s="149">
        <f t="shared" si="6"/>
        <v>968658718.9545455</v>
      </c>
      <c r="L35" s="146" t="e">
        <f t="shared" si="6"/>
        <v>#DIV/0!</v>
      </c>
      <c r="M35" s="149" t="e">
        <f t="shared" si="6"/>
        <v>#DIV/0!</v>
      </c>
      <c r="N35" s="59">
        <f t="shared" si="6"/>
        <v>0.2857142857142857</v>
      </c>
      <c r="O35" s="59">
        <f t="shared" si="6"/>
        <v>0.2857142857142857</v>
      </c>
      <c r="P35" s="59">
        <f t="shared" si="6"/>
        <v>4.7619047619047619</v>
      </c>
      <c r="Q35" s="59">
        <f t="shared" si="6"/>
        <v>2.3809523809523809</v>
      </c>
      <c r="R35" s="59"/>
      <c r="S35" s="144" t="e">
        <f t="shared" si="6"/>
        <v>#DIV/0!</v>
      </c>
      <c r="T35" s="148" t="e">
        <f t="shared" si="6"/>
        <v>#DIV/0!</v>
      </c>
      <c r="U35" s="59">
        <f t="shared" si="6"/>
        <v>0.2857142857142857</v>
      </c>
      <c r="V35" s="59">
        <f t="shared" si="6"/>
        <v>0.2857142857142857</v>
      </c>
      <c r="W35" s="59">
        <f t="shared" si="6"/>
        <v>4.7619047619047619</v>
      </c>
      <c r="X35" s="59">
        <f t="shared" si="6"/>
        <v>2.3809523809523809</v>
      </c>
    </row>
    <row r="36" spans="1:25" x14ac:dyDescent="0.25">
      <c r="L36" s="56"/>
    </row>
  </sheetData>
  <autoFilter ref="A11:Y11" xr:uid="{47F79BBE-4DF8-48F6-A6AA-C529F9B407C9}">
    <filterColumn colId="0" showButton="0"/>
  </autoFilter>
  <mergeCells count="45">
    <mergeCell ref="C1:Y1"/>
    <mergeCell ref="B2:G2"/>
    <mergeCell ref="H2:I2"/>
    <mergeCell ref="J2:Y2"/>
    <mergeCell ref="B3:G3"/>
    <mergeCell ref="J3:Y3"/>
    <mergeCell ref="B4:G4"/>
    <mergeCell ref="H4:I4"/>
    <mergeCell ref="J4:Y4"/>
    <mergeCell ref="B5:G5"/>
    <mergeCell ref="H5:I5"/>
    <mergeCell ref="J5:Y5"/>
    <mergeCell ref="A6:Y6"/>
    <mergeCell ref="A7:G7"/>
    <mergeCell ref="H7:K7"/>
    <mergeCell ref="L7:Y7"/>
    <mergeCell ref="A8:B11"/>
    <mergeCell ref="C8:C11"/>
    <mergeCell ref="D8:D11"/>
    <mergeCell ref="E8:E11"/>
    <mergeCell ref="F8:F11"/>
    <mergeCell ref="G8:G11"/>
    <mergeCell ref="S10:Y10"/>
    <mergeCell ref="H8:I9"/>
    <mergeCell ref="J8:K9"/>
    <mergeCell ref="L8:R8"/>
    <mergeCell ref="S8:Y8"/>
    <mergeCell ref="L9:R9"/>
    <mergeCell ref="S9:Y9"/>
    <mergeCell ref="H10:H11"/>
    <mergeCell ref="I10:I11"/>
    <mergeCell ref="J10:J11"/>
    <mergeCell ref="K10:K11"/>
    <mergeCell ref="L10:R10"/>
    <mergeCell ref="A30:A32"/>
    <mergeCell ref="B30:B32"/>
    <mergeCell ref="A12:A13"/>
    <mergeCell ref="A14:A15"/>
    <mergeCell ref="B14:B15"/>
    <mergeCell ref="A16:A29"/>
    <mergeCell ref="B16:B17"/>
    <mergeCell ref="B19:B22"/>
    <mergeCell ref="B23:B24"/>
    <mergeCell ref="B25:B26"/>
    <mergeCell ref="B27:B28"/>
  </mergeCells>
  <dataValidations count="14">
    <dataValidation allowBlank="1" showInputMessage="1" showErrorMessage="1" prompt="Solo aplica para gastos de funcionamiento." sqref="A8:B11" xr:uid="{3C7BFA71-70AC-4D15-8ECF-9C09C5837B4A}"/>
    <dataValidation allowBlank="1" showInputMessage="1" showErrorMessage="1" prompt="Relacione los giros realizados  en el  mismo periodo del año anterior, relacionados con el rubro y el componente. valores en pesos." sqref="I10:I11" xr:uid="{3C5F7D73-819A-4142-A58F-151F509531A4}"/>
    <dataValidation type="list" allowBlank="1" showInputMessage="1" showErrorMessage="1" sqref="J2:Y2" xr:uid="{12BD1654-1194-479E-85AA-DF61233B7285}">
      <formula1>INDIRECT(B2)</formula1>
    </dataValidation>
    <dataValidation allowBlank="1" showInputMessage="1" showErrorMessage="1" prompt="Escribir la otra entidad que no se encuentra en la lista desplegable" sqref="J3:Y3" xr:uid="{12C5B04E-BED0-44E7-9BE6-EB0E0598B721}"/>
    <dataValidation allowBlank="1" showInputMessage="1" showErrorMessage="1" prompt="Escribir el otro sector que no se encuentra en la lista desplegable" sqref="B3:G3" xr:uid="{DBB28FA2-F1AC-45DA-B76A-D78FF1FDAAF9}"/>
    <dataValidation allowBlank="1" showInputMessage="1" showErrorMessage="1" prompt="Relacione los giros realizados  en el  periodo de reporte para el rubro y el componente. Valores en pesos._x000a_" sqref="T11" xr:uid="{13ACC48A-B5F8-4B92-AC84-0291BA4BEBB7}"/>
    <dataValidation allowBlank="1" showInputMessage="1" showErrorMessage="1" prompt="Relacione los giros realizados  en el  periodo de reporte para el rubro y el componente. Valores en pesos." sqref="M11" xr:uid="{96EA4C5A-667D-481D-932B-D4E6E27D1241}"/>
    <dataValidation allowBlank="1" showInputMessage="1" showErrorMessage="1" prompt="Relacione el dato de consumo asociado al rubro, componente y unidad de medida en el periodo de reporte._x000a_" sqref="L11 S11" xr:uid="{C7AA8B3C-2772-49B5-B111-1604BB015BFF}"/>
    <dataValidation allowBlank="1" showInputMessage="1" showErrorMessage="1" prompt="Relacione los giros realizados  en el  mismo periodo del año anterior, relacionados con el rubro y el componente. Valores en pesos." sqref="K10:K11" xr:uid="{29D00A7B-4ABA-4C6E-A40B-1EB86A6218AD}"/>
    <dataValidation allowBlank="1" showInputMessage="1" showErrorMessage="1" prompt="Relacione el dato de consumo asociado al rubro, componente y unidad de medida reportado en el  mismo periodo del año anterior_x000a_" sqref="H10:H11 J10:J11" xr:uid="{8CD1171F-8982-4699-B4B8-F688A5C1447C}"/>
    <dataValidation allowBlank="1" showInputMessage="1" showErrorMessage="1" prompt="Si en la celda &quot;E&quot;, selecionó SI, defina una meta en porcentaje para mantener o reducir el gasto en la vigencia. (En unidad de medida)" sqref="G8:G11" xr:uid="{BE60E738-07F8-440D-BEB4-B8D8206EE560}"/>
    <dataValidation allowBlank="1" showInputMessage="1" showErrorMessage="1" prompt="Si en la celda &quot;E&quot;, selecionó SI, defina una meta en porcentaje para mantener o reducir el gasto en la vigencia. (En giros presupuestales)" sqref="F8:F11" xr:uid="{21E7286E-ABDC-4B72-B6EE-A3760E250E75}"/>
    <dataValidation allowBlank="1" showInputMessage="1" showErrorMessage="1" prompt="Si el rubro y componente se espera mantener o reducir en la vigencia (se selcciona como gasto elegible), seleccione SI, en caso contrario seleccione NO. _x000a__x000a_Si selecciona NO, se debe diligencuir las columnas H en adelante" sqref="E8:E11" xr:uid="{01DD47D7-2011-4D6A-930C-7D906A8BD9C1}"/>
    <dataValidation allowBlank="1" showInputMessage="1" showErrorMessage="1" prompt="Defina la referencia que se usará  para medir el rubro o componente. Ejem. Metro cúbico, personas, horas, entre otros." sqref="D8:D11" xr:uid="{77592AAB-871B-47DF-BD11-612F66C5C7E0}"/>
  </dataValidations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3B6EB-FE50-4473-9B56-F1245DE968BF}">
  <dimension ref="A1:Y35"/>
  <sheetViews>
    <sheetView topLeftCell="H6" zoomScale="70" zoomScaleNormal="70" workbookViewId="0">
      <selection activeCell="X36" sqref="X36"/>
    </sheetView>
  </sheetViews>
  <sheetFormatPr baseColWidth="10" defaultColWidth="11.42578125" defaultRowHeight="15" x14ac:dyDescent="0.25"/>
  <cols>
    <col min="1" max="1" width="29" style="25" customWidth="1"/>
    <col min="2" max="2" width="29" style="6" customWidth="1"/>
    <col min="3" max="3" width="34.7109375" style="6" customWidth="1"/>
    <col min="4" max="4" width="19.28515625" style="6" customWidth="1"/>
    <col min="5" max="5" width="19.7109375" style="70" customWidth="1"/>
    <col min="6" max="6" width="16.42578125" style="37" customWidth="1"/>
    <col min="7" max="7" width="25.28515625" style="37" customWidth="1"/>
    <col min="8" max="8" width="16.85546875" style="35" customWidth="1"/>
    <col min="9" max="9" width="28" style="35" customWidth="1"/>
    <col min="10" max="10" width="16.85546875" style="35" customWidth="1"/>
    <col min="11" max="11" width="32" style="35" customWidth="1"/>
    <col min="12" max="12" width="15.28515625" style="6" customWidth="1"/>
    <col min="13" max="13" width="24.7109375" style="6" customWidth="1"/>
    <col min="14" max="14" width="19.28515625" style="6" customWidth="1"/>
    <col min="15" max="15" width="19.85546875" style="6" customWidth="1"/>
    <col min="16" max="16" width="26" style="6" customWidth="1"/>
    <col min="17" max="17" width="24.140625" style="6" customWidth="1"/>
    <col min="18" max="18" width="23.5703125" style="6" customWidth="1"/>
    <col min="19" max="19" width="19.85546875" style="41" customWidth="1"/>
    <col min="20" max="20" width="24.5703125" style="6" customWidth="1"/>
    <col min="21" max="21" width="27.85546875" style="6" customWidth="1"/>
    <col min="22" max="22" width="19.85546875" style="6" customWidth="1"/>
    <col min="23" max="23" width="28.5703125" style="6" customWidth="1"/>
    <col min="24" max="24" width="33" style="6" customWidth="1"/>
    <col min="25" max="25" width="22.7109375" style="6" customWidth="1"/>
    <col min="26" max="16384" width="11.42578125" style="6"/>
  </cols>
  <sheetData>
    <row r="1" spans="1:25" ht="38.25" customHeight="1" x14ac:dyDescent="0.25">
      <c r="A1" s="5"/>
      <c r="B1" s="5"/>
      <c r="C1" s="300" t="s">
        <v>18</v>
      </c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0"/>
      <c r="X1" s="300"/>
      <c r="Y1" s="300"/>
    </row>
    <row r="2" spans="1:25" x14ac:dyDescent="0.25">
      <c r="A2" s="29" t="s">
        <v>20</v>
      </c>
      <c r="B2" s="295" t="s">
        <v>86</v>
      </c>
      <c r="C2" s="296"/>
      <c r="D2" s="296"/>
      <c r="E2" s="296"/>
      <c r="F2" s="296"/>
      <c r="G2" s="297"/>
      <c r="H2" s="298" t="s">
        <v>19</v>
      </c>
      <c r="I2" s="299"/>
      <c r="J2" s="295" t="s">
        <v>39</v>
      </c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  <c r="W2" s="296"/>
      <c r="X2" s="296"/>
      <c r="Y2" s="296"/>
    </row>
    <row r="3" spans="1:25" x14ac:dyDescent="0.25">
      <c r="A3" s="29" t="s">
        <v>85</v>
      </c>
      <c r="B3" s="295"/>
      <c r="C3" s="296"/>
      <c r="D3" s="296"/>
      <c r="E3" s="296"/>
      <c r="F3" s="296"/>
      <c r="G3" s="297"/>
      <c r="H3" s="38"/>
      <c r="I3" s="42" t="s">
        <v>83</v>
      </c>
      <c r="J3" s="295"/>
      <c r="K3" s="296"/>
      <c r="L3" s="296"/>
      <c r="M3" s="296"/>
      <c r="N3" s="296"/>
      <c r="O3" s="296"/>
      <c r="P3" s="296"/>
      <c r="Q3" s="296"/>
      <c r="R3" s="296"/>
      <c r="S3" s="296"/>
      <c r="T3" s="296"/>
      <c r="U3" s="296"/>
      <c r="V3" s="296"/>
      <c r="W3" s="296"/>
      <c r="X3" s="296"/>
      <c r="Y3" s="296"/>
    </row>
    <row r="4" spans="1:25" x14ac:dyDescent="0.25">
      <c r="A4" s="7" t="s">
        <v>21</v>
      </c>
      <c r="B4" s="322">
        <v>2023</v>
      </c>
      <c r="C4" s="323"/>
      <c r="D4" s="323"/>
      <c r="E4" s="323"/>
      <c r="F4" s="323"/>
      <c r="G4" s="324"/>
      <c r="H4" s="298" t="s">
        <v>22</v>
      </c>
      <c r="I4" s="299"/>
      <c r="J4" s="295" t="s">
        <v>87</v>
      </c>
      <c r="K4" s="296"/>
      <c r="L4" s="296"/>
      <c r="M4" s="296"/>
      <c r="N4" s="296"/>
      <c r="O4" s="296"/>
      <c r="P4" s="296"/>
      <c r="Q4" s="296"/>
      <c r="R4" s="296"/>
      <c r="S4" s="296"/>
      <c r="T4" s="296"/>
      <c r="U4" s="296"/>
      <c r="V4" s="296"/>
      <c r="W4" s="296"/>
      <c r="X4" s="296"/>
      <c r="Y4" s="296"/>
    </row>
    <row r="5" spans="1:25" x14ac:dyDescent="0.25">
      <c r="A5" s="7" t="s">
        <v>23</v>
      </c>
      <c r="B5" s="295" t="s">
        <v>34</v>
      </c>
      <c r="C5" s="296"/>
      <c r="D5" s="296"/>
      <c r="E5" s="296"/>
      <c r="F5" s="296"/>
      <c r="G5" s="297"/>
      <c r="H5" s="298" t="s">
        <v>24</v>
      </c>
      <c r="I5" s="299"/>
      <c r="J5" s="295" t="s">
        <v>35</v>
      </c>
      <c r="K5" s="296"/>
      <c r="L5" s="296"/>
      <c r="M5" s="296"/>
      <c r="N5" s="296"/>
      <c r="O5" s="296"/>
      <c r="P5" s="296"/>
      <c r="Q5" s="296"/>
      <c r="R5" s="296"/>
      <c r="S5" s="296"/>
      <c r="T5" s="296"/>
      <c r="U5" s="296"/>
      <c r="V5" s="296"/>
      <c r="W5" s="296"/>
      <c r="X5" s="296"/>
      <c r="Y5" s="296"/>
    </row>
    <row r="6" spans="1:25" ht="15.75" thickBot="1" x14ac:dyDescent="0.3">
      <c r="A6" s="271" t="s">
        <v>84</v>
      </c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</row>
    <row r="7" spans="1:25" ht="15.75" thickBot="1" x14ac:dyDescent="0.3">
      <c r="A7" s="272" t="s">
        <v>33</v>
      </c>
      <c r="B7" s="273"/>
      <c r="C7" s="273"/>
      <c r="D7" s="273"/>
      <c r="E7" s="273"/>
      <c r="F7" s="273"/>
      <c r="G7" s="273"/>
      <c r="H7" s="30"/>
      <c r="I7" s="30"/>
      <c r="J7" s="30"/>
      <c r="K7" s="30"/>
      <c r="L7" s="274" t="s">
        <v>48</v>
      </c>
      <c r="M7" s="275"/>
      <c r="N7" s="275"/>
      <c r="O7" s="275"/>
      <c r="P7" s="275"/>
      <c r="Q7" s="275"/>
      <c r="R7" s="275"/>
      <c r="S7" s="275"/>
      <c r="T7" s="275"/>
      <c r="U7" s="275"/>
      <c r="V7" s="275"/>
      <c r="W7" s="275"/>
      <c r="X7" s="275"/>
      <c r="Y7" s="275"/>
    </row>
    <row r="8" spans="1:25" ht="18" customHeight="1" x14ac:dyDescent="0.25">
      <c r="A8" s="276" t="s">
        <v>82</v>
      </c>
      <c r="B8" s="277"/>
      <c r="C8" s="277" t="s">
        <v>9</v>
      </c>
      <c r="D8" s="284" t="s">
        <v>43</v>
      </c>
      <c r="E8" s="277" t="s">
        <v>81</v>
      </c>
      <c r="F8" s="287" t="s">
        <v>46</v>
      </c>
      <c r="G8" s="287" t="s">
        <v>47</v>
      </c>
      <c r="H8" s="291" t="s">
        <v>51</v>
      </c>
      <c r="I8" s="292"/>
      <c r="J8" s="253" t="s">
        <v>52</v>
      </c>
      <c r="K8" s="254"/>
      <c r="L8" s="257"/>
      <c r="M8" s="258"/>
      <c r="N8" s="258"/>
      <c r="O8" s="258"/>
      <c r="P8" s="8"/>
      <c r="Q8" s="8"/>
      <c r="R8" s="8"/>
      <c r="S8" s="259"/>
      <c r="T8" s="260"/>
      <c r="U8" s="260"/>
      <c r="V8" s="260"/>
      <c r="W8" s="260"/>
      <c r="X8" s="260"/>
      <c r="Y8" s="260"/>
    </row>
    <row r="9" spans="1:25" ht="18" customHeight="1" x14ac:dyDescent="0.25">
      <c r="A9" s="278"/>
      <c r="B9" s="279"/>
      <c r="C9" s="279"/>
      <c r="D9" s="285"/>
      <c r="E9" s="279"/>
      <c r="F9" s="288"/>
      <c r="G9" s="288"/>
      <c r="H9" s="293"/>
      <c r="I9" s="294"/>
      <c r="J9" s="255"/>
      <c r="K9" s="256"/>
      <c r="L9" s="261" t="s">
        <v>49</v>
      </c>
      <c r="M9" s="262"/>
      <c r="N9" s="262"/>
      <c r="O9" s="262"/>
      <c r="P9" s="262"/>
      <c r="Q9" s="262"/>
      <c r="R9" s="263"/>
      <c r="S9" s="264" t="s">
        <v>50</v>
      </c>
      <c r="T9" s="265"/>
      <c r="U9" s="265"/>
      <c r="V9" s="265"/>
      <c r="W9" s="265"/>
      <c r="X9" s="265"/>
      <c r="Y9" s="265"/>
    </row>
    <row r="10" spans="1:25" ht="15.75" thickBot="1" x14ac:dyDescent="0.3">
      <c r="A10" s="280"/>
      <c r="B10" s="281"/>
      <c r="C10" s="281"/>
      <c r="D10" s="285"/>
      <c r="E10" s="281"/>
      <c r="F10" s="289"/>
      <c r="G10" s="289"/>
      <c r="H10" s="266" t="s">
        <v>44</v>
      </c>
      <c r="I10" s="268" t="s">
        <v>41</v>
      </c>
      <c r="J10" s="266" t="s">
        <v>44</v>
      </c>
      <c r="K10" s="268" t="s">
        <v>41</v>
      </c>
      <c r="L10" s="257" t="s">
        <v>13</v>
      </c>
      <c r="M10" s="258"/>
      <c r="N10" s="258"/>
      <c r="O10" s="258"/>
      <c r="P10" s="258"/>
      <c r="Q10" s="258"/>
      <c r="R10" s="270"/>
      <c r="S10" s="242" t="s">
        <v>13</v>
      </c>
      <c r="T10" s="243"/>
      <c r="U10" s="243"/>
      <c r="V10" s="243"/>
      <c r="W10" s="243"/>
      <c r="X10" s="243"/>
      <c r="Y10" s="243"/>
    </row>
    <row r="11" spans="1:25" ht="135.75" thickBot="1" x14ac:dyDescent="0.3">
      <c r="A11" s="282"/>
      <c r="B11" s="283"/>
      <c r="C11" s="283"/>
      <c r="D11" s="286"/>
      <c r="E11" s="283"/>
      <c r="F11" s="290"/>
      <c r="G11" s="290"/>
      <c r="H11" s="267"/>
      <c r="I11" s="269"/>
      <c r="J11" s="267"/>
      <c r="K11" s="269"/>
      <c r="L11" s="9" t="s">
        <v>45</v>
      </c>
      <c r="M11" s="9" t="s">
        <v>42</v>
      </c>
      <c r="N11" s="10" t="s">
        <v>54</v>
      </c>
      <c r="O11" s="10" t="s">
        <v>53</v>
      </c>
      <c r="P11" s="11" t="s">
        <v>55</v>
      </c>
      <c r="Q11" s="11" t="s">
        <v>56</v>
      </c>
      <c r="R11" s="28" t="s">
        <v>40</v>
      </c>
      <c r="S11" s="39" t="s">
        <v>45</v>
      </c>
      <c r="T11" s="12" t="s">
        <v>42</v>
      </c>
      <c r="U11" s="26" t="s">
        <v>54</v>
      </c>
      <c r="V11" s="26" t="s">
        <v>53</v>
      </c>
      <c r="W11" s="27" t="s">
        <v>55</v>
      </c>
      <c r="X11" s="27" t="s">
        <v>56</v>
      </c>
      <c r="Y11" s="12" t="s">
        <v>40</v>
      </c>
    </row>
    <row r="12" spans="1:25" ht="60" x14ac:dyDescent="0.25">
      <c r="A12" s="314" t="s">
        <v>88</v>
      </c>
      <c r="B12" s="150" t="s">
        <v>0</v>
      </c>
      <c r="C12" s="150" t="s">
        <v>0</v>
      </c>
      <c r="D12" s="150" t="s">
        <v>58</v>
      </c>
      <c r="E12" s="50" t="s">
        <v>26</v>
      </c>
      <c r="F12" s="14"/>
      <c r="G12" s="14"/>
      <c r="H12" s="31">
        <v>0</v>
      </c>
      <c r="I12" s="16">
        <v>0</v>
      </c>
      <c r="J12" s="40">
        <v>0</v>
      </c>
      <c r="K12" s="16">
        <v>0</v>
      </c>
      <c r="L12" s="151"/>
      <c r="M12" s="152"/>
      <c r="N12" s="3">
        <f>IFERROR((1-(L12/H12)),0)</f>
        <v>0</v>
      </c>
      <c r="O12" s="3">
        <f>IFERROR((1-(M12/I12)),0)</f>
        <v>0</v>
      </c>
      <c r="P12" s="4">
        <f>IFERROR((N12/G12),0)</f>
        <v>0</v>
      </c>
      <c r="Q12" s="4">
        <f>IFERROR((O12/F12),0)</f>
        <v>0</v>
      </c>
      <c r="R12" s="15"/>
      <c r="S12" s="153">
        <v>73</v>
      </c>
      <c r="T12" s="154">
        <v>2410217683</v>
      </c>
      <c r="U12" s="1">
        <f>IFERROR((1-(S12/J12)),0)</f>
        <v>0</v>
      </c>
      <c r="V12" s="1">
        <f>IFERROR((1-(T12/K12)),0)</f>
        <v>0</v>
      </c>
      <c r="W12" s="2">
        <f>IFERROR((U12/G12),0)</f>
        <v>0</v>
      </c>
      <c r="X12" s="2">
        <f>IFERROR((V12/F12),0)</f>
        <v>0</v>
      </c>
      <c r="Y12" s="17"/>
    </row>
    <row r="13" spans="1:25" ht="45" x14ac:dyDescent="0.25">
      <c r="A13" s="315"/>
      <c r="B13" s="155" t="s">
        <v>1</v>
      </c>
      <c r="C13" s="155" t="s">
        <v>60</v>
      </c>
      <c r="D13" s="155" t="s">
        <v>57</v>
      </c>
      <c r="E13" s="50" t="s">
        <v>26</v>
      </c>
      <c r="F13" s="19"/>
      <c r="G13" s="19"/>
      <c r="H13" s="61" t="s">
        <v>97</v>
      </c>
      <c r="I13" s="21">
        <v>4031542</v>
      </c>
      <c r="J13" s="156">
        <v>595</v>
      </c>
      <c r="K13" s="157">
        <v>8270582</v>
      </c>
      <c r="L13" s="158">
        <v>301</v>
      </c>
      <c r="M13" s="159">
        <v>4612800</v>
      </c>
      <c r="N13" s="160">
        <f t="shared" ref="N13:O27" si="0">IFERROR((1-(L13/H13)),0)</f>
        <v>0</v>
      </c>
      <c r="O13" s="160">
        <f>IFERROR((1-(M13/I13)),0)</f>
        <v>-0.14417758763272226</v>
      </c>
      <c r="P13" s="161">
        <f t="shared" ref="P13:P32" si="1">IFERROR((N13/G13),0)</f>
        <v>0</v>
      </c>
      <c r="Q13" s="161">
        <f t="shared" ref="Q13:Q32" si="2">IFERROR((O13/F13),0)</f>
        <v>0</v>
      </c>
      <c r="R13" s="15"/>
      <c r="S13" s="158">
        <v>755</v>
      </c>
      <c r="T13" s="159">
        <v>11973160</v>
      </c>
      <c r="U13" s="162">
        <f t="shared" ref="U13:V28" si="3">IFERROR((1-(S13/J13)),0)</f>
        <v>-0.26890756302521002</v>
      </c>
      <c r="V13" s="1">
        <f t="shared" si="3"/>
        <v>-0.44768046553434804</v>
      </c>
      <c r="W13" s="2">
        <f t="shared" ref="W13:W32" si="4">IFERROR((U13/G13),0)</f>
        <v>0</v>
      </c>
      <c r="X13" s="2">
        <f t="shared" ref="X13:X32" si="5">IFERROR((V13/F13),0)</f>
        <v>0</v>
      </c>
      <c r="Y13" s="17"/>
    </row>
    <row r="14" spans="1:25" ht="45" x14ac:dyDescent="0.25">
      <c r="A14" s="316" t="s">
        <v>10</v>
      </c>
      <c r="B14" s="317" t="s">
        <v>2</v>
      </c>
      <c r="C14" s="176" t="s">
        <v>30</v>
      </c>
      <c r="D14" s="176" t="s">
        <v>70</v>
      </c>
      <c r="E14" s="177" t="s">
        <v>25</v>
      </c>
      <c r="F14" s="178">
        <v>1</v>
      </c>
      <c r="G14" s="178">
        <v>1</v>
      </c>
      <c r="H14" s="179">
        <v>5</v>
      </c>
      <c r="I14" s="180">
        <v>1196450</v>
      </c>
      <c r="J14" s="179">
        <v>5</v>
      </c>
      <c r="K14" s="180">
        <v>1196450</v>
      </c>
      <c r="L14" s="181">
        <v>0</v>
      </c>
      <c r="M14" s="182">
        <v>0</v>
      </c>
      <c r="N14" s="183">
        <f t="shared" si="0"/>
        <v>1</v>
      </c>
      <c r="O14" s="183">
        <f t="shared" si="0"/>
        <v>1</v>
      </c>
      <c r="P14" s="184">
        <f t="shared" si="1"/>
        <v>1</v>
      </c>
      <c r="Q14" s="184">
        <f t="shared" si="2"/>
        <v>1</v>
      </c>
      <c r="R14" s="185"/>
      <c r="S14" s="186">
        <v>0</v>
      </c>
      <c r="T14" s="187">
        <v>0</v>
      </c>
      <c r="U14" s="188">
        <f t="shared" si="3"/>
        <v>1</v>
      </c>
      <c r="V14" s="188">
        <f t="shared" si="3"/>
        <v>1</v>
      </c>
      <c r="W14" s="189">
        <f t="shared" si="4"/>
        <v>1</v>
      </c>
      <c r="X14" s="189">
        <f t="shared" si="5"/>
        <v>1</v>
      </c>
      <c r="Y14" s="190"/>
    </row>
    <row r="15" spans="1:25" x14ac:dyDescent="0.25">
      <c r="A15" s="316"/>
      <c r="B15" s="317"/>
      <c r="C15" s="176" t="s">
        <v>63</v>
      </c>
      <c r="D15" s="176" t="s">
        <v>61</v>
      </c>
      <c r="E15" s="177" t="s">
        <v>25</v>
      </c>
      <c r="F15" s="178">
        <v>1</v>
      </c>
      <c r="G15" s="178">
        <v>1</v>
      </c>
      <c r="H15" s="179">
        <v>5</v>
      </c>
      <c r="I15" s="180">
        <v>5223894</v>
      </c>
      <c r="J15" s="179">
        <v>5</v>
      </c>
      <c r="K15" s="180">
        <v>5223894</v>
      </c>
      <c r="L15" s="181">
        <v>0</v>
      </c>
      <c r="M15" s="182">
        <v>0</v>
      </c>
      <c r="N15" s="183">
        <f t="shared" si="0"/>
        <v>1</v>
      </c>
      <c r="O15" s="183">
        <f t="shared" si="0"/>
        <v>1</v>
      </c>
      <c r="P15" s="184">
        <f t="shared" si="1"/>
        <v>1</v>
      </c>
      <c r="Q15" s="184">
        <f t="shared" si="2"/>
        <v>1</v>
      </c>
      <c r="R15" s="185"/>
      <c r="S15" s="186">
        <v>0</v>
      </c>
      <c r="T15" s="187">
        <v>0</v>
      </c>
      <c r="U15" s="188">
        <f t="shared" si="3"/>
        <v>1</v>
      </c>
      <c r="V15" s="188">
        <f t="shared" si="3"/>
        <v>1</v>
      </c>
      <c r="W15" s="189">
        <f t="shared" si="4"/>
        <v>1</v>
      </c>
      <c r="X15" s="189">
        <f t="shared" si="5"/>
        <v>1</v>
      </c>
      <c r="Y15" s="190"/>
    </row>
    <row r="16" spans="1:25" ht="30" x14ac:dyDescent="0.25">
      <c r="A16" s="246" t="s">
        <v>11</v>
      </c>
      <c r="B16" s="318" t="s">
        <v>3</v>
      </c>
      <c r="C16" s="155" t="s">
        <v>64</v>
      </c>
      <c r="D16" s="155" t="s">
        <v>65</v>
      </c>
      <c r="E16" s="163" t="s">
        <v>26</v>
      </c>
      <c r="F16" s="164"/>
      <c r="G16" s="164"/>
      <c r="H16" s="166">
        <v>0</v>
      </c>
      <c r="I16" s="157">
        <v>0</v>
      </c>
      <c r="J16" s="153">
        <v>0</v>
      </c>
      <c r="K16" s="154">
        <v>0</v>
      </c>
      <c r="L16" s="158">
        <v>0</v>
      </c>
      <c r="M16" s="159">
        <v>0</v>
      </c>
      <c r="N16" s="160">
        <f t="shared" si="0"/>
        <v>0</v>
      </c>
      <c r="O16" s="160">
        <f t="shared" si="0"/>
        <v>0</v>
      </c>
      <c r="P16" s="161">
        <f t="shared" si="1"/>
        <v>0</v>
      </c>
      <c r="Q16" s="161">
        <f t="shared" si="2"/>
        <v>0</v>
      </c>
      <c r="R16" s="15"/>
      <c r="S16" s="153">
        <v>0</v>
      </c>
      <c r="T16" s="154">
        <v>0</v>
      </c>
      <c r="U16" s="162">
        <f t="shared" si="3"/>
        <v>0</v>
      </c>
      <c r="V16" s="162">
        <f t="shared" si="3"/>
        <v>0</v>
      </c>
      <c r="W16" s="165">
        <f t="shared" si="4"/>
        <v>0</v>
      </c>
      <c r="X16" s="165">
        <f t="shared" si="5"/>
        <v>0</v>
      </c>
      <c r="Y16" s="66"/>
    </row>
    <row r="17" spans="1:25" ht="30" x14ac:dyDescent="0.25">
      <c r="A17" s="246"/>
      <c r="B17" s="318"/>
      <c r="C17" s="155" t="s">
        <v>62</v>
      </c>
      <c r="D17" s="155" t="s">
        <v>59</v>
      </c>
      <c r="E17" s="163" t="s">
        <v>26</v>
      </c>
      <c r="F17" s="164"/>
      <c r="G17" s="164"/>
      <c r="H17" s="166">
        <v>0</v>
      </c>
      <c r="I17" s="157">
        <v>0</v>
      </c>
      <c r="J17" s="153">
        <v>0</v>
      </c>
      <c r="K17" s="154">
        <v>0</v>
      </c>
      <c r="L17" s="158">
        <v>0</v>
      </c>
      <c r="M17" s="159">
        <v>0</v>
      </c>
      <c r="N17" s="160">
        <f t="shared" si="0"/>
        <v>0</v>
      </c>
      <c r="O17" s="160">
        <f t="shared" si="0"/>
        <v>0</v>
      </c>
      <c r="P17" s="161">
        <f t="shared" si="1"/>
        <v>0</v>
      </c>
      <c r="Q17" s="161">
        <f t="shared" si="2"/>
        <v>0</v>
      </c>
      <c r="R17" s="15"/>
      <c r="S17" s="153">
        <v>0</v>
      </c>
      <c r="T17" s="154">
        <v>0</v>
      </c>
      <c r="U17" s="162">
        <f t="shared" si="3"/>
        <v>0</v>
      </c>
      <c r="V17" s="162">
        <f t="shared" si="3"/>
        <v>0</v>
      </c>
      <c r="W17" s="165">
        <f t="shared" si="4"/>
        <v>0</v>
      </c>
      <c r="X17" s="165">
        <f t="shared" si="5"/>
        <v>0</v>
      </c>
      <c r="Y17" s="66"/>
    </row>
    <row r="18" spans="1:25" ht="30" x14ac:dyDescent="0.25">
      <c r="A18" s="246"/>
      <c r="B18" s="176" t="s">
        <v>4</v>
      </c>
      <c r="C18" s="176" t="s">
        <v>66</v>
      </c>
      <c r="D18" s="176" t="s">
        <v>65</v>
      </c>
      <c r="E18" s="191" t="s">
        <v>25</v>
      </c>
      <c r="F18" s="178">
        <v>0.03</v>
      </c>
      <c r="G18" s="178">
        <v>0.03</v>
      </c>
      <c r="H18" s="179">
        <v>5</v>
      </c>
      <c r="I18" s="180">
        <v>463480</v>
      </c>
      <c r="J18" s="179">
        <v>5</v>
      </c>
      <c r="K18" s="180">
        <v>1891360</v>
      </c>
      <c r="L18" s="192">
        <v>0</v>
      </c>
      <c r="M18" s="182">
        <v>0</v>
      </c>
      <c r="N18" s="183">
        <f t="shared" si="0"/>
        <v>1</v>
      </c>
      <c r="O18" s="183">
        <f t="shared" si="0"/>
        <v>1</v>
      </c>
      <c r="P18" s="184">
        <f t="shared" si="1"/>
        <v>33.333333333333336</v>
      </c>
      <c r="Q18" s="184">
        <f t="shared" si="2"/>
        <v>33.333333333333336</v>
      </c>
      <c r="R18" s="185"/>
      <c r="S18" s="186">
        <v>0</v>
      </c>
      <c r="T18" s="187">
        <v>0</v>
      </c>
      <c r="U18" s="188">
        <f t="shared" si="3"/>
        <v>1</v>
      </c>
      <c r="V18" s="188">
        <f t="shared" si="3"/>
        <v>1</v>
      </c>
      <c r="W18" s="189">
        <f t="shared" si="4"/>
        <v>33.333333333333336</v>
      </c>
      <c r="X18" s="189">
        <f t="shared" si="5"/>
        <v>33.333333333333336</v>
      </c>
      <c r="Y18" s="190"/>
    </row>
    <row r="19" spans="1:25" ht="30" x14ac:dyDescent="0.25">
      <c r="A19" s="246"/>
      <c r="B19" s="318" t="s">
        <v>5</v>
      </c>
      <c r="C19" s="155" t="s">
        <v>67</v>
      </c>
      <c r="D19" s="155" t="s">
        <v>61</v>
      </c>
      <c r="E19" s="60" t="s">
        <v>26</v>
      </c>
      <c r="F19" s="71"/>
      <c r="G19" s="71"/>
      <c r="H19" s="63">
        <v>0</v>
      </c>
      <c r="I19" s="64">
        <v>0</v>
      </c>
      <c r="J19" s="65"/>
      <c r="K19" s="62"/>
      <c r="L19" s="158">
        <v>0</v>
      </c>
      <c r="M19" s="159">
        <v>0</v>
      </c>
      <c r="N19" s="160">
        <f t="shared" si="0"/>
        <v>0</v>
      </c>
      <c r="O19" s="160">
        <f t="shared" si="0"/>
        <v>0</v>
      </c>
      <c r="P19" s="161">
        <f t="shared" si="1"/>
        <v>0</v>
      </c>
      <c r="Q19" s="161">
        <f t="shared" si="2"/>
        <v>0</v>
      </c>
      <c r="R19" s="15"/>
      <c r="S19" s="153">
        <v>0</v>
      </c>
      <c r="T19" s="154">
        <v>0</v>
      </c>
      <c r="U19" s="162">
        <f t="shared" si="3"/>
        <v>0</v>
      </c>
      <c r="V19" s="162">
        <f t="shared" si="3"/>
        <v>0</v>
      </c>
      <c r="W19" s="165">
        <f t="shared" si="4"/>
        <v>0</v>
      </c>
      <c r="X19" s="165">
        <f t="shared" si="5"/>
        <v>0</v>
      </c>
      <c r="Y19" s="66"/>
    </row>
    <row r="20" spans="1:25" ht="60" x14ac:dyDescent="0.25">
      <c r="A20" s="246"/>
      <c r="B20" s="318"/>
      <c r="C20" s="155" t="s">
        <v>68</v>
      </c>
      <c r="D20" s="155" t="s">
        <v>69</v>
      </c>
      <c r="E20" s="60" t="s">
        <v>26</v>
      </c>
      <c r="F20" s="71"/>
      <c r="G20" s="71"/>
      <c r="H20" s="61">
        <v>2</v>
      </c>
      <c r="I20" s="64">
        <v>0</v>
      </c>
      <c r="J20" s="61">
        <v>2</v>
      </c>
      <c r="K20" s="64">
        <v>0</v>
      </c>
      <c r="L20" s="158">
        <v>2</v>
      </c>
      <c r="M20" s="159">
        <v>0</v>
      </c>
      <c r="N20" s="160">
        <f t="shared" si="0"/>
        <v>0</v>
      </c>
      <c r="O20" s="160">
        <f t="shared" si="0"/>
        <v>0</v>
      </c>
      <c r="P20" s="161">
        <f t="shared" si="1"/>
        <v>0</v>
      </c>
      <c r="Q20" s="161">
        <f t="shared" si="2"/>
        <v>0</v>
      </c>
      <c r="R20" s="15"/>
      <c r="S20" s="153">
        <v>2</v>
      </c>
      <c r="T20" s="154">
        <v>0</v>
      </c>
      <c r="U20" s="162">
        <f t="shared" si="3"/>
        <v>0</v>
      </c>
      <c r="V20" s="162">
        <f t="shared" si="3"/>
        <v>0</v>
      </c>
      <c r="W20" s="165">
        <f t="shared" si="4"/>
        <v>0</v>
      </c>
      <c r="X20" s="165">
        <f t="shared" si="5"/>
        <v>0</v>
      </c>
      <c r="Y20" s="66"/>
    </row>
    <row r="21" spans="1:25" ht="30" x14ac:dyDescent="0.25">
      <c r="A21" s="246"/>
      <c r="B21" s="318"/>
      <c r="C21" s="155" t="s">
        <v>31</v>
      </c>
      <c r="D21" s="155" t="s">
        <v>61</v>
      </c>
      <c r="E21" s="60" t="s">
        <v>26</v>
      </c>
      <c r="F21" s="71"/>
      <c r="G21" s="71"/>
      <c r="H21" s="61">
        <v>2</v>
      </c>
      <c r="I21" s="64">
        <v>1267234</v>
      </c>
      <c r="J21" s="61">
        <v>2</v>
      </c>
      <c r="K21" s="64">
        <v>1497234</v>
      </c>
      <c r="L21" s="158">
        <v>0</v>
      </c>
      <c r="M21" s="159"/>
      <c r="N21" s="3">
        <f t="shared" si="0"/>
        <v>1</v>
      </c>
      <c r="O21" s="3">
        <f t="shared" si="0"/>
        <v>1</v>
      </c>
      <c r="P21" s="4">
        <f t="shared" si="1"/>
        <v>0</v>
      </c>
      <c r="Q21" s="4">
        <f t="shared" si="2"/>
        <v>0</v>
      </c>
      <c r="R21" s="15"/>
      <c r="S21" s="153">
        <v>2</v>
      </c>
      <c r="T21" s="154">
        <v>5730683</v>
      </c>
      <c r="U21" s="162">
        <f t="shared" si="3"/>
        <v>0</v>
      </c>
      <c r="V21" s="162">
        <f t="shared" si="3"/>
        <v>-2.827513267799155</v>
      </c>
      <c r="W21" s="165">
        <f t="shared" si="4"/>
        <v>0</v>
      </c>
      <c r="X21" s="165">
        <f t="shared" si="5"/>
        <v>0</v>
      </c>
      <c r="Y21" s="66"/>
    </row>
    <row r="22" spans="1:25" ht="45" x14ac:dyDescent="0.25">
      <c r="A22" s="246"/>
      <c r="B22" s="318"/>
      <c r="C22" s="155" t="s">
        <v>32</v>
      </c>
      <c r="D22" s="155" t="s">
        <v>71</v>
      </c>
      <c r="E22" s="60" t="s">
        <v>26</v>
      </c>
      <c r="F22" s="71"/>
      <c r="G22" s="71"/>
      <c r="H22" s="63">
        <v>0</v>
      </c>
      <c r="I22" s="64">
        <v>0</v>
      </c>
      <c r="J22" s="65">
        <v>0</v>
      </c>
      <c r="K22" s="62">
        <v>0</v>
      </c>
      <c r="L22" s="158">
        <v>228</v>
      </c>
      <c r="M22" s="152">
        <v>2975810</v>
      </c>
      <c r="N22" s="3">
        <f t="shared" si="0"/>
        <v>0</v>
      </c>
      <c r="O22" s="3">
        <f t="shared" si="0"/>
        <v>0</v>
      </c>
      <c r="P22" s="4">
        <f t="shared" si="1"/>
        <v>0</v>
      </c>
      <c r="Q22" s="4">
        <f t="shared" si="2"/>
        <v>0</v>
      </c>
      <c r="R22" s="15"/>
      <c r="S22" s="153">
        <v>523.6</v>
      </c>
      <c r="T22" s="154">
        <v>6412091</v>
      </c>
      <c r="U22" s="162">
        <f t="shared" si="3"/>
        <v>0</v>
      </c>
      <c r="V22" s="162">
        <f t="shared" si="3"/>
        <v>0</v>
      </c>
      <c r="W22" s="165">
        <f t="shared" si="4"/>
        <v>0</v>
      </c>
      <c r="X22" s="165">
        <f t="shared" si="5"/>
        <v>0</v>
      </c>
      <c r="Y22" s="66"/>
    </row>
    <row r="23" spans="1:25" ht="30" x14ac:dyDescent="0.25">
      <c r="A23" s="246"/>
      <c r="B23" s="319" t="s">
        <v>6</v>
      </c>
      <c r="C23" s="155" t="s">
        <v>72</v>
      </c>
      <c r="D23" s="155" t="s">
        <v>74</v>
      </c>
      <c r="E23" s="60" t="s">
        <v>26</v>
      </c>
      <c r="F23" s="71"/>
      <c r="G23" s="71"/>
      <c r="H23" s="61">
        <v>1408</v>
      </c>
      <c r="I23" s="64">
        <v>133000</v>
      </c>
      <c r="J23" s="61">
        <v>1408</v>
      </c>
      <c r="K23" s="62">
        <v>133000</v>
      </c>
      <c r="L23" s="158">
        <v>3</v>
      </c>
      <c r="M23" s="159">
        <v>108700</v>
      </c>
      <c r="N23" s="3">
        <f t="shared" si="0"/>
        <v>0.99786931818181823</v>
      </c>
      <c r="O23" s="3">
        <f t="shared" si="0"/>
        <v>0.18270676691729326</v>
      </c>
      <c r="P23" s="4">
        <f t="shared" si="1"/>
        <v>0</v>
      </c>
      <c r="Q23" s="4">
        <f t="shared" si="2"/>
        <v>0</v>
      </c>
      <c r="R23" s="15"/>
      <c r="S23" s="153">
        <v>1</v>
      </c>
      <c r="T23" s="154">
        <v>1530961</v>
      </c>
      <c r="U23" s="162">
        <f t="shared" si="3"/>
        <v>0.99928977272727271</v>
      </c>
      <c r="V23" s="162">
        <f t="shared" si="3"/>
        <v>-10.510984962406015</v>
      </c>
      <c r="W23" s="165">
        <f t="shared" si="4"/>
        <v>0</v>
      </c>
      <c r="X23" s="165">
        <f t="shared" si="5"/>
        <v>0</v>
      </c>
      <c r="Y23" s="66"/>
    </row>
    <row r="24" spans="1:25" ht="30" x14ac:dyDescent="0.25">
      <c r="A24" s="246"/>
      <c r="B24" s="320"/>
      <c r="C24" s="155" t="s">
        <v>73</v>
      </c>
      <c r="D24" s="155" t="s">
        <v>75</v>
      </c>
      <c r="E24" s="60" t="s">
        <v>26</v>
      </c>
      <c r="F24" s="71"/>
      <c r="G24" s="71"/>
      <c r="H24" s="63">
        <v>0</v>
      </c>
      <c r="I24" s="64">
        <v>0</v>
      </c>
      <c r="J24" s="65">
        <v>0</v>
      </c>
      <c r="K24" s="62">
        <v>0</v>
      </c>
      <c r="L24" s="158">
        <v>0</v>
      </c>
      <c r="M24" s="159">
        <v>0</v>
      </c>
      <c r="N24" s="3">
        <f t="shared" si="0"/>
        <v>0</v>
      </c>
      <c r="O24" s="3">
        <f t="shared" si="0"/>
        <v>0</v>
      </c>
      <c r="P24" s="4">
        <f t="shared" si="1"/>
        <v>0</v>
      </c>
      <c r="Q24" s="4">
        <f t="shared" si="2"/>
        <v>0</v>
      </c>
      <c r="R24" s="15"/>
      <c r="S24" s="153">
        <v>0</v>
      </c>
      <c r="T24" s="154">
        <v>0</v>
      </c>
      <c r="U24" s="162">
        <f t="shared" si="3"/>
        <v>0</v>
      </c>
      <c r="V24" s="162">
        <f t="shared" si="3"/>
        <v>0</v>
      </c>
      <c r="W24" s="165">
        <f t="shared" si="4"/>
        <v>0</v>
      </c>
      <c r="X24" s="165">
        <f t="shared" si="5"/>
        <v>0</v>
      </c>
      <c r="Y24" s="66"/>
    </row>
    <row r="25" spans="1:25" ht="90" x14ac:dyDescent="0.25">
      <c r="A25" s="246"/>
      <c r="B25" s="311" t="s">
        <v>36</v>
      </c>
      <c r="C25" s="155" t="s">
        <v>29</v>
      </c>
      <c r="D25" s="155" t="s">
        <v>61</v>
      </c>
      <c r="E25" s="60" t="s">
        <v>26</v>
      </c>
      <c r="F25" s="71"/>
      <c r="G25" s="71"/>
      <c r="H25" s="63">
        <v>0</v>
      </c>
      <c r="I25" s="64">
        <v>0</v>
      </c>
      <c r="J25" s="65">
        <v>0</v>
      </c>
      <c r="K25" s="62">
        <v>0</v>
      </c>
      <c r="L25" s="158">
        <v>0</v>
      </c>
      <c r="M25" s="159">
        <v>0</v>
      </c>
      <c r="N25" s="3">
        <f t="shared" si="0"/>
        <v>0</v>
      </c>
      <c r="O25" s="3">
        <f t="shared" si="0"/>
        <v>0</v>
      </c>
      <c r="P25" s="4">
        <f t="shared" si="1"/>
        <v>0</v>
      </c>
      <c r="Q25" s="4">
        <f t="shared" si="2"/>
        <v>0</v>
      </c>
      <c r="R25" s="15"/>
      <c r="S25" s="153">
        <v>0</v>
      </c>
      <c r="T25" s="154">
        <v>0</v>
      </c>
      <c r="U25" s="162">
        <f t="shared" si="3"/>
        <v>0</v>
      </c>
      <c r="V25" s="162">
        <f t="shared" si="3"/>
        <v>0</v>
      </c>
      <c r="W25" s="165">
        <f t="shared" si="4"/>
        <v>0</v>
      </c>
      <c r="X25" s="165">
        <f t="shared" si="5"/>
        <v>0</v>
      </c>
      <c r="Y25" s="66"/>
    </row>
    <row r="26" spans="1:25" ht="75" x14ac:dyDescent="0.25">
      <c r="A26" s="246"/>
      <c r="B26" s="321"/>
      <c r="C26" s="155" t="s">
        <v>28</v>
      </c>
      <c r="D26" s="155" t="s">
        <v>61</v>
      </c>
      <c r="E26" s="60" t="s">
        <v>26</v>
      </c>
      <c r="F26" s="71"/>
      <c r="G26" s="71"/>
      <c r="H26" s="63">
        <v>0</v>
      </c>
      <c r="I26" s="64">
        <v>0</v>
      </c>
      <c r="J26" s="65">
        <v>0</v>
      </c>
      <c r="K26" s="62">
        <v>0</v>
      </c>
      <c r="L26" s="158">
        <v>0</v>
      </c>
      <c r="M26" s="159">
        <v>0</v>
      </c>
      <c r="N26" s="160">
        <f t="shared" si="0"/>
        <v>0</v>
      </c>
      <c r="O26" s="160">
        <f t="shared" si="0"/>
        <v>0</v>
      </c>
      <c r="P26" s="161">
        <f t="shared" si="1"/>
        <v>0</v>
      </c>
      <c r="Q26" s="161">
        <f t="shared" si="2"/>
        <v>0</v>
      </c>
      <c r="R26" s="15"/>
      <c r="S26" s="153">
        <v>0</v>
      </c>
      <c r="T26" s="154">
        <v>0</v>
      </c>
      <c r="U26" s="162">
        <f t="shared" si="3"/>
        <v>0</v>
      </c>
      <c r="V26" s="162">
        <f t="shared" si="3"/>
        <v>0</v>
      </c>
      <c r="W26" s="165">
        <f t="shared" si="4"/>
        <v>0</v>
      </c>
      <c r="X26" s="165">
        <f t="shared" si="5"/>
        <v>0</v>
      </c>
      <c r="Y26" s="66"/>
    </row>
    <row r="27" spans="1:25" ht="60" x14ac:dyDescent="0.25">
      <c r="A27" s="246"/>
      <c r="B27" s="311" t="s">
        <v>37</v>
      </c>
      <c r="C27" s="155" t="s">
        <v>27</v>
      </c>
      <c r="D27" s="155" t="s">
        <v>76</v>
      </c>
      <c r="E27" s="60" t="s">
        <v>26</v>
      </c>
      <c r="F27" s="71"/>
      <c r="G27" s="71"/>
      <c r="H27" s="63">
        <v>0</v>
      </c>
      <c r="I27" s="64">
        <v>0</v>
      </c>
      <c r="J27" s="65">
        <v>0</v>
      </c>
      <c r="K27" s="62">
        <v>0</v>
      </c>
      <c r="L27" s="158">
        <v>0</v>
      </c>
      <c r="M27" s="159">
        <v>0</v>
      </c>
      <c r="N27" s="160">
        <f t="shared" si="0"/>
        <v>0</v>
      </c>
      <c r="O27" s="160">
        <f t="shared" si="0"/>
        <v>0</v>
      </c>
      <c r="P27" s="161">
        <f t="shared" si="1"/>
        <v>0</v>
      </c>
      <c r="Q27" s="161">
        <f t="shared" si="2"/>
        <v>0</v>
      </c>
      <c r="R27" s="15"/>
      <c r="S27" s="153">
        <v>0</v>
      </c>
      <c r="T27" s="154">
        <v>0</v>
      </c>
      <c r="U27" s="162">
        <f t="shared" si="3"/>
        <v>0</v>
      </c>
      <c r="V27" s="162">
        <f t="shared" si="3"/>
        <v>0</v>
      </c>
      <c r="W27" s="165">
        <f t="shared" si="4"/>
        <v>0</v>
      </c>
      <c r="X27" s="165">
        <f t="shared" si="5"/>
        <v>0</v>
      </c>
      <c r="Y27" s="66"/>
    </row>
    <row r="28" spans="1:25" ht="60" x14ac:dyDescent="0.25">
      <c r="A28" s="246"/>
      <c r="B28" s="312"/>
      <c r="C28" s="193" t="s">
        <v>14</v>
      </c>
      <c r="D28" s="194" t="s">
        <v>76</v>
      </c>
      <c r="E28" s="191" t="s">
        <v>25</v>
      </c>
      <c r="F28" s="178">
        <v>0.5</v>
      </c>
      <c r="G28" s="178">
        <v>0.5</v>
      </c>
      <c r="H28" s="195">
        <v>0</v>
      </c>
      <c r="I28" s="180">
        <v>0</v>
      </c>
      <c r="J28" s="179">
        <v>3</v>
      </c>
      <c r="K28" s="187">
        <v>285600</v>
      </c>
      <c r="L28" s="181">
        <v>0</v>
      </c>
      <c r="M28" s="182">
        <v>0</v>
      </c>
      <c r="N28" s="183">
        <f t="shared" ref="N28:O32" si="6">IFERROR((1-(L28/H27)),0)</f>
        <v>0</v>
      </c>
      <c r="O28" s="183">
        <f t="shared" si="6"/>
        <v>0</v>
      </c>
      <c r="P28" s="184">
        <f t="shared" si="1"/>
        <v>0</v>
      </c>
      <c r="Q28" s="184">
        <f t="shared" si="2"/>
        <v>0</v>
      </c>
      <c r="R28" s="185"/>
      <c r="S28" s="186">
        <v>0</v>
      </c>
      <c r="T28" s="187">
        <v>0</v>
      </c>
      <c r="U28" s="188">
        <f t="shared" si="3"/>
        <v>1</v>
      </c>
      <c r="V28" s="188">
        <f t="shared" si="3"/>
        <v>1</v>
      </c>
      <c r="W28" s="189">
        <f t="shared" si="4"/>
        <v>2</v>
      </c>
      <c r="X28" s="189">
        <f t="shared" si="5"/>
        <v>2</v>
      </c>
      <c r="Y28" s="190"/>
    </row>
    <row r="29" spans="1:25" ht="75" x14ac:dyDescent="0.25">
      <c r="A29" s="246"/>
      <c r="B29" s="155" t="s">
        <v>7</v>
      </c>
      <c r="C29" s="155" t="s">
        <v>77</v>
      </c>
      <c r="D29" s="155" t="s">
        <v>78</v>
      </c>
      <c r="E29" s="60" t="s">
        <v>26</v>
      </c>
      <c r="F29" s="36"/>
      <c r="G29" s="36"/>
      <c r="H29" s="61">
        <v>2</v>
      </c>
      <c r="I29" s="64">
        <v>5549418</v>
      </c>
      <c r="J29" s="61">
        <v>10</v>
      </c>
      <c r="K29" s="62">
        <v>33250000</v>
      </c>
      <c r="L29" s="158">
        <v>0</v>
      </c>
      <c r="M29" s="159">
        <v>0</v>
      </c>
      <c r="N29" s="160">
        <f>IFERROR((1-(L29/#REF!)),0)</f>
        <v>0</v>
      </c>
      <c r="O29" s="160">
        <f>IFERROR((1-(M29/#REF!)),0)</f>
        <v>0</v>
      </c>
      <c r="P29" s="161">
        <f t="shared" si="1"/>
        <v>0</v>
      </c>
      <c r="Q29" s="161">
        <f t="shared" si="2"/>
        <v>0</v>
      </c>
      <c r="R29" s="15"/>
      <c r="S29" s="153">
        <v>6</v>
      </c>
      <c r="T29" s="154">
        <v>26524610</v>
      </c>
      <c r="U29" s="162">
        <f t="shared" ref="U29:V32" si="7">IFERROR((1-(S29/J29)),0)</f>
        <v>0.4</v>
      </c>
      <c r="V29" s="162">
        <f t="shared" si="7"/>
        <v>0.20226736842105264</v>
      </c>
      <c r="W29" s="165">
        <f t="shared" si="4"/>
        <v>0</v>
      </c>
      <c r="X29" s="165">
        <f t="shared" si="5"/>
        <v>0</v>
      </c>
      <c r="Y29" s="17"/>
    </row>
    <row r="30" spans="1:25" ht="45" x14ac:dyDescent="0.25">
      <c r="A30" s="236" t="s">
        <v>12</v>
      </c>
      <c r="B30" s="311" t="s">
        <v>8</v>
      </c>
      <c r="C30" s="167" t="s">
        <v>15</v>
      </c>
      <c r="D30" s="167" t="s">
        <v>79</v>
      </c>
      <c r="E30" s="60" t="s">
        <v>26</v>
      </c>
      <c r="F30" s="52"/>
      <c r="G30" s="52"/>
      <c r="H30" s="61">
        <v>100</v>
      </c>
      <c r="I30" s="67">
        <v>532844</v>
      </c>
      <c r="J30" s="61">
        <v>213</v>
      </c>
      <c r="K30" s="16">
        <v>1449574</v>
      </c>
      <c r="L30" s="158">
        <v>6</v>
      </c>
      <c r="M30" s="159">
        <v>1667080</v>
      </c>
      <c r="N30" s="3">
        <f t="shared" si="6"/>
        <v>-2</v>
      </c>
      <c r="O30" s="3">
        <f t="shared" si="6"/>
        <v>0.69959372316160007</v>
      </c>
      <c r="P30" s="4">
        <f t="shared" si="1"/>
        <v>0</v>
      </c>
      <c r="Q30" s="4">
        <f t="shared" si="2"/>
        <v>0</v>
      </c>
      <c r="R30" s="15"/>
      <c r="S30" s="153">
        <v>166</v>
      </c>
      <c r="T30" s="154">
        <v>1300190</v>
      </c>
      <c r="U30" s="162">
        <f t="shared" si="7"/>
        <v>0.22065727699530513</v>
      </c>
      <c r="V30" s="162">
        <f t="shared" si="7"/>
        <v>0.10305372474947816</v>
      </c>
      <c r="W30" s="165">
        <f t="shared" si="4"/>
        <v>0</v>
      </c>
      <c r="X30" s="165">
        <f t="shared" si="5"/>
        <v>0</v>
      </c>
      <c r="Y30" s="17"/>
    </row>
    <row r="31" spans="1:25" ht="45" x14ac:dyDescent="0.25">
      <c r="A31" s="237"/>
      <c r="B31" s="312"/>
      <c r="C31" s="167" t="s">
        <v>16</v>
      </c>
      <c r="D31" s="167" t="s">
        <v>79</v>
      </c>
      <c r="E31" s="60" t="s">
        <v>26</v>
      </c>
      <c r="F31" s="52"/>
      <c r="G31" s="52"/>
      <c r="H31" s="20">
        <v>0</v>
      </c>
      <c r="I31" s="21">
        <v>0</v>
      </c>
      <c r="J31" s="65">
        <v>0</v>
      </c>
      <c r="K31" s="16">
        <v>0</v>
      </c>
      <c r="L31" s="158">
        <v>0</v>
      </c>
      <c r="M31" s="159">
        <v>0</v>
      </c>
      <c r="N31" s="3">
        <f t="shared" si="6"/>
        <v>1</v>
      </c>
      <c r="O31" s="3">
        <f t="shared" si="6"/>
        <v>1</v>
      </c>
      <c r="P31" s="4">
        <f t="shared" si="1"/>
        <v>0</v>
      </c>
      <c r="Q31" s="4">
        <f t="shared" si="2"/>
        <v>0</v>
      </c>
      <c r="R31" s="23"/>
      <c r="S31" s="153">
        <v>0</v>
      </c>
      <c r="T31" s="154">
        <v>0</v>
      </c>
      <c r="U31" s="162">
        <f t="shared" si="7"/>
        <v>0</v>
      </c>
      <c r="V31" s="162">
        <f t="shared" si="7"/>
        <v>0</v>
      </c>
      <c r="W31" s="165">
        <f t="shared" si="4"/>
        <v>0</v>
      </c>
      <c r="X31" s="165">
        <f t="shared" si="5"/>
        <v>0</v>
      </c>
      <c r="Y31" s="17"/>
    </row>
    <row r="32" spans="1:25" ht="45.75" thickBot="1" x14ac:dyDescent="0.3">
      <c r="A32" s="238"/>
      <c r="B32" s="313"/>
      <c r="C32" s="168" t="s">
        <v>17</v>
      </c>
      <c r="D32" s="168" t="s">
        <v>80</v>
      </c>
      <c r="E32" s="68" t="s">
        <v>26</v>
      </c>
      <c r="F32" s="53"/>
      <c r="G32" s="53"/>
      <c r="H32" s="61">
        <v>12464</v>
      </c>
      <c r="I32" s="69">
        <v>7976230</v>
      </c>
      <c r="J32" s="61">
        <v>25245</v>
      </c>
      <c r="K32" s="16">
        <v>35694360</v>
      </c>
      <c r="L32" s="169">
        <v>18431</v>
      </c>
      <c r="M32" s="170">
        <f>1633610+15965740</f>
        <v>17599350</v>
      </c>
      <c r="N32" s="3">
        <f t="shared" si="6"/>
        <v>0</v>
      </c>
      <c r="O32" s="3">
        <f t="shared" si="6"/>
        <v>0</v>
      </c>
      <c r="P32" s="4">
        <f t="shared" si="1"/>
        <v>0</v>
      </c>
      <c r="Q32" s="4">
        <f t="shared" si="2"/>
        <v>0</v>
      </c>
      <c r="R32" s="23"/>
      <c r="S32" s="153">
        <v>36914</v>
      </c>
      <c r="T32" s="154">
        <v>38252801</v>
      </c>
      <c r="U32" s="162">
        <f t="shared" si="7"/>
        <v>-0.46223014458308587</v>
      </c>
      <c r="V32" s="162">
        <f t="shared" si="7"/>
        <v>-7.1676337662308631E-2</v>
      </c>
      <c r="W32" s="165">
        <f t="shared" si="4"/>
        <v>0</v>
      </c>
      <c r="X32" s="165">
        <f t="shared" si="5"/>
        <v>0</v>
      </c>
      <c r="Y32" s="17"/>
    </row>
    <row r="33" spans="1:25" ht="60" x14ac:dyDescent="0.25">
      <c r="A33" s="171" t="s">
        <v>89</v>
      </c>
      <c r="B33" s="150" t="s">
        <v>0</v>
      </c>
      <c r="C33" s="150" t="s">
        <v>0</v>
      </c>
      <c r="D33" s="150" t="s">
        <v>58</v>
      </c>
      <c r="E33" s="50" t="s">
        <v>26</v>
      </c>
      <c r="F33" s="14"/>
      <c r="G33" s="14"/>
      <c r="H33" s="61">
        <v>58</v>
      </c>
      <c r="I33" s="16">
        <v>2978690107</v>
      </c>
      <c r="J33" s="61">
        <v>110</v>
      </c>
      <c r="K33" s="16">
        <v>3902376887</v>
      </c>
      <c r="L33" s="172">
        <v>54</v>
      </c>
      <c r="M33" s="152">
        <v>2327998180</v>
      </c>
      <c r="N33" s="14" t="s">
        <v>91</v>
      </c>
      <c r="O33" s="14" t="s">
        <v>91</v>
      </c>
      <c r="P33" s="14" t="s">
        <v>91</v>
      </c>
      <c r="Q33" s="14" t="s">
        <v>91</v>
      </c>
      <c r="R33" s="15"/>
      <c r="S33" s="153"/>
      <c r="T33" s="154"/>
      <c r="U33" s="173" t="s">
        <v>91</v>
      </c>
      <c r="V33" s="173" t="s">
        <v>91</v>
      </c>
      <c r="W33" s="173" t="s">
        <v>91</v>
      </c>
      <c r="X33" s="173" t="s">
        <v>91</v>
      </c>
      <c r="Y33" s="17"/>
    </row>
    <row r="34" spans="1:25" ht="45.75" x14ac:dyDescent="0.25">
      <c r="A34" s="174" t="s">
        <v>90</v>
      </c>
      <c r="B34" s="175"/>
      <c r="C34" s="175"/>
      <c r="D34" s="175"/>
      <c r="H34" s="6"/>
      <c r="I34" s="6"/>
      <c r="J34" s="6"/>
      <c r="K34" s="6"/>
    </row>
    <row r="35" spans="1:25" s="203" customFormat="1" x14ac:dyDescent="0.25">
      <c r="A35" s="197" t="s">
        <v>96</v>
      </c>
      <c r="B35" s="198"/>
      <c r="C35" s="198"/>
      <c r="D35" s="198"/>
      <c r="E35" s="199"/>
      <c r="F35" s="200">
        <f>SUBTOTAL(101,F12:F33)</f>
        <v>0.63249999999999995</v>
      </c>
      <c r="G35" s="200">
        <f t="shared" ref="G35:X35" si="8">SUBTOTAL(101,G12:G33)</f>
        <v>0.63249999999999995</v>
      </c>
      <c r="H35" s="201">
        <f t="shared" si="8"/>
        <v>669.09523809523807</v>
      </c>
      <c r="I35" s="202">
        <f t="shared" si="8"/>
        <v>136593827.22727272</v>
      </c>
      <c r="J35" s="201">
        <f t="shared" si="8"/>
        <v>1314.4285714285713</v>
      </c>
      <c r="K35" s="202">
        <f t="shared" si="8"/>
        <v>190060425.76190478</v>
      </c>
      <c r="L35" s="201">
        <f t="shared" si="8"/>
        <v>905.95238095238096</v>
      </c>
      <c r="M35" s="202">
        <f t="shared" si="8"/>
        <v>117748096</v>
      </c>
      <c r="N35" s="200">
        <f t="shared" si="8"/>
        <v>0.19037472943722944</v>
      </c>
      <c r="O35" s="200">
        <f t="shared" si="8"/>
        <v>0.27324394773553201</v>
      </c>
      <c r="P35" s="200">
        <f t="shared" si="8"/>
        <v>1.6825396825396826</v>
      </c>
      <c r="Q35" s="200">
        <f t="shared" si="8"/>
        <v>1.6825396825396826</v>
      </c>
      <c r="R35" s="200"/>
      <c r="S35" s="201">
        <f t="shared" si="8"/>
        <v>1830.6</v>
      </c>
      <c r="T35" s="202">
        <f t="shared" si="8"/>
        <v>119140103.76190476</v>
      </c>
      <c r="U35" s="200">
        <f t="shared" si="8"/>
        <v>0.23280044486258486</v>
      </c>
      <c r="V35" s="200">
        <f t="shared" si="8"/>
        <v>-0.45488256858244275</v>
      </c>
      <c r="W35" s="200">
        <f t="shared" si="8"/>
        <v>1.7777777777777779</v>
      </c>
      <c r="X35" s="200">
        <f t="shared" si="8"/>
        <v>1.7777777777777779</v>
      </c>
    </row>
  </sheetData>
  <autoFilter ref="A11:Y34" xr:uid="{5023B6EB-FE50-4473-9B56-F1245DE968BF}">
    <filterColumn colId="0" showButton="0"/>
  </autoFilter>
  <mergeCells count="44">
    <mergeCell ref="C1:Y1"/>
    <mergeCell ref="B2:G2"/>
    <mergeCell ref="H2:I2"/>
    <mergeCell ref="J2:Y2"/>
    <mergeCell ref="B3:G3"/>
    <mergeCell ref="J3:Y3"/>
    <mergeCell ref="B4:G4"/>
    <mergeCell ref="H4:I4"/>
    <mergeCell ref="J4:Y4"/>
    <mergeCell ref="B5:G5"/>
    <mergeCell ref="H5:I5"/>
    <mergeCell ref="J5:Y5"/>
    <mergeCell ref="L10:R10"/>
    <mergeCell ref="A6:Y6"/>
    <mergeCell ref="A7:G7"/>
    <mergeCell ref="L7:Y7"/>
    <mergeCell ref="A8:B11"/>
    <mergeCell ref="C8:C11"/>
    <mergeCell ref="D8:D11"/>
    <mergeCell ref="E8:E11"/>
    <mergeCell ref="F8:F11"/>
    <mergeCell ref="G8:G11"/>
    <mergeCell ref="H8:I9"/>
    <mergeCell ref="J8:K9"/>
    <mergeCell ref="L8:O8"/>
    <mergeCell ref="S8:Y8"/>
    <mergeCell ref="L9:R9"/>
    <mergeCell ref="S9:Y9"/>
    <mergeCell ref="A30:A32"/>
    <mergeCell ref="B30:B32"/>
    <mergeCell ref="S10:Y10"/>
    <mergeCell ref="A12:A13"/>
    <mergeCell ref="A14:A15"/>
    <mergeCell ref="B14:B15"/>
    <mergeCell ref="A16:A29"/>
    <mergeCell ref="B16:B17"/>
    <mergeCell ref="B19:B22"/>
    <mergeCell ref="B23:B24"/>
    <mergeCell ref="B25:B26"/>
    <mergeCell ref="B27:B28"/>
    <mergeCell ref="H10:H11"/>
    <mergeCell ref="I10:I11"/>
    <mergeCell ref="J10:J11"/>
    <mergeCell ref="K10:K11"/>
  </mergeCells>
  <dataValidations count="14">
    <dataValidation allowBlank="1" showInputMessage="1" showErrorMessage="1" prompt="Solo aplica para gastos de funcionamiento." sqref="A8:B11" xr:uid="{1B542087-3635-4E42-B41F-F7BB7F240C4F}"/>
    <dataValidation allowBlank="1" showInputMessage="1" showErrorMessage="1" prompt="Relacione los giros realizados  en el  mismo periodo del año anterior, relacionados con el rubro y el componente. valores en pesos." sqref="I10:I11" xr:uid="{9C4637F9-1264-4F10-9077-B0D47924E86F}"/>
    <dataValidation type="list" allowBlank="1" showInputMessage="1" showErrorMessage="1" sqref="J2:Y2" xr:uid="{ABB905E1-4A43-4CE8-9ABE-D6A375146E31}">
      <formula1>INDIRECT(B2)</formula1>
    </dataValidation>
    <dataValidation allowBlank="1" showInputMessage="1" showErrorMessage="1" prompt="Escribir la otra entidad que no se encuentra en la lista desplegable" sqref="J3:Y3" xr:uid="{C6B5893A-4C10-417F-94D7-762CC3917484}"/>
    <dataValidation allowBlank="1" showInputMessage="1" showErrorMessage="1" prompt="Escribir el otro sector que no se encuentra en la lista desplegable" sqref="B3:G3" xr:uid="{56ADBC96-B404-47B8-B1FC-69D6FE78D520}"/>
    <dataValidation allowBlank="1" showInputMessage="1" showErrorMessage="1" prompt="Relacione los giros realizados  en el  periodo de reporte para el rubro y el componente. Valores en pesos._x000a_" sqref="T11" xr:uid="{F567D00B-B698-444A-BD07-BA7A7617DC00}"/>
    <dataValidation allowBlank="1" showInputMessage="1" showErrorMessage="1" prompt="Relacione los giros realizados  en el  periodo de reporte para el rubro y el componente. Valores en pesos." sqref="M11" xr:uid="{8F6C40AE-23A2-42AD-97DE-4AC853C3E4FB}"/>
    <dataValidation allowBlank="1" showInputMessage="1" showErrorMessage="1" prompt="Relacione el dato de consumo asociado al rubro, componente y unidad de medida en el periodo de reporte._x000a_" sqref="L11 S11" xr:uid="{3288E194-55D0-4469-A5F2-7C04BF806ECE}"/>
    <dataValidation allowBlank="1" showInputMessage="1" showErrorMessage="1" prompt="Relacione los giros realizados  en el  mismo periodo del año anterior, relacionados con el rubro y el componente. Valores en pesos." sqref="K10:K11" xr:uid="{014BCB6A-0C83-4C49-827E-BBA8AE08E474}"/>
    <dataValidation allowBlank="1" showInputMessage="1" showErrorMessage="1" prompt="Relacione el dato de consumo asociado al rubro, componente y unidad de medida reportado en el  mismo periodo del año anterior_x000a_" sqref="H10:H11 J10:J11" xr:uid="{26213F0A-75C0-4128-9361-E0420E41DEF4}"/>
    <dataValidation allowBlank="1" showInputMessage="1" showErrorMessage="1" prompt="Si en la celda &quot;E&quot;, selecionó SI, defina una meta en porcentaje para mantener o reducir el gasto en la vigencia. (En unidad de medida)" sqref="G8:G11" xr:uid="{BD9CDE1C-65FD-4F82-8D73-683FC7767D03}"/>
    <dataValidation allowBlank="1" showInputMessage="1" showErrorMessage="1" prompt="Si en la celda &quot;E&quot;, selecionó SI, defina una meta en porcentaje para mantener o reducir el gasto en la vigencia. (En giros presupuestales)" sqref="F8:F11" xr:uid="{000CF254-4D1A-4B9E-8C54-2BD5C54E849C}"/>
    <dataValidation allowBlank="1" showInputMessage="1" showErrorMessage="1" prompt="Si el rubro y componente se espera mantener o reducir en la vigencia (se selcciona como gasto elegible), seleccione SI, en caso contrario seleccione NO. _x000a__x000a_Si selecciona NO, se debe diligencuir las columnas H en adelante" sqref="E8:E11" xr:uid="{53DD9464-65CD-4CC0-8864-C7B45E9EBC3A}"/>
    <dataValidation allowBlank="1" showInputMessage="1" showErrorMessage="1" prompt="Defina la referencia que se usará  para medir el rubro o componente. Ejem. Metro cúbico, personas, horas, entre otros." sqref="D8:D11" xr:uid="{8B7AB355-1F77-4F8A-AA8E-9B0B4E3A20ED}"/>
  </dataValidation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ACD75-9BBF-4223-9F81-027AD07ACF5E}">
  <dimension ref="A1:Y35"/>
  <sheetViews>
    <sheetView topLeftCell="A26" zoomScale="70" zoomScaleNormal="70" workbookViewId="0">
      <selection activeCell="B13" sqref="B13"/>
    </sheetView>
  </sheetViews>
  <sheetFormatPr baseColWidth="10" defaultColWidth="11.42578125" defaultRowHeight="15" x14ac:dyDescent="0.25"/>
  <cols>
    <col min="1" max="1" width="29" style="25" customWidth="1"/>
    <col min="2" max="2" width="29" style="6" customWidth="1"/>
    <col min="3" max="3" width="34.7109375" style="6" customWidth="1"/>
    <col min="4" max="4" width="19.28515625" style="6" customWidth="1"/>
    <col min="5" max="5" width="19.7109375" style="70" customWidth="1"/>
    <col min="6" max="6" width="16.42578125" style="37" customWidth="1"/>
    <col min="7" max="7" width="25.28515625" style="37" customWidth="1"/>
    <col min="8" max="8" width="16.85546875" style="35" customWidth="1"/>
    <col min="9" max="9" width="20.7109375" style="35" customWidth="1"/>
    <col min="10" max="10" width="16.85546875" style="35" customWidth="1"/>
    <col min="11" max="11" width="20.140625" style="35" customWidth="1"/>
    <col min="12" max="12" width="15.28515625" style="6" customWidth="1"/>
    <col min="13" max="13" width="19.5703125" style="6" customWidth="1"/>
    <col min="14" max="14" width="19.28515625" style="6" customWidth="1"/>
    <col min="15" max="15" width="19.85546875" style="6" customWidth="1"/>
    <col min="16" max="16" width="26" style="6" customWidth="1"/>
    <col min="17" max="17" width="24.140625" style="6" customWidth="1"/>
    <col min="18" max="18" width="23.5703125" style="6" customWidth="1"/>
    <col min="19" max="19" width="19.85546875" style="41" customWidth="1"/>
    <col min="20" max="20" width="19.85546875" style="6" customWidth="1"/>
    <col min="21" max="21" width="27.85546875" style="6" customWidth="1"/>
    <col min="22" max="22" width="19.85546875" style="6" customWidth="1"/>
    <col min="23" max="23" width="28.5703125" style="6" customWidth="1"/>
    <col min="24" max="24" width="33" style="6" customWidth="1"/>
    <col min="25" max="25" width="22.7109375" style="6" customWidth="1"/>
    <col min="26" max="16384" width="11.42578125" style="6"/>
  </cols>
  <sheetData>
    <row r="1" spans="1:25" ht="51" customHeight="1" x14ac:dyDescent="0.25">
      <c r="A1" s="5"/>
      <c r="B1" s="5"/>
      <c r="C1" s="300" t="s">
        <v>18</v>
      </c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0"/>
      <c r="X1" s="300"/>
      <c r="Y1" s="300"/>
    </row>
    <row r="2" spans="1:25" x14ac:dyDescent="0.25">
      <c r="A2" s="29" t="s">
        <v>20</v>
      </c>
      <c r="B2" s="295" t="s">
        <v>86</v>
      </c>
      <c r="C2" s="296"/>
      <c r="D2" s="296"/>
      <c r="E2" s="296"/>
      <c r="F2" s="296"/>
      <c r="G2" s="297"/>
      <c r="H2" s="298" t="s">
        <v>19</v>
      </c>
      <c r="I2" s="299"/>
      <c r="J2" s="295" t="s">
        <v>39</v>
      </c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  <c r="W2" s="296"/>
      <c r="X2" s="296"/>
      <c r="Y2" s="296"/>
    </row>
    <row r="3" spans="1:25" x14ac:dyDescent="0.25">
      <c r="A3" s="29" t="s">
        <v>85</v>
      </c>
      <c r="B3" s="295"/>
      <c r="C3" s="296"/>
      <c r="D3" s="296"/>
      <c r="E3" s="296"/>
      <c r="F3" s="296"/>
      <c r="G3" s="297"/>
      <c r="H3" s="38"/>
      <c r="I3" s="42" t="s">
        <v>83</v>
      </c>
      <c r="J3" s="295"/>
      <c r="K3" s="296"/>
      <c r="L3" s="296"/>
      <c r="M3" s="296"/>
      <c r="N3" s="296"/>
      <c r="O3" s="296"/>
      <c r="P3" s="296"/>
      <c r="Q3" s="296"/>
      <c r="R3" s="296"/>
      <c r="S3" s="296"/>
      <c r="T3" s="296"/>
      <c r="U3" s="296"/>
      <c r="V3" s="296"/>
      <c r="W3" s="296"/>
      <c r="X3" s="296"/>
      <c r="Y3" s="296"/>
    </row>
    <row r="4" spans="1:25" x14ac:dyDescent="0.25">
      <c r="A4" s="7" t="s">
        <v>21</v>
      </c>
      <c r="B4" s="295">
        <v>2024</v>
      </c>
      <c r="C4" s="296"/>
      <c r="D4" s="296"/>
      <c r="E4" s="296"/>
      <c r="F4" s="296"/>
      <c r="G4" s="297"/>
      <c r="H4" s="298" t="s">
        <v>22</v>
      </c>
      <c r="I4" s="299"/>
      <c r="J4" s="295" t="s">
        <v>87</v>
      </c>
      <c r="K4" s="296"/>
      <c r="L4" s="296"/>
      <c r="M4" s="296"/>
      <c r="N4" s="296"/>
      <c r="O4" s="296"/>
      <c r="P4" s="296"/>
      <c r="Q4" s="296"/>
      <c r="R4" s="296"/>
      <c r="S4" s="296"/>
      <c r="T4" s="296"/>
      <c r="U4" s="296"/>
      <c r="V4" s="296"/>
      <c r="W4" s="296"/>
      <c r="X4" s="296"/>
      <c r="Y4" s="296"/>
    </row>
    <row r="5" spans="1:25" x14ac:dyDescent="0.25">
      <c r="A5" s="7" t="s">
        <v>23</v>
      </c>
      <c r="B5" s="295" t="s">
        <v>34</v>
      </c>
      <c r="C5" s="296"/>
      <c r="D5" s="296"/>
      <c r="E5" s="296"/>
      <c r="F5" s="296"/>
      <c r="G5" s="297"/>
      <c r="H5" s="298" t="s">
        <v>24</v>
      </c>
      <c r="I5" s="299"/>
      <c r="J5" s="295" t="s">
        <v>35</v>
      </c>
      <c r="K5" s="296"/>
      <c r="L5" s="296"/>
      <c r="M5" s="296"/>
      <c r="N5" s="296"/>
      <c r="O5" s="296"/>
      <c r="P5" s="296"/>
      <c r="Q5" s="296"/>
      <c r="R5" s="296"/>
      <c r="S5" s="296"/>
      <c r="T5" s="296"/>
      <c r="U5" s="296"/>
      <c r="V5" s="296"/>
      <c r="W5" s="296"/>
      <c r="X5" s="296"/>
      <c r="Y5" s="296"/>
    </row>
    <row r="6" spans="1:25" ht="15.75" thickBot="1" x14ac:dyDescent="0.3">
      <c r="A6" s="271" t="s">
        <v>84</v>
      </c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</row>
    <row r="7" spans="1:25" ht="15.75" thickBot="1" x14ac:dyDescent="0.3">
      <c r="A7" s="272" t="s">
        <v>33</v>
      </c>
      <c r="B7" s="273"/>
      <c r="C7" s="273"/>
      <c r="D7" s="273"/>
      <c r="E7" s="273"/>
      <c r="F7" s="273"/>
      <c r="G7" s="273"/>
      <c r="H7" s="301">
        <v>2023</v>
      </c>
      <c r="I7" s="301"/>
      <c r="J7" s="301"/>
      <c r="K7" s="302"/>
      <c r="L7" s="274" t="s">
        <v>48</v>
      </c>
      <c r="M7" s="275"/>
      <c r="N7" s="275"/>
      <c r="O7" s="275"/>
      <c r="P7" s="275"/>
      <c r="Q7" s="275"/>
      <c r="R7" s="275"/>
      <c r="S7" s="275"/>
      <c r="T7" s="275"/>
      <c r="U7" s="275"/>
      <c r="V7" s="275"/>
      <c r="W7" s="275"/>
      <c r="X7" s="275"/>
      <c r="Y7" s="275"/>
    </row>
    <row r="8" spans="1:25" ht="18" customHeight="1" x14ac:dyDescent="0.25">
      <c r="A8" s="276" t="s">
        <v>82</v>
      </c>
      <c r="B8" s="277"/>
      <c r="C8" s="277" t="s">
        <v>9</v>
      </c>
      <c r="D8" s="284" t="s">
        <v>43</v>
      </c>
      <c r="E8" s="303" t="s">
        <v>81</v>
      </c>
      <c r="F8" s="307" t="s">
        <v>46</v>
      </c>
      <c r="G8" s="307" t="s">
        <v>47</v>
      </c>
      <c r="H8" s="291" t="s">
        <v>51</v>
      </c>
      <c r="I8" s="292"/>
      <c r="J8" s="253" t="s">
        <v>52</v>
      </c>
      <c r="K8" s="254"/>
      <c r="L8" s="257">
        <v>2024</v>
      </c>
      <c r="M8" s="258"/>
      <c r="N8" s="258"/>
      <c r="O8" s="258"/>
      <c r="P8" s="258"/>
      <c r="Q8" s="258"/>
      <c r="R8" s="270"/>
      <c r="S8" s="259">
        <v>2024</v>
      </c>
      <c r="T8" s="260"/>
      <c r="U8" s="260"/>
      <c r="V8" s="260"/>
      <c r="W8" s="260"/>
      <c r="X8" s="260"/>
      <c r="Y8" s="260"/>
    </row>
    <row r="9" spans="1:25" ht="18" customHeight="1" x14ac:dyDescent="0.25">
      <c r="A9" s="278"/>
      <c r="B9" s="279"/>
      <c r="C9" s="279"/>
      <c r="D9" s="285"/>
      <c r="E9" s="304"/>
      <c r="F9" s="308"/>
      <c r="G9" s="308"/>
      <c r="H9" s="293"/>
      <c r="I9" s="294"/>
      <c r="J9" s="255"/>
      <c r="K9" s="256"/>
      <c r="L9" s="261" t="s">
        <v>49</v>
      </c>
      <c r="M9" s="262"/>
      <c r="N9" s="262"/>
      <c r="O9" s="262"/>
      <c r="P9" s="262"/>
      <c r="Q9" s="262"/>
      <c r="R9" s="263"/>
      <c r="S9" s="264" t="s">
        <v>50</v>
      </c>
      <c r="T9" s="265"/>
      <c r="U9" s="265"/>
      <c r="V9" s="265"/>
      <c r="W9" s="265"/>
      <c r="X9" s="265"/>
      <c r="Y9" s="265"/>
    </row>
    <row r="10" spans="1:25" ht="15.75" thickBot="1" x14ac:dyDescent="0.3">
      <c r="A10" s="280"/>
      <c r="B10" s="281"/>
      <c r="C10" s="281"/>
      <c r="D10" s="285"/>
      <c r="E10" s="305"/>
      <c r="F10" s="309"/>
      <c r="G10" s="309"/>
      <c r="H10" s="266" t="s">
        <v>44</v>
      </c>
      <c r="I10" s="268" t="s">
        <v>41</v>
      </c>
      <c r="J10" s="266" t="s">
        <v>44</v>
      </c>
      <c r="K10" s="268" t="s">
        <v>41</v>
      </c>
      <c r="L10" s="257" t="s">
        <v>13</v>
      </c>
      <c r="M10" s="258"/>
      <c r="N10" s="258"/>
      <c r="O10" s="258"/>
      <c r="P10" s="258"/>
      <c r="Q10" s="258"/>
      <c r="R10" s="270"/>
      <c r="S10" s="242" t="s">
        <v>13</v>
      </c>
      <c r="T10" s="243"/>
      <c r="U10" s="243"/>
      <c r="V10" s="243"/>
      <c r="W10" s="243"/>
      <c r="X10" s="243"/>
      <c r="Y10" s="243"/>
    </row>
    <row r="11" spans="1:25" ht="135.75" thickBot="1" x14ac:dyDescent="0.3">
      <c r="A11" s="282"/>
      <c r="B11" s="283"/>
      <c r="C11" s="283"/>
      <c r="D11" s="286"/>
      <c r="E11" s="306"/>
      <c r="F11" s="310"/>
      <c r="G11" s="310"/>
      <c r="H11" s="267"/>
      <c r="I11" s="269"/>
      <c r="J11" s="267"/>
      <c r="K11" s="269"/>
      <c r="L11" s="9" t="s">
        <v>45</v>
      </c>
      <c r="M11" s="9" t="s">
        <v>42</v>
      </c>
      <c r="N11" s="10" t="s">
        <v>54</v>
      </c>
      <c r="O11" s="10" t="s">
        <v>53</v>
      </c>
      <c r="P11" s="11" t="s">
        <v>55</v>
      </c>
      <c r="Q11" s="11" t="s">
        <v>56</v>
      </c>
      <c r="R11" s="28" t="s">
        <v>40</v>
      </c>
      <c r="S11" s="39" t="s">
        <v>45</v>
      </c>
      <c r="T11" s="12" t="s">
        <v>42</v>
      </c>
      <c r="U11" s="26" t="s">
        <v>54</v>
      </c>
      <c r="V11" s="26" t="s">
        <v>53</v>
      </c>
      <c r="W11" s="27" t="s">
        <v>55</v>
      </c>
      <c r="X11" s="27" t="s">
        <v>56</v>
      </c>
      <c r="Y11" s="12" t="s">
        <v>40</v>
      </c>
    </row>
    <row r="12" spans="1:25" ht="60" x14ac:dyDescent="0.25">
      <c r="A12" s="244" t="s">
        <v>88</v>
      </c>
      <c r="B12" s="13" t="s">
        <v>0</v>
      </c>
      <c r="C12" s="13" t="s">
        <v>0</v>
      </c>
      <c r="D12" s="13" t="s">
        <v>58</v>
      </c>
      <c r="E12" s="88" t="s">
        <v>26</v>
      </c>
      <c r="F12" s="77"/>
      <c r="G12" s="77"/>
      <c r="H12" s="31">
        <f>'IDEP 2023'!L12</f>
        <v>0</v>
      </c>
      <c r="I12" s="31">
        <f>'IDEP 2023'!M12</f>
        <v>0</v>
      </c>
      <c r="J12" s="40">
        <f>'IDEP 2023'!S12</f>
        <v>73</v>
      </c>
      <c r="K12" s="40">
        <f>'IDEP 2023'!T12</f>
        <v>2410217683</v>
      </c>
      <c r="L12" s="15"/>
      <c r="M12" s="16"/>
      <c r="N12" s="3">
        <f>IFERROR((1-(L12/H12)),0)</f>
        <v>0</v>
      </c>
      <c r="O12" s="3">
        <f>IFERROR((1-(M12/I12)),0)</f>
        <v>0</v>
      </c>
      <c r="P12" s="4">
        <f>IFERROR((N12/G12),0)</f>
        <v>0</v>
      </c>
      <c r="Q12" s="4">
        <f>IFERROR((O12/F12),0)</f>
        <v>0</v>
      </c>
      <c r="R12" s="15"/>
      <c r="S12" s="40"/>
      <c r="T12" s="16"/>
      <c r="U12" s="1">
        <f>IFERROR((1-(S12/J12)),0)</f>
        <v>1</v>
      </c>
      <c r="V12" s="1">
        <f>IFERROR((1-(T12/K12)),0)</f>
        <v>1</v>
      </c>
      <c r="W12" s="2">
        <f>IFERROR((U12/G12),0)</f>
        <v>0</v>
      </c>
      <c r="X12" s="2">
        <f>IFERROR((V12/F12),0)</f>
        <v>0</v>
      </c>
      <c r="Y12" s="17"/>
    </row>
    <row r="13" spans="1:25" ht="45" x14ac:dyDescent="0.25">
      <c r="A13" s="245"/>
      <c r="B13" s="176" t="s">
        <v>1</v>
      </c>
      <c r="C13" s="176" t="s">
        <v>60</v>
      </c>
      <c r="D13" s="176" t="s">
        <v>57</v>
      </c>
      <c r="E13" s="177" t="s">
        <v>25</v>
      </c>
      <c r="F13" s="206">
        <v>0.1</v>
      </c>
      <c r="G13" s="206">
        <v>0.1</v>
      </c>
      <c r="H13" s="195">
        <f>'IDEP 2023'!L13</f>
        <v>301</v>
      </c>
      <c r="I13" s="195">
        <f>'IDEP 2023'!M13</f>
        <v>4612800</v>
      </c>
      <c r="J13" s="186">
        <f>'IDEP 2023'!S13</f>
        <v>755</v>
      </c>
      <c r="K13" s="186">
        <f>'IDEP 2023'!T13</f>
        <v>11973160</v>
      </c>
      <c r="L13" s="205"/>
      <c r="M13" s="180"/>
      <c r="N13" s="183">
        <f t="shared" ref="N13:O27" si="0">IFERROR((1-(L13/H13)),0)</f>
        <v>1</v>
      </c>
      <c r="O13" s="183">
        <f>IFERROR((1-(M13/I13)),0)</f>
        <v>1</v>
      </c>
      <c r="P13" s="184">
        <f t="shared" ref="P13:P32" si="1">IFERROR((N13/G13),0)</f>
        <v>10</v>
      </c>
      <c r="Q13" s="184">
        <f t="shared" ref="Q13:Q32" si="2">IFERROR((O13/F13),0)</f>
        <v>10</v>
      </c>
      <c r="R13" s="185"/>
      <c r="S13" s="186"/>
      <c r="T13" s="187"/>
      <c r="U13" s="188">
        <f t="shared" ref="U13:V27" si="3">IFERROR((1-(S13/J13)),0)</f>
        <v>1</v>
      </c>
      <c r="V13" s="188">
        <f t="shared" si="3"/>
        <v>1</v>
      </c>
      <c r="W13" s="189">
        <f t="shared" ref="W13:W32" si="4">IFERROR((U13/G13),0)</f>
        <v>10</v>
      </c>
      <c r="X13" s="189">
        <f t="shared" ref="X13:X32" si="5">IFERROR((V13/F13),0)</f>
        <v>10</v>
      </c>
      <c r="Y13" s="190"/>
    </row>
    <row r="14" spans="1:25" ht="45" x14ac:dyDescent="0.25">
      <c r="A14" s="246" t="s">
        <v>10</v>
      </c>
      <c r="B14" s="247" t="s">
        <v>2</v>
      </c>
      <c r="C14" s="18" t="s">
        <v>30</v>
      </c>
      <c r="D14" s="18" t="s">
        <v>70</v>
      </c>
      <c r="E14" s="88" t="s">
        <v>26</v>
      </c>
      <c r="F14" s="80"/>
      <c r="G14" s="80"/>
      <c r="H14" s="31">
        <f>'IDEP 2023'!L14</f>
        <v>0</v>
      </c>
      <c r="I14" s="31">
        <f>'IDEP 2023'!M14</f>
        <v>0</v>
      </c>
      <c r="J14" s="40">
        <f>'IDEP 2023'!S14</f>
        <v>0</v>
      </c>
      <c r="K14" s="40">
        <f>'IDEP 2023'!T14</f>
        <v>0</v>
      </c>
      <c r="L14" s="20"/>
      <c r="M14" s="64"/>
      <c r="N14" s="3">
        <f t="shared" si="0"/>
        <v>0</v>
      </c>
      <c r="O14" s="3">
        <f t="shared" si="0"/>
        <v>0</v>
      </c>
      <c r="P14" s="4">
        <f t="shared" si="1"/>
        <v>0</v>
      </c>
      <c r="Q14" s="4">
        <f t="shared" si="2"/>
        <v>0</v>
      </c>
      <c r="R14" s="15"/>
      <c r="S14" s="65"/>
      <c r="T14" s="62"/>
      <c r="U14" s="1">
        <f t="shared" si="3"/>
        <v>0</v>
      </c>
      <c r="V14" s="1">
        <f t="shared" si="3"/>
        <v>0</v>
      </c>
      <c r="W14" s="2">
        <f t="shared" si="4"/>
        <v>0</v>
      </c>
      <c r="X14" s="2">
        <f t="shared" si="5"/>
        <v>0</v>
      </c>
      <c r="Y14" s="66"/>
    </row>
    <row r="15" spans="1:25" x14ac:dyDescent="0.25">
      <c r="A15" s="246"/>
      <c r="B15" s="247"/>
      <c r="C15" s="18" t="s">
        <v>63</v>
      </c>
      <c r="D15" s="18" t="s">
        <v>61</v>
      </c>
      <c r="E15" s="88" t="s">
        <v>26</v>
      </c>
      <c r="F15" s="80"/>
      <c r="G15" s="80"/>
      <c r="H15" s="31">
        <f>'IDEP 2023'!L15</f>
        <v>0</v>
      </c>
      <c r="I15" s="31">
        <f>'IDEP 2023'!M15</f>
        <v>0</v>
      </c>
      <c r="J15" s="40">
        <f>'IDEP 2023'!S15</f>
        <v>0</v>
      </c>
      <c r="K15" s="40">
        <f>'IDEP 2023'!T15</f>
        <v>0</v>
      </c>
      <c r="L15" s="20"/>
      <c r="M15" s="64"/>
      <c r="N15" s="3">
        <f t="shared" si="0"/>
        <v>0</v>
      </c>
      <c r="O15" s="3">
        <f t="shared" si="0"/>
        <v>0</v>
      </c>
      <c r="P15" s="4">
        <f t="shared" si="1"/>
        <v>0</v>
      </c>
      <c r="Q15" s="4">
        <f t="shared" si="2"/>
        <v>0</v>
      </c>
      <c r="R15" s="15"/>
      <c r="S15" s="65"/>
      <c r="T15" s="62"/>
      <c r="U15" s="1">
        <f t="shared" si="3"/>
        <v>0</v>
      </c>
      <c r="V15" s="1">
        <f t="shared" si="3"/>
        <v>0</v>
      </c>
      <c r="W15" s="2">
        <f t="shared" si="4"/>
        <v>0</v>
      </c>
      <c r="X15" s="2">
        <f t="shared" si="5"/>
        <v>0</v>
      </c>
      <c r="Y15" s="66"/>
    </row>
    <row r="16" spans="1:25" ht="30" x14ac:dyDescent="0.25">
      <c r="A16" s="246" t="s">
        <v>11</v>
      </c>
      <c r="B16" s="317" t="s">
        <v>3</v>
      </c>
      <c r="C16" s="176" t="s">
        <v>64</v>
      </c>
      <c r="D16" s="176" t="s">
        <v>65</v>
      </c>
      <c r="E16" s="177" t="s">
        <v>25</v>
      </c>
      <c r="F16" s="178">
        <v>1</v>
      </c>
      <c r="G16" s="178">
        <v>1</v>
      </c>
      <c r="H16" s="195">
        <f>'IDEP 2023'!L16</f>
        <v>0</v>
      </c>
      <c r="I16" s="195">
        <f>'IDEP 2023'!M16</f>
        <v>0</v>
      </c>
      <c r="J16" s="186">
        <f>'IDEP 2023'!S16</f>
        <v>0</v>
      </c>
      <c r="K16" s="186">
        <f>'IDEP 2023'!T16</f>
        <v>0</v>
      </c>
      <c r="L16" s="205"/>
      <c r="M16" s="180"/>
      <c r="N16" s="183">
        <f t="shared" si="0"/>
        <v>0</v>
      </c>
      <c r="O16" s="183">
        <f t="shared" si="0"/>
        <v>0</v>
      </c>
      <c r="P16" s="184">
        <f t="shared" si="1"/>
        <v>0</v>
      </c>
      <c r="Q16" s="184">
        <f t="shared" si="2"/>
        <v>0</v>
      </c>
      <c r="R16" s="185"/>
      <c r="S16" s="186"/>
      <c r="T16" s="187"/>
      <c r="U16" s="188">
        <f t="shared" si="3"/>
        <v>0</v>
      </c>
      <c r="V16" s="188">
        <f t="shared" si="3"/>
        <v>0</v>
      </c>
      <c r="W16" s="189">
        <f t="shared" si="4"/>
        <v>0</v>
      </c>
      <c r="X16" s="189">
        <f t="shared" si="5"/>
        <v>0</v>
      </c>
      <c r="Y16" s="190"/>
    </row>
    <row r="17" spans="1:25" ht="30" x14ac:dyDescent="0.25">
      <c r="A17" s="246"/>
      <c r="B17" s="317"/>
      <c r="C17" s="176" t="s">
        <v>62</v>
      </c>
      <c r="D17" s="176" t="s">
        <v>59</v>
      </c>
      <c r="E17" s="177" t="s">
        <v>25</v>
      </c>
      <c r="F17" s="178">
        <v>1</v>
      </c>
      <c r="G17" s="178">
        <v>1</v>
      </c>
      <c r="H17" s="195">
        <f>'IDEP 2023'!L17</f>
        <v>0</v>
      </c>
      <c r="I17" s="195">
        <f>'IDEP 2023'!M17</f>
        <v>0</v>
      </c>
      <c r="J17" s="186">
        <f>'IDEP 2023'!S17</f>
        <v>0</v>
      </c>
      <c r="K17" s="186">
        <f>'IDEP 2023'!T17</f>
        <v>0</v>
      </c>
      <c r="L17" s="205"/>
      <c r="M17" s="180"/>
      <c r="N17" s="183">
        <f t="shared" si="0"/>
        <v>0</v>
      </c>
      <c r="O17" s="183">
        <f t="shared" si="0"/>
        <v>0</v>
      </c>
      <c r="P17" s="184">
        <f t="shared" si="1"/>
        <v>0</v>
      </c>
      <c r="Q17" s="184">
        <f t="shared" si="2"/>
        <v>0</v>
      </c>
      <c r="R17" s="185"/>
      <c r="S17" s="186"/>
      <c r="T17" s="187"/>
      <c r="U17" s="188">
        <f t="shared" si="3"/>
        <v>0</v>
      </c>
      <c r="V17" s="188">
        <f t="shared" si="3"/>
        <v>0</v>
      </c>
      <c r="W17" s="189">
        <f t="shared" si="4"/>
        <v>0</v>
      </c>
      <c r="X17" s="189">
        <f t="shared" si="5"/>
        <v>0</v>
      </c>
      <c r="Y17" s="190"/>
    </row>
    <row r="18" spans="1:25" ht="30" x14ac:dyDescent="0.25">
      <c r="A18" s="246"/>
      <c r="B18" s="18" t="s">
        <v>4</v>
      </c>
      <c r="C18" s="18" t="s">
        <v>66</v>
      </c>
      <c r="D18" s="18" t="s">
        <v>65</v>
      </c>
      <c r="E18" s="88" t="s">
        <v>26</v>
      </c>
      <c r="F18" s="80"/>
      <c r="G18" s="80"/>
      <c r="H18" s="31">
        <f>'IDEP 2023'!L18</f>
        <v>0</v>
      </c>
      <c r="I18" s="31">
        <f>'IDEP 2023'!M18</f>
        <v>0</v>
      </c>
      <c r="J18" s="40">
        <f>'IDEP 2023'!S18</f>
        <v>0</v>
      </c>
      <c r="K18" s="40">
        <f>'IDEP 2023'!T18</f>
        <v>0</v>
      </c>
      <c r="L18" s="20"/>
      <c r="M18" s="64"/>
      <c r="N18" s="3">
        <f t="shared" si="0"/>
        <v>0</v>
      </c>
      <c r="O18" s="3">
        <f t="shared" si="0"/>
        <v>0</v>
      </c>
      <c r="P18" s="4">
        <f t="shared" si="1"/>
        <v>0</v>
      </c>
      <c r="Q18" s="4">
        <f t="shared" si="2"/>
        <v>0</v>
      </c>
      <c r="R18" s="15"/>
      <c r="S18" s="65"/>
      <c r="T18" s="62"/>
      <c r="U18" s="1">
        <f t="shared" si="3"/>
        <v>0</v>
      </c>
      <c r="V18" s="1">
        <f t="shared" si="3"/>
        <v>0</v>
      </c>
      <c r="W18" s="2">
        <f t="shared" si="4"/>
        <v>0</v>
      </c>
      <c r="X18" s="2">
        <f t="shared" si="5"/>
        <v>0</v>
      </c>
      <c r="Y18" s="66"/>
    </row>
    <row r="19" spans="1:25" ht="30" x14ac:dyDescent="0.25">
      <c r="A19" s="246"/>
      <c r="B19" s="247" t="s">
        <v>5</v>
      </c>
      <c r="C19" s="18" t="s">
        <v>67</v>
      </c>
      <c r="D19" s="18" t="s">
        <v>61</v>
      </c>
      <c r="E19" s="88" t="s">
        <v>26</v>
      </c>
      <c r="F19" s="79"/>
      <c r="G19" s="79"/>
      <c r="H19" s="31">
        <f>'IDEP 2023'!L19</f>
        <v>0</v>
      </c>
      <c r="I19" s="31">
        <f>'IDEP 2023'!M19</f>
        <v>0</v>
      </c>
      <c r="J19" s="40">
        <f>'IDEP 2023'!S19</f>
        <v>0</v>
      </c>
      <c r="K19" s="40">
        <f>'IDEP 2023'!T19</f>
        <v>0</v>
      </c>
      <c r="L19" s="20"/>
      <c r="M19" s="64"/>
      <c r="N19" s="3">
        <f t="shared" si="0"/>
        <v>0</v>
      </c>
      <c r="O19" s="3">
        <f t="shared" si="0"/>
        <v>0</v>
      </c>
      <c r="P19" s="4">
        <f t="shared" si="1"/>
        <v>0</v>
      </c>
      <c r="Q19" s="4">
        <f t="shared" si="2"/>
        <v>0</v>
      </c>
      <c r="R19" s="15"/>
      <c r="S19" s="65"/>
      <c r="T19" s="62"/>
      <c r="U19" s="1">
        <f t="shared" si="3"/>
        <v>0</v>
      </c>
      <c r="V19" s="1">
        <f t="shared" si="3"/>
        <v>0</v>
      </c>
      <c r="W19" s="2">
        <f t="shared" si="4"/>
        <v>0</v>
      </c>
      <c r="X19" s="2">
        <f t="shared" si="5"/>
        <v>0</v>
      </c>
      <c r="Y19" s="66"/>
    </row>
    <row r="20" spans="1:25" ht="60" x14ac:dyDescent="0.25">
      <c r="A20" s="246"/>
      <c r="B20" s="247"/>
      <c r="C20" s="18" t="s">
        <v>68</v>
      </c>
      <c r="D20" s="18" t="s">
        <v>69</v>
      </c>
      <c r="E20" s="88" t="s">
        <v>26</v>
      </c>
      <c r="F20" s="79"/>
      <c r="G20" s="79"/>
      <c r="H20" s="31">
        <f>'IDEP 2023'!L20</f>
        <v>2</v>
      </c>
      <c r="I20" s="31">
        <f>'IDEP 2023'!M20</f>
        <v>0</v>
      </c>
      <c r="J20" s="40">
        <f>'IDEP 2023'!S20</f>
        <v>2</v>
      </c>
      <c r="K20" s="40">
        <f>'IDEP 2023'!T20</f>
        <v>0</v>
      </c>
      <c r="L20" s="20"/>
      <c r="M20" s="64"/>
      <c r="N20" s="3">
        <f t="shared" si="0"/>
        <v>1</v>
      </c>
      <c r="O20" s="3">
        <f t="shared" si="0"/>
        <v>0</v>
      </c>
      <c r="P20" s="4">
        <f t="shared" si="1"/>
        <v>0</v>
      </c>
      <c r="Q20" s="4">
        <f t="shared" si="2"/>
        <v>0</v>
      </c>
      <c r="R20" s="15"/>
      <c r="S20" s="65"/>
      <c r="T20" s="62"/>
      <c r="U20" s="1">
        <f t="shared" si="3"/>
        <v>1</v>
      </c>
      <c r="V20" s="1">
        <f t="shared" si="3"/>
        <v>0</v>
      </c>
      <c r="W20" s="2">
        <f t="shared" si="4"/>
        <v>0</v>
      </c>
      <c r="X20" s="2">
        <f t="shared" si="5"/>
        <v>0</v>
      </c>
      <c r="Y20" s="66"/>
    </row>
    <row r="21" spans="1:25" ht="30" x14ac:dyDescent="0.25">
      <c r="A21" s="246"/>
      <c r="B21" s="247"/>
      <c r="C21" s="18" t="s">
        <v>31</v>
      </c>
      <c r="D21" s="18" t="s">
        <v>61</v>
      </c>
      <c r="E21" s="88" t="s">
        <v>26</v>
      </c>
      <c r="F21" s="79"/>
      <c r="G21" s="79"/>
      <c r="H21" s="31">
        <f>'IDEP 2023'!L21</f>
        <v>0</v>
      </c>
      <c r="I21" s="31">
        <f>'IDEP 2023'!M21</f>
        <v>0</v>
      </c>
      <c r="J21" s="40">
        <f>'IDEP 2023'!S21</f>
        <v>2</v>
      </c>
      <c r="K21" s="40">
        <f>'IDEP 2023'!T21</f>
        <v>5730683</v>
      </c>
      <c r="L21" s="20"/>
      <c r="M21" s="64"/>
      <c r="N21" s="3">
        <f t="shared" si="0"/>
        <v>0</v>
      </c>
      <c r="O21" s="3">
        <f t="shared" si="0"/>
        <v>0</v>
      </c>
      <c r="P21" s="4">
        <f t="shared" si="1"/>
        <v>0</v>
      </c>
      <c r="Q21" s="4">
        <f t="shared" si="2"/>
        <v>0</v>
      </c>
      <c r="R21" s="15"/>
      <c r="S21" s="65"/>
      <c r="T21" s="62"/>
      <c r="U21" s="1">
        <f t="shared" si="3"/>
        <v>1</v>
      </c>
      <c r="V21" s="1">
        <f t="shared" si="3"/>
        <v>1</v>
      </c>
      <c r="W21" s="2">
        <f t="shared" si="4"/>
        <v>0</v>
      </c>
      <c r="X21" s="2">
        <f t="shared" si="5"/>
        <v>0</v>
      </c>
      <c r="Y21" s="66"/>
    </row>
    <row r="22" spans="1:25" ht="45" x14ac:dyDescent="0.25">
      <c r="A22" s="246"/>
      <c r="B22" s="247"/>
      <c r="C22" s="18" t="s">
        <v>32</v>
      </c>
      <c r="D22" s="18" t="s">
        <v>71</v>
      </c>
      <c r="E22" s="88" t="s">
        <v>26</v>
      </c>
      <c r="F22" s="79"/>
      <c r="G22" s="79"/>
      <c r="H22" s="31">
        <f>'IDEP 2023'!L22</f>
        <v>228</v>
      </c>
      <c r="I22" s="31">
        <f>'IDEP 2023'!M22</f>
        <v>2975810</v>
      </c>
      <c r="J22" s="40">
        <f>'IDEP 2023'!S22</f>
        <v>523.6</v>
      </c>
      <c r="K22" s="40">
        <f>'IDEP 2023'!T22</f>
        <v>6412091</v>
      </c>
      <c r="L22" s="20"/>
      <c r="M22" s="64"/>
      <c r="N22" s="3">
        <f t="shared" si="0"/>
        <v>1</v>
      </c>
      <c r="O22" s="3">
        <f t="shared" si="0"/>
        <v>1</v>
      </c>
      <c r="P22" s="4">
        <f t="shared" si="1"/>
        <v>0</v>
      </c>
      <c r="Q22" s="4">
        <f t="shared" si="2"/>
        <v>0</v>
      </c>
      <c r="R22" s="15"/>
      <c r="S22" s="65"/>
      <c r="T22" s="62"/>
      <c r="U22" s="1">
        <f t="shared" si="3"/>
        <v>1</v>
      </c>
      <c r="V22" s="1">
        <f t="shared" si="3"/>
        <v>1</v>
      </c>
      <c r="W22" s="2">
        <f t="shared" si="4"/>
        <v>0</v>
      </c>
      <c r="X22" s="2">
        <f t="shared" si="5"/>
        <v>0</v>
      </c>
      <c r="Y22" s="66"/>
    </row>
    <row r="23" spans="1:25" ht="30" x14ac:dyDescent="0.25">
      <c r="A23" s="246"/>
      <c r="B23" s="250" t="s">
        <v>6</v>
      </c>
      <c r="C23" s="18" t="s">
        <v>72</v>
      </c>
      <c r="D23" s="18" t="s">
        <v>74</v>
      </c>
      <c r="E23" s="88" t="s">
        <v>26</v>
      </c>
      <c r="F23" s="79"/>
      <c r="G23" s="79"/>
      <c r="H23" s="31">
        <f>'IDEP 2023'!L23</f>
        <v>3</v>
      </c>
      <c r="I23" s="31">
        <f>'IDEP 2023'!M23</f>
        <v>108700</v>
      </c>
      <c r="J23" s="40">
        <f>'IDEP 2023'!S23</f>
        <v>1</v>
      </c>
      <c r="K23" s="40">
        <f>'IDEP 2023'!T23</f>
        <v>1530961</v>
      </c>
      <c r="L23" s="20"/>
      <c r="M23" s="64"/>
      <c r="N23" s="3">
        <f t="shared" si="0"/>
        <v>1</v>
      </c>
      <c r="O23" s="3">
        <f t="shared" si="0"/>
        <v>1</v>
      </c>
      <c r="P23" s="4">
        <f t="shared" si="1"/>
        <v>0</v>
      </c>
      <c r="Q23" s="4">
        <f t="shared" si="2"/>
        <v>0</v>
      </c>
      <c r="R23" s="15"/>
      <c r="S23" s="65"/>
      <c r="T23" s="62"/>
      <c r="U23" s="1">
        <f t="shared" si="3"/>
        <v>1</v>
      </c>
      <c r="V23" s="1">
        <f t="shared" si="3"/>
        <v>1</v>
      </c>
      <c r="W23" s="2">
        <f t="shared" si="4"/>
        <v>0</v>
      </c>
      <c r="X23" s="2">
        <f t="shared" si="5"/>
        <v>0</v>
      </c>
      <c r="Y23" s="66"/>
    </row>
    <row r="24" spans="1:25" ht="30" x14ac:dyDescent="0.25">
      <c r="A24" s="246"/>
      <c r="B24" s="251"/>
      <c r="C24" s="18" t="s">
        <v>73</v>
      </c>
      <c r="D24" s="18" t="s">
        <v>75</v>
      </c>
      <c r="E24" s="88" t="s">
        <v>26</v>
      </c>
      <c r="F24" s="79"/>
      <c r="G24" s="79"/>
      <c r="H24" s="31">
        <f>'IDEP 2023'!L24</f>
        <v>0</v>
      </c>
      <c r="I24" s="31">
        <f>'IDEP 2023'!M24</f>
        <v>0</v>
      </c>
      <c r="J24" s="40">
        <f>'IDEP 2023'!S24</f>
        <v>0</v>
      </c>
      <c r="K24" s="40">
        <f>'IDEP 2023'!T24</f>
        <v>0</v>
      </c>
      <c r="L24" s="20"/>
      <c r="M24" s="64"/>
      <c r="N24" s="3">
        <f t="shared" si="0"/>
        <v>0</v>
      </c>
      <c r="O24" s="3">
        <f t="shared" si="0"/>
        <v>0</v>
      </c>
      <c r="P24" s="4">
        <f t="shared" si="1"/>
        <v>0</v>
      </c>
      <c r="Q24" s="4">
        <f t="shared" si="2"/>
        <v>0</v>
      </c>
      <c r="R24" s="15"/>
      <c r="S24" s="65"/>
      <c r="T24" s="62"/>
      <c r="U24" s="1">
        <f t="shared" si="3"/>
        <v>0</v>
      </c>
      <c r="V24" s="1">
        <f t="shared" si="3"/>
        <v>0</v>
      </c>
      <c r="W24" s="2">
        <f t="shared" si="4"/>
        <v>0</v>
      </c>
      <c r="X24" s="2">
        <f t="shared" si="5"/>
        <v>0</v>
      </c>
      <c r="Y24" s="66"/>
    </row>
    <row r="25" spans="1:25" ht="90" x14ac:dyDescent="0.25">
      <c r="A25" s="246"/>
      <c r="B25" s="239" t="s">
        <v>36</v>
      </c>
      <c r="C25" s="18" t="s">
        <v>29</v>
      </c>
      <c r="D25" s="18" t="s">
        <v>61</v>
      </c>
      <c r="E25" s="88" t="s">
        <v>26</v>
      </c>
      <c r="F25" s="79"/>
      <c r="G25" s="79"/>
      <c r="H25" s="31">
        <f>'IDEP 2023'!L25</f>
        <v>0</v>
      </c>
      <c r="I25" s="31">
        <f>'IDEP 2023'!M25</f>
        <v>0</v>
      </c>
      <c r="J25" s="40">
        <f>'IDEP 2023'!S25</f>
        <v>0</v>
      </c>
      <c r="K25" s="40">
        <f>'IDEP 2023'!T25</f>
        <v>0</v>
      </c>
      <c r="L25" s="20"/>
      <c r="M25" s="64"/>
      <c r="N25" s="3">
        <f t="shared" si="0"/>
        <v>0</v>
      </c>
      <c r="O25" s="3">
        <f t="shared" si="0"/>
        <v>0</v>
      </c>
      <c r="P25" s="4">
        <f t="shared" si="1"/>
        <v>0</v>
      </c>
      <c r="Q25" s="4">
        <f t="shared" si="2"/>
        <v>0</v>
      </c>
      <c r="R25" s="15"/>
      <c r="S25" s="65"/>
      <c r="T25" s="62"/>
      <c r="U25" s="1">
        <f t="shared" si="3"/>
        <v>0</v>
      </c>
      <c r="V25" s="1">
        <f t="shared" si="3"/>
        <v>0</v>
      </c>
      <c r="W25" s="2">
        <f t="shared" si="4"/>
        <v>0</v>
      </c>
      <c r="X25" s="2">
        <f t="shared" si="5"/>
        <v>0</v>
      </c>
      <c r="Y25" s="66"/>
    </row>
    <row r="26" spans="1:25" ht="75" x14ac:dyDescent="0.25">
      <c r="A26" s="246"/>
      <c r="B26" s="252"/>
      <c r="C26" s="18" t="s">
        <v>28</v>
      </c>
      <c r="D26" s="18" t="s">
        <v>61</v>
      </c>
      <c r="E26" s="88" t="s">
        <v>26</v>
      </c>
      <c r="F26" s="79"/>
      <c r="G26" s="79"/>
      <c r="H26" s="31">
        <f>'IDEP 2023'!L26</f>
        <v>0</v>
      </c>
      <c r="I26" s="31">
        <f>'IDEP 2023'!M26</f>
        <v>0</v>
      </c>
      <c r="J26" s="40">
        <f>'IDEP 2023'!S26</f>
        <v>0</v>
      </c>
      <c r="K26" s="40">
        <f>'IDEP 2023'!T26</f>
        <v>0</v>
      </c>
      <c r="L26" s="20"/>
      <c r="M26" s="64"/>
      <c r="N26" s="3">
        <f t="shared" si="0"/>
        <v>0</v>
      </c>
      <c r="O26" s="3">
        <f t="shared" si="0"/>
        <v>0</v>
      </c>
      <c r="P26" s="4">
        <f t="shared" si="1"/>
        <v>0</v>
      </c>
      <c r="Q26" s="4">
        <f t="shared" si="2"/>
        <v>0</v>
      </c>
      <c r="R26" s="15"/>
      <c r="S26" s="65"/>
      <c r="T26" s="62"/>
      <c r="U26" s="1">
        <f t="shared" si="3"/>
        <v>0</v>
      </c>
      <c r="V26" s="1">
        <f t="shared" si="3"/>
        <v>0</v>
      </c>
      <c r="W26" s="2">
        <f t="shared" si="4"/>
        <v>0</v>
      </c>
      <c r="X26" s="2">
        <f t="shared" si="5"/>
        <v>0</v>
      </c>
      <c r="Y26" s="66"/>
    </row>
    <row r="27" spans="1:25" ht="60" x14ac:dyDescent="0.25">
      <c r="A27" s="246"/>
      <c r="B27" s="239" t="s">
        <v>37</v>
      </c>
      <c r="C27" s="18" t="s">
        <v>27</v>
      </c>
      <c r="D27" s="18" t="s">
        <v>76</v>
      </c>
      <c r="E27" s="88" t="s">
        <v>26</v>
      </c>
      <c r="F27" s="79"/>
      <c r="G27" s="79"/>
      <c r="H27" s="31">
        <f>'IDEP 2023'!L27</f>
        <v>0</v>
      </c>
      <c r="I27" s="31">
        <f>'IDEP 2023'!M27</f>
        <v>0</v>
      </c>
      <c r="J27" s="40">
        <f>'IDEP 2023'!S27</f>
        <v>0</v>
      </c>
      <c r="K27" s="40">
        <f>'IDEP 2023'!T27</f>
        <v>0</v>
      </c>
      <c r="L27" s="20"/>
      <c r="M27" s="64"/>
      <c r="N27" s="3">
        <f t="shared" si="0"/>
        <v>0</v>
      </c>
      <c r="O27" s="3">
        <f t="shared" si="0"/>
        <v>0</v>
      </c>
      <c r="P27" s="4">
        <f t="shared" si="1"/>
        <v>0</v>
      </c>
      <c r="Q27" s="4">
        <f t="shared" si="2"/>
        <v>0</v>
      </c>
      <c r="R27" s="15"/>
      <c r="S27" s="65"/>
      <c r="T27" s="62"/>
      <c r="U27" s="1">
        <f t="shared" si="3"/>
        <v>0</v>
      </c>
      <c r="V27" s="1">
        <f t="shared" si="3"/>
        <v>0</v>
      </c>
      <c r="W27" s="2">
        <f t="shared" si="4"/>
        <v>0</v>
      </c>
      <c r="X27" s="2">
        <f t="shared" si="5"/>
        <v>0</v>
      </c>
      <c r="Y27" s="66"/>
    </row>
    <row r="28" spans="1:25" ht="60" x14ac:dyDescent="0.25">
      <c r="A28" s="246"/>
      <c r="B28" s="240"/>
      <c r="C28" s="22" t="s">
        <v>14</v>
      </c>
      <c r="D28" s="49" t="s">
        <v>76</v>
      </c>
      <c r="E28" s="88" t="s">
        <v>26</v>
      </c>
      <c r="F28" s="80"/>
      <c r="G28" s="80"/>
      <c r="H28" s="31">
        <f>'IDEP 2023'!L28</f>
        <v>0</v>
      </c>
      <c r="I28" s="31">
        <f>'IDEP 2023'!M28</f>
        <v>0</v>
      </c>
      <c r="J28" s="40">
        <f>'IDEP 2023'!S28</f>
        <v>0</v>
      </c>
      <c r="K28" s="40">
        <f>'IDEP 2023'!T28</f>
        <v>0</v>
      </c>
      <c r="L28" s="20"/>
      <c r="M28" s="64"/>
      <c r="N28" s="3">
        <f t="shared" ref="N28:O32" si="6">IFERROR((1-(L28/H27)),0)</f>
        <v>0</v>
      </c>
      <c r="O28" s="3">
        <f t="shared" si="6"/>
        <v>0</v>
      </c>
      <c r="P28" s="4">
        <f t="shared" si="1"/>
        <v>0</v>
      </c>
      <c r="Q28" s="4">
        <f t="shared" si="2"/>
        <v>0</v>
      </c>
      <c r="R28" s="15"/>
      <c r="S28" s="65"/>
      <c r="T28" s="62"/>
      <c r="U28" s="1">
        <f t="shared" ref="U28:V32" si="7">IFERROR((1-(S28/J27)),0)</f>
        <v>0</v>
      </c>
      <c r="V28" s="1">
        <f t="shared" si="7"/>
        <v>0</v>
      </c>
      <c r="W28" s="2">
        <f t="shared" si="4"/>
        <v>0</v>
      </c>
      <c r="X28" s="2">
        <f t="shared" si="5"/>
        <v>0</v>
      </c>
      <c r="Y28" s="66"/>
    </row>
    <row r="29" spans="1:25" ht="75" x14ac:dyDescent="0.25">
      <c r="A29" s="246"/>
      <c r="B29" s="18" t="s">
        <v>7</v>
      </c>
      <c r="C29" s="18" t="s">
        <v>77</v>
      </c>
      <c r="D29" s="18" t="s">
        <v>78</v>
      </c>
      <c r="E29" s="88" t="s">
        <v>26</v>
      </c>
      <c r="F29" s="79"/>
      <c r="G29" s="79"/>
      <c r="H29" s="31">
        <f>'IDEP 2023'!L29</f>
        <v>0</v>
      </c>
      <c r="I29" s="31">
        <f>'IDEP 2023'!M29</f>
        <v>0</v>
      </c>
      <c r="J29" s="40">
        <f>'IDEP 2023'!S29</f>
        <v>6</v>
      </c>
      <c r="K29" s="40">
        <f>'IDEP 2023'!T29</f>
        <v>26524610</v>
      </c>
      <c r="L29" s="20"/>
      <c r="M29" s="21"/>
      <c r="N29" s="3">
        <f>IFERROR((1-(L29/#REF!)),0)</f>
        <v>0</v>
      </c>
      <c r="O29" s="3">
        <f>IFERROR((1-(M29/#REF!)),0)</f>
        <v>0</v>
      </c>
      <c r="P29" s="4">
        <f t="shared" si="1"/>
        <v>0</v>
      </c>
      <c r="Q29" s="4">
        <f t="shared" si="2"/>
        <v>0</v>
      </c>
      <c r="R29" s="15"/>
      <c r="S29" s="40"/>
      <c r="T29" s="16"/>
      <c r="U29" s="1">
        <f>IFERROR((1-(S29/#REF!)),0)</f>
        <v>0</v>
      </c>
      <c r="V29" s="1">
        <f>IFERROR((1-(T29/#REF!)),0)</f>
        <v>0</v>
      </c>
      <c r="W29" s="2">
        <f t="shared" si="4"/>
        <v>0</v>
      </c>
      <c r="X29" s="2">
        <f t="shared" si="5"/>
        <v>0</v>
      </c>
      <c r="Y29" s="17"/>
    </row>
    <row r="30" spans="1:25" ht="45" x14ac:dyDescent="0.25">
      <c r="A30" s="236" t="s">
        <v>12</v>
      </c>
      <c r="B30" s="239" t="s">
        <v>8</v>
      </c>
      <c r="C30" s="193" t="s">
        <v>15</v>
      </c>
      <c r="D30" s="193" t="s">
        <v>79</v>
      </c>
      <c r="E30" s="177" t="s">
        <v>25</v>
      </c>
      <c r="F30" s="204">
        <v>0.15</v>
      </c>
      <c r="G30" s="204">
        <v>0.15</v>
      </c>
      <c r="H30" s="195">
        <f>'IDEP 2023'!L30</f>
        <v>6</v>
      </c>
      <c r="I30" s="195">
        <f>'IDEP 2023'!M30</f>
        <v>1667080</v>
      </c>
      <c r="J30" s="186">
        <f>'IDEP 2023'!S30</f>
        <v>166</v>
      </c>
      <c r="K30" s="186">
        <f>'IDEP 2023'!T30</f>
        <v>1300190</v>
      </c>
      <c r="L30" s="205"/>
      <c r="M30" s="180"/>
      <c r="N30" s="183">
        <f t="shared" si="6"/>
        <v>0</v>
      </c>
      <c r="O30" s="183">
        <f t="shared" si="6"/>
        <v>0</v>
      </c>
      <c r="P30" s="184">
        <f t="shared" si="1"/>
        <v>0</v>
      </c>
      <c r="Q30" s="184">
        <f t="shared" si="2"/>
        <v>0</v>
      </c>
      <c r="R30" s="185"/>
      <c r="S30" s="186"/>
      <c r="T30" s="187"/>
      <c r="U30" s="188">
        <f t="shared" si="7"/>
        <v>1</v>
      </c>
      <c r="V30" s="188">
        <f t="shared" si="7"/>
        <v>1</v>
      </c>
      <c r="W30" s="189">
        <f t="shared" si="4"/>
        <v>6.666666666666667</v>
      </c>
      <c r="X30" s="189">
        <f t="shared" si="5"/>
        <v>6.666666666666667</v>
      </c>
      <c r="Y30" s="190"/>
    </row>
    <row r="31" spans="1:25" ht="45" x14ac:dyDescent="0.25">
      <c r="A31" s="237"/>
      <c r="B31" s="240"/>
      <c r="C31" s="22" t="s">
        <v>16</v>
      </c>
      <c r="D31" s="22" t="s">
        <v>79</v>
      </c>
      <c r="E31" s="88" t="s">
        <v>26</v>
      </c>
      <c r="F31" s="83"/>
      <c r="G31" s="83"/>
      <c r="H31" s="31">
        <f>'IDEP 2023'!L31</f>
        <v>0</v>
      </c>
      <c r="I31" s="31">
        <f>'IDEP 2023'!M31</f>
        <v>0</v>
      </c>
      <c r="J31" s="40">
        <f>'IDEP 2023'!S31</f>
        <v>0</v>
      </c>
      <c r="K31" s="40">
        <f>'IDEP 2023'!T31</f>
        <v>0</v>
      </c>
      <c r="L31" s="20"/>
      <c r="M31" s="21"/>
      <c r="N31" s="3">
        <f t="shared" si="6"/>
        <v>1</v>
      </c>
      <c r="O31" s="3">
        <f t="shared" si="6"/>
        <v>1</v>
      </c>
      <c r="P31" s="4">
        <f t="shared" si="1"/>
        <v>0</v>
      </c>
      <c r="Q31" s="4">
        <f t="shared" si="2"/>
        <v>0</v>
      </c>
      <c r="R31" s="23"/>
      <c r="S31" s="40"/>
      <c r="T31" s="16"/>
      <c r="U31" s="1">
        <f t="shared" si="7"/>
        <v>1</v>
      </c>
      <c r="V31" s="1">
        <f t="shared" si="7"/>
        <v>1</v>
      </c>
      <c r="W31" s="2">
        <f t="shared" si="4"/>
        <v>0</v>
      </c>
      <c r="X31" s="2">
        <f t="shared" si="5"/>
        <v>0</v>
      </c>
      <c r="Y31" s="17"/>
    </row>
    <row r="32" spans="1:25" ht="45.75" thickBot="1" x14ac:dyDescent="0.3">
      <c r="A32" s="238"/>
      <c r="B32" s="241"/>
      <c r="C32" s="24" t="s">
        <v>17</v>
      </c>
      <c r="D32" s="24" t="s">
        <v>80</v>
      </c>
      <c r="E32" s="88" t="s">
        <v>26</v>
      </c>
      <c r="F32" s="85"/>
      <c r="G32" s="85"/>
      <c r="H32" s="31">
        <f>'IDEP 2023'!L32</f>
        <v>18431</v>
      </c>
      <c r="I32" s="31">
        <f>'IDEP 2023'!M32</f>
        <v>17599350</v>
      </c>
      <c r="J32" s="40">
        <f>'IDEP 2023'!S32</f>
        <v>36914</v>
      </c>
      <c r="K32" s="40">
        <f>'IDEP 2023'!T32</f>
        <v>38252801</v>
      </c>
      <c r="L32" s="45"/>
      <c r="M32" s="46"/>
      <c r="N32" s="3">
        <f t="shared" si="6"/>
        <v>0</v>
      </c>
      <c r="O32" s="3">
        <f t="shared" si="6"/>
        <v>0</v>
      </c>
      <c r="P32" s="4">
        <f t="shared" si="1"/>
        <v>0</v>
      </c>
      <c r="Q32" s="4">
        <f t="shared" si="2"/>
        <v>0</v>
      </c>
      <c r="R32" s="23"/>
      <c r="S32" s="40"/>
      <c r="T32" s="16"/>
      <c r="U32" s="1">
        <f t="shared" si="7"/>
        <v>0</v>
      </c>
      <c r="V32" s="1">
        <f t="shared" si="7"/>
        <v>0</v>
      </c>
      <c r="W32" s="2">
        <f t="shared" si="4"/>
        <v>0</v>
      </c>
      <c r="X32" s="2">
        <f t="shared" si="5"/>
        <v>0</v>
      </c>
      <c r="Y32" s="17"/>
    </row>
    <row r="33" spans="1:25" ht="60" x14ac:dyDescent="0.25">
      <c r="A33" s="72" t="s">
        <v>89</v>
      </c>
      <c r="B33" s="13" t="s">
        <v>0</v>
      </c>
      <c r="C33" s="13" t="s">
        <v>0</v>
      </c>
      <c r="D33" s="13" t="s">
        <v>58</v>
      </c>
      <c r="E33" s="88" t="s">
        <v>26</v>
      </c>
      <c r="F33" s="77"/>
      <c r="G33" s="77"/>
      <c r="H33" s="31">
        <f>'IDEP 2023'!L33</f>
        <v>54</v>
      </c>
      <c r="I33" s="31">
        <f>'IDEP 2023'!M33</f>
        <v>2327998180</v>
      </c>
      <c r="J33" s="40">
        <f>'IDEP 2023'!S33</f>
        <v>0</v>
      </c>
      <c r="K33" s="40">
        <f>'IDEP 2023'!T33</f>
        <v>0</v>
      </c>
      <c r="L33" s="15"/>
      <c r="M33" s="16"/>
      <c r="N33" s="14" t="s">
        <v>91</v>
      </c>
      <c r="O33" s="14" t="s">
        <v>91</v>
      </c>
      <c r="P33" s="14" t="s">
        <v>91</v>
      </c>
      <c r="Q33" s="14" t="s">
        <v>91</v>
      </c>
      <c r="R33" s="15"/>
      <c r="S33" s="40"/>
      <c r="T33" s="16"/>
      <c r="U33" s="14" t="s">
        <v>91</v>
      </c>
      <c r="V33" s="14" t="s">
        <v>91</v>
      </c>
      <c r="W33" s="14" t="s">
        <v>91</v>
      </c>
      <c r="X33" s="14" t="s">
        <v>91</v>
      </c>
      <c r="Y33" s="17"/>
    </row>
    <row r="34" spans="1:25" ht="45.75" x14ac:dyDescent="0.25">
      <c r="A34" s="73" t="s">
        <v>90</v>
      </c>
      <c r="H34" s="6"/>
      <c r="I34" s="6"/>
      <c r="J34" s="6"/>
      <c r="K34" s="6"/>
    </row>
    <row r="35" spans="1:25" x14ac:dyDescent="0.25">
      <c r="A35" s="57" t="s">
        <v>96</v>
      </c>
      <c r="B35" s="58"/>
      <c r="C35" s="58"/>
      <c r="D35" s="58"/>
      <c r="E35" s="74"/>
      <c r="F35" s="75">
        <f>SUBTOTAL(101,F12:F33)</f>
        <v>0.5625</v>
      </c>
      <c r="G35" s="75">
        <f t="shared" ref="G35:X35" si="8">SUBTOTAL(101,G12:G33)</f>
        <v>0.5625</v>
      </c>
      <c r="H35" s="196">
        <f t="shared" si="8"/>
        <v>864.77272727272725</v>
      </c>
      <c r="I35" s="196">
        <f t="shared" si="8"/>
        <v>107043723.63636364</v>
      </c>
      <c r="J35" s="196">
        <f t="shared" si="8"/>
        <v>1747.390909090909</v>
      </c>
      <c r="K35" s="196">
        <f t="shared" si="8"/>
        <v>113724644.5</v>
      </c>
      <c r="L35" s="196" t="e">
        <f t="shared" si="8"/>
        <v>#DIV/0!</v>
      </c>
      <c r="M35" s="196" t="e">
        <f t="shared" si="8"/>
        <v>#DIV/0!</v>
      </c>
      <c r="N35" s="75">
        <f t="shared" si="8"/>
        <v>0.23809523809523808</v>
      </c>
      <c r="O35" s="75">
        <f t="shared" si="8"/>
        <v>0.19047619047619047</v>
      </c>
      <c r="P35" s="75">
        <f t="shared" si="8"/>
        <v>0.47619047619047616</v>
      </c>
      <c r="Q35" s="75">
        <f t="shared" si="8"/>
        <v>0.47619047619047616</v>
      </c>
      <c r="R35" s="75"/>
      <c r="S35" s="196" t="e">
        <f t="shared" si="8"/>
        <v>#DIV/0!</v>
      </c>
      <c r="T35" s="196" t="e">
        <f t="shared" si="8"/>
        <v>#DIV/0!</v>
      </c>
      <c r="U35" s="75">
        <f t="shared" si="8"/>
        <v>0.38095238095238093</v>
      </c>
      <c r="V35" s="75">
        <f t="shared" si="8"/>
        <v>0.33333333333333331</v>
      </c>
      <c r="W35" s="75">
        <f t="shared" si="8"/>
        <v>0.79365079365079372</v>
      </c>
      <c r="X35" s="75">
        <f t="shared" si="8"/>
        <v>0.79365079365079372</v>
      </c>
    </row>
  </sheetData>
  <mergeCells count="45">
    <mergeCell ref="C1:Y1"/>
    <mergeCell ref="B2:G2"/>
    <mergeCell ref="H2:I2"/>
    <mergeCell ref="J2:Y2"/>
    <mergeCell ref="B3:G3"/>
    <mergeCell ref="J3:Y3"/>
    <mergeCell ref="B4:G4"/>
    <mergeCell ref="H4:I4"/>
    <mergeCell ref="J4:Y4"/>
    <mergeCell ref="B5:G5"/>
    <mergeCell ref="H5:I5"/>
    <mergeCell ref="J5:Y5"/>
    <mergeCell ref="A6:Y6"/>
    <mergeCell ref="A7:G7"/>
    <mergeCell ref="L7:Y7"/>
    <mergeCell ref="A8:B11"/>
    <mergeCell ref="C8:C11"/>
    <mergeCell ref="D8:D11"/>
    <mergeCell ref="E8:E11"/>
    <mergeCell ref="F8:F11"/>
    <mergeCell ref="G8:G11"/>
    <mergeCell ref="H8:I9"/>
    <mergeCell ref="L9:R9"/>
    <mergeCell ref="S9:Y9"/>
    <mergeCell ref="H10:H11"/>
    <mergeCell ref="I10:I11"/>
    <mergeCell ref="J10:J11"/>
    <mergeCell ref="K10:K11"/>
    <mergeCell ref="A30:A32"/>
    <mergeCell ref="B30:B32"/>
    <mergeCell ref="L8:R8"/>
    <mergeCell ref="H7:K7"/>
    <mergeCell ref="J8:K9"/>
    <mergeCell ref="A16:A29"/>
    <mergeCell ref="B16:B17"/>
    <mergeCell ref="B19:B22"/>
    <mergeCell ref="B23:B24"/>
    <mergeCell ref="B25:B26"/>
    <mergeCell ref="B27:B28"/>
    <mergeCell ref="S8:Y8"/>
    <mergeCell ref="S10:Y10"/>
    <mergeCell ref="A12:A13"/>
    <mergeCell ref="A14:A15"/>
    <mergeCell ref="B14:B15"/>
    <mergeCell ref="L10:R10"/>
  </mergeCells>
  <dataValidations count="14">
    <dataValidation allowBlank="1" showInputMessage="1" showErrorMessage="1" prompt="Solo aplica para gastos de funcionamiento." sqref="A8:B11" xr:uid="{73EF7FD0-FA58-4248-BC47-CE5EFE47E046}"/>
    <dataValidation allowBlank="1" showInputMessage="1" showErrorMessage="1" prompt="Relacione los giros realizados  en el  mismo periodo del año anterior, relacionados con el rubro y el componente. valores en pesos." sqref="I10:I11" xr:uid="{9D9AF4E2-2C94-46C2-9851-843E362A826A}"/>
    <dataValidation type="list" allowBlank="1" showInputMessage="1" showErrorMessage="1" sqref="J2:Y2" xr:uid="{5E0389A2-4EAB-4C8C-A8B4-1707A4CB602C}">
      <formula1>INDIRECT(B2)</formula1>
    </dataValidation>
    <dataValidation allowBlank="1" showInputMessage="1" showErrorMessage="1" prompt="Escribir la otra entidad que no se encuentra en la lista desplegable" sqref="J3:Y3" xr:uid="{A572D6D3-9B35-44BB-AFB0-513933B16326}"/>
    <dataValidation allowBlank="1" showInputMessage="1" showErrorMessage="1" prompt="Escribir el otro sector que no se encuentra en la lista desplegable" sqref="B3:G3" xr:uid="{BCBEB4AA-C969-4814-B4E6-34FC24D01119}"/>
    <dataValidation allowBlank="1" showInputMessage="1" showErrorMessage="1" prompt="Relacione los giros realizados  en el  periodo de reporte para el rubro y el componente. Valores en pesos._x000a_" sqref="T11" xr:uid="{75D67D69-9A4A-481B-993F-CC9C45F54EFC}"/>
    <dataValidation allowBlank="1" showInputMessage="1" showErrorMessage="1" prompt="Relacione los giros realizados  en el  periodo de reporte para el rubro y el componente. Valores en pesos." sqref="M11" xr:uid="{321FE714-CB63-4DE3-9DA8-9D9E8BE14B93}"/>
    <dataValidation allowBlank="1" showInputMessage="1" showErrorMessage="1" prompt="Relacione el dato de consumo asociado al rubro, componente y unidad de medida en el periodo de reporte._x000a_" sqref="L11 S11" xr:uid="{D073B748-9D20-4A34-B044-83032A5C186F}"/>
    <dataValidation allowBlank="1" showInputMessage="1" showErrorMessage="1" prompt="Relacione los giros realizados  en el  mismo periodo del año anterior, relacionados con el rubro y el componente. Valores en pesos." sqref="K10:K11" xr:uid="{7E72DF72-ACF6-45AE-ADFD-F944D1C8BA49}"/>
    <dataValidation allowBlank="1" showInputMessage="1" showErrorMessage="1" prompt="Relacione el dato de consumo asociado al rubro, componente y unidad de medida reportado en el  mismo periodo del año anterior_x000a_" sqref="H10:H11 J10:J11" xr:uid="{C9232E84-A5BC-428E-A6F1-36441CF7A72A}"/>
    <dataValidation allowBlank="1" showInputMessage="1" showErrorMessage="1" prompt="Si en la celda &quot;E&quot;, selecionó SI, defina una meta en porcentaje para mantener o reducir el gasto en la vigencia. (En unidad de medida)" sqref="G8:G11" xr:uid="{FE20B90F-FD0F-4073-BC82-4A4B10D4A4D1}"/>
    <dataValidation allowBlank="1" showInputMessage="1" showErrorMessage="1" prompt="Si en la celda &quot;E&quot;, selecionó SI, defina una meta en porcentaje para mantener o reducir el gasto en la vigencia. (En giros presupuestales)" sqref="F8:F11" xr:uid="{4A71EBBB-DBB2-4638-BB14-A8AFA2FAB566}"/>
    <dataValidation allowBlank="1" showInputMessage="1" showErrorMessage="1" prompt="Si el rubro y componente se espera mantener o reducir en la vigencia (se selcciona como gasto elegible), seleccione SI, en caso contrario seleccione NO. _x000a__x000a_Si selecciona NO, se debe diligencuir las columnas H en adelante" sqref="E8:E11" xr:uid="{50E0FA99-C99A-451F-BBD6-D84B51E8EEFA}"/>
    <dataValidation allowBlank="1" showInputMessage="1" showErrorMessage="1" prompt="Defina la referencia que se usará  para medir el rubro o componente. Ejem. Metro cúbico, personas, horas, entre otros." sqref="D8:D11" xr:uid="{6E503581-54EC-458D-BEB0-5C39C27C1494}"/>
  </dataValidations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DC352-2C09-4F16-AA9C-DD42B30CC07B}">
  <dimension ref="A1:Y34"/>
  <sheetViews>
    <sheetView zoomScale="70" zoomScaleNormal="70" workbookViewId="0">
      <selection activeCell="V24" sqref="V24"/>
    </sheetView>
  </sheetViews>
  <sheetFormatPr baseColWidth="10" defaultColWidth="11.42578125" defaultRowHeight="15" x14ac:dyDescent="0.25"/>
  <cols>
    <col min="1" max="1" width="29" style="25" customWidth="1"/>
    <col min="2" max="2" width="29" style="6" customWidth="1"/>
    <col min="3" max="3" width="34.7109375" style="6" customWidth="1"/>
    <col min="4" max="4" width="19.28515625" style="6" customWidth="1"/>
    <col min="5" max="5" width="19.7109375" style="6" customWidth="1"/>
    <col min="6" max="6" width="16.42578125" style="37" customWidth="1"/>
    <col min="7" max="7" width="25.28515625" style="37" customWidth="1"/>
    <col min="8" max="8" width="16.85546875" style="35" customWidth="1"/>
    <col min="9" max="9" width="19.85546875" style="35" customWidth="1"/>
    <col min="10" max="10" width="16.85546875" style="35" customWidth="1"/>
    <col min="11" max="11" width="17.85546875" style="35" bestFit="1" customWidth="1"/>
    <col min="12" max="12" width="15.28515625" style="6" customWidth="1"/>
    <col min="13" max="13" width="19.5703125" style="6" customWidth="1"/>
    <col min="14" max="14" width="19.28515625" style="6" customWidth="1"/>
    <col min="15" max="15" width="19.85546875" style="6" customWidth="1"/>
    <col min="16" max="16" width="26" style="6" customWidth="1"/>
    <col min="17" max="17" width="24.140625" style="6" customWidth="1"/>
    <col min="18" max="18" width="23.5703125" style="6" customWidth="1"/>
    <col min="19" max="19" width="19.85546875" style="41" customWidth="1"/>
    <col min="20" max="20" width="19.85546875" style="6" customWidth="1"/>
    <col min="21" max="21" width="27.85546875" style="6" customWidth="1"/>
    <col min="22" max="22" width="19.85546875" style="6" customWidth="1"/>
    <col min="23" max="23" width="28.5703125" style="6" customWidth="1"/>
    <col min="24" max="24" width="33" style="6" customWidth="1"/>
    <col min="25" max="25" width="56.42578125" style="6" customWidth="1"/>
    <col min="26" max="16384" width="11.42578125" style="6"/>
  </cols>
  <sheetData>
    <row r="1" spans="1:25" ht="45.75" customHeight="1" x14ac:dyDescent="0.25">
      <c r="A1" s="5"/>
      <c r="B1" s="5"/>
      <c r="C1" s="300" t="s">
        <v>18</v>
      </c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0"/>
      <c r="X1" s="300"/>
      <c r="Y1" s="300"/>
    </row>
    <row r="2" spans="1:25" x14ac:dyDescent="0.25">
      <c r="A2" s="29" t="s">
        <v>20</v>
      </c>
      <c r="B2" s="295" t="s">
        <v>86</v>
      </c>
      <c r="C2" s="296"/>
      <c r="D2" s="296"/>
      <c r="E2" s="296"/>
      <c r="F2" s="296"/>
      <c r="G2" s="297"/>
      <c r="H2" s="298" t="s">
        <v>19</v>
      </c>
      <c r="I2" s="299"/>
      <c r="J2" s="295" t="s">
        <v>38</v>
      </c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  <c r="W2" s="296"/>
      <c r="X2" s="296"/>
      <c r="Y2" s="296"/>
    </row>
    <row r="3" spans="1:25" ht="30" x14ac:dyDescent="0.25">
      <c r="A3" s="29" t="s">
        <v>85</v>
      </c>
      <c r="B3" s="295"/>
      <c r="C3" s="296"/>
      <c r="D3" s="296"/>
      <c r="E3" s="296"/>
      <c r="F3" s="296"/>
      <c r="G3" s="297"/>
      <c r="H3" s="38"/>
      <c r="I3" s="42" t="s">
        <v>83</v>
      </c>
      <c r="J3" s="295"/>
      <c r="K3" s="296"/>
      <c r="L3" s="296"/>
      <c r="M3" s="296"/>
      <c r="N3" s="296"/>
      <c r="O3" s="296"/>
      <c r="P3" s="296"/>
      <c r="Q3" s="296"/>
      <c r="R3" s="296"/>
      <c r="S3" s="296"/>
      <c r="T3" s="296"/>
      <c r="U3" s="296"/>
      <c r="V3" s="296"/>
      <c r="W3" s="296"/>
      <c r="X3" s="296"/>
      <c r="Y3" s="296"/>
    </row>
    <row r="4" spans="1:25" x14ac:dyDescent="0.25">
      <c r="A4" s="7" t="s">
        <v>21</v>
      </c>
      <c r="B4" s="295">
        <v>2023</v>
      </c>
      <c r="C4" s="296"/>
      <c r="D4" s="296"/>
      <c r="E4" s="296"/>
      <c r="F4" s="296"/>
      <c r="G4" s="297"/>
      <c r="H4" s="298" t="s">
        <v>22</v>
      </c>
      <c r="I4" s="299"/>
      <c r="J4" s="295" t="s">
        <v>87</v>
      </c>
      <c r="K4" s="296"/>
      <c r="L4" s="296"/>
      <c r="M4" s="296"/>
      <c r="N4" s="296"/>
      <c r="O4" s="296"/>
      <c r="P4" s="296"/>
      <c r="Q4" s="296"/>
      <c r="R4" s="296"/>
      <c r="S4" s="296"/>
      <c r="T4" s="296"/>
      <c r="U4" s="296"/>
      <c r="V4" s="296"/>
      <c r="W4" s="296"/>
      <c r="X4" s="296"/>
      <c r="Y4" s="296"/>
    </row>
    <row r="5" spans="1:25" x14ac:dyDescent="0.25">
      <c r="A5" s="7" t="s">
        <v>23</v>
      </c>
      <c r="B5" s="295" t="s">
        <v>34</v>
      </c>
      <c r="C5" s="296"/>
      <c r="D5" s="296"/>
      <c r="E5" s="296"/>
      <c r="F5" s="296"/>
      <c r="G5" s="297"/>
      <c r="H5" s="298" t="s">
        <v>24</v>
      </c>
      <c r="I5" s="299"/>
      <c r="J5" s="295" t="s">
        <v>35</v>
      </c>
      <c r="K5" s="296"/>
      <c r="L5" s="296"/>
      <c r="M5" s="296"/>
      <c r="N5" s="296"/>
      <c r="O5" s="296"/>
      <c r="P5" s="296"/>
      <c r="Q5" s="296"/>
      <c r="R5" s="296"/>
      <c r="S5" s="296"/>
      <c r="T5" s="296"/>
      <c r="U5" s="296"/>
      <c r="V5" s="296"/>
      <c r="W5" s="296"/>
      <c r="X5" s="296"/>
      <c r="Y5" s="296"/>
    </row>
    <row r="6" spans="1:25" ht="19.5" customHeight="1" thickBot="1" x14ac:dyDescent="0.3">
      <c r="A6" s="271" t="s">
        <v>84</v>
      </c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</row>
    <row r="7" spans="1:25" ht="15.75" thickBot="1" x14ac:dyDescent="0.3">
      <c r="A7" s="272" t="s">
        <v>33</v>
      </c>
      <c r="B7" s="273"/>
      <c r="C7" s="273"/>
      <c r="D7" s="273"/>
      <c r="E7" s="273"/>
      <c r="F7" s="273"/>
      <c r="G7" s="273"/>
      <c r="H7" s="30"/>
      <c r="I7" s="30"/>
      <c r="J7" s="30"/>
      <c r="K7" s="30"/>
      <c r="L7" s="274" t="s">
        <v>48</v>
      </c>
      <c r="M7" s="275"/>
      <c r="N7" s="275"/>
      <c r="O7" s="275"/>
      <c r="P7" s="275"/>
      <c r="Q7" s="275"/>
      <c r="R7" s="275"/>
      <c r="S7" s="275"/>
      <c r="T7" s="275"/>
      <c r="U7" s="275"/>
      <c r="V7" s="275"/>
      <c r="W7" s="275"/>
      <c r="X7" s="275"/>
      <c r="Y7" s="275"/>
    </row>
    <row r="8" spans="1:25" ht="18" customHeight="1" x14ac:dyDescent="0.25">
      <c r="A8" s="276" t="s">
        <v>82</v>
      </c>
      <c r="B8" s="277"/>
      <c r="C8" s="277" t="s">
        <v>9</v>
      </c>
      <c r="D8" s="284" t="s">
        <v>43</v>
      </c>
      <c r="E8" s="277" t="s">
        <v>81</v>
      </c>
      <c r="F8" s="287" t="s">
        <v>46</v>
      </c>
      <c r="G8" s="287" t="s">
        <v>47</v>
      </c>
      <c r="H8" s="291" t="s">
        <v>51</v>
      </c>
      <c r="I8" s="292"/>
      <c r="J8" s="253" t="s">
        <v>52</v>
      </c>
      <c r="K8" s="254"/>
      <c r="L8" s="257"/>
      <c r="M8" s="258"/>
      <c r="N8" s="258"/>
      <c r="O8" s="258"/>
      <c r="P8" s="8"/>
      <c r="Q8" s="8"/>
      <c r="R8" s="8"/>
      <c r="S8" s="259"/>
      <c r="T8" s="260"/>
      <c r="U8" s="260"/>
      <c r="V8" s="260"/>
      <c r="W8" s="260"/>
      <c r="X8" s="260"/>
      <c r="Y8" s="260"/>
    </row>
    <row r="9" spans="1:25" ht="18" customHeight="1" x14ac:dyDescent="0.25">
      <c r="A9" s="278"/>
      <c r="B9" s="279"/>
      <c r="C9" s="279"/>
      <c r="D9" s="285"/>
      <c r="E9" s="279"/>
      <c r="F9" s="288"/>
      <c r="G9" s="288"/>
      <c r="H9" s="293"/>
      <c r="I9" s="294"/>
      <c r="J9" s="255"/>
      <c r="K9" s="256"/>
      <c r="L9" s="261" t="s">
        <v>49</v>
      </c>
      <c r="M9" s="262"/>
      <c r="N9" s="262"/>
      <c r="O9" s="262"/>
      <c r="P9" s="262"/>
      <c r="Q9" s="262"/>
      <c r="R9" s="263"/>
      <c r="S9" s="264" t="s">
        <v>50</v>
      </c>
      <c r="T9" s="265"/>
      <c r="U9" s="265"/>
      <c r="V9" s="265"/>
      <c r="W9" s="265"/>
      <c r="X9" s="265"/>
      <c r="Y9" s="265"/>
    </row>
    <row r="10" spans="1:25" ht="18" customHeight="1" thickBot="1" x14ac:dyDescent="0.3">
      <c r="A10" s="280"/>
      <c r="B10" s="281"/>
      <c r="C10" s="281"/>
      <c r="D10" s="285"/>
      <c r="E10" s="281"/>
      <c r="F10" s="289"/>
      <c r="G10" s="289"/>
      <c r="H10" s="266" t="s">
        <v>44</v>
      </c>
      <c r="I10" s="268" t="s">
        <v>41</v>
      </c>
      <c r="J10" s="266" t="s">
        <v>44</v>
      </c>
      <c r="K10" s="268" t="s">
        <v>41</v>
      </c>
      <c r="L10" s="257" t="s">
        <v>13</v>
      </c>
      <c r="M10" s="258"/>
      <c r="N10" s="258"/>
      <c r="O10" s="258"/>
      <c r="P10" s="258"/>
      <c r="Q10" s="258"/>
      <c r="R10" s="270"/>
      <c r="S10" s="242" t="s">
        <v>13</v>
      </c>
      <c r="T10" s="243"/>
      <c r="U10" s="243"/>
      <c r="V10" s="243"/>
      <c r="W10" s="243"/>
      <c r="X10" s="243"/>
      <c r="Y10" s="243"/>
    </row>
    <row r="11" spans="1:25" ht="192.75" customHeight="1" thickBot="1" x14ac:dyDescent="0.3">
      <c r="A11" s="282"/>
      <c r="B11" s="283"/>
      <c r="C11" s="283"/>
      <c r="D11" s="286"/>
      <c r="E11" s="283"/>
      <c r="F11" s="290"/>
      <c r="G11" s="290"/>
      <c r="H11" s="267"/>
      <c r="I11" s="269"/>
      <c r="J11" s="267"/>
      <c r="K11" s="269"/>
      <c r="L11" s="9" t="s">
        <v>45</v>
      </c>
      <c r="M11" s="9" t="s">
        <v>42</v>
      </c>
      <c r="N11" s="10" t="s">
        <v>54</v>
      </c>
      <c r="O11" s="10" t="s">
        <v>53</v>
      </c>
      <c r="P11" s="11" t="s">
        <v>55</v>
      </c>
      <c r="Q11" s="11" t="s">
        <v>56</v>
      </c>
      <c r="R11" s="28" t="s">
        <v>40</v>
      </c>
      <c r="S11" s="39" t="s">
        <v>45</v>
      </c>
      <c r="T11" s="12" t="s">
        <v>42</v>
      </c>
      <c r="U11" s="26" t="s">
        <v>54</v>
      </c>
      <c r="V11" s="26" t="s">
        <v>53</v>
      </c>
      <c r="W11" s="27" t="s">
        <v>55</v>
      </c>
      <c r="X11" s="27" t="s">
        <v>56</v>
      </c>
      <c r="Y11" s="12" t="s">
        <v>40</v>
      </c>
    </row>
    <row r="12" spans="1:25" ht="60" x14ac:dyDescent="0.25">
      <c r="A12" s="244" t="s">
        <v>88</v>
      </c>
      <c r="B12" s="13" t="s">
        <v>0</v>
      </c>
      <c r="C12" s="13" t="s">
        <v>0</v>
      </c>
      <c r="D12" s="13" t="s">
        <v>58</v>
      </c>
      <c r="E12" s="47" t="s">
        <v>26</v>
      </c>
      <c r="F12" s="14"/>
      <c r="G12" s="14"/>
      <c r="H12" s="31">
        <v>47</v>
      </c>
      <c r="I12" s="31">
        <v>17015770027</v>
      </c>
      <c r="J12" s="31">
        <v>61</v>
      </c>
      <c r="K12" s="31">
        <v>17241226027</v>
      </c>
      <c r="L12" s="31">
        <v>57</v>
      </c>
      <c r="M12" s="16">
        <v>2483921457</v>
      </c>
      <c r="N12" s="3">
        <f>IFERROR((1-(L12/H33)),0)</f>
        <v>0.97504378283712789</v>
      </c>
      <c r="O12" s="3">
        <f>IFERROR((1-(M12/I33)),0)</f>
        <v>0.98102518440046527</v>
      </c>
      <c r="P12" s="4">
        <f>IFERROR((N12/G12),0)</f>
        <v>0</v>
      </c>
      <c r="Q12" s="4">
        <f>IFERROR((O12/F12),0)</f>
        <v>0</v>
      </c>
      <c r="R12" s="15"/>
      <c r="S12" s="40">
        <v>61</v>
      </c>
      <c r="T12" s="109">
        <v>2659674057</v>
      </c>
      <c r="U12" s="1">
        <f>IFERROR((1-(S12/J33)),0)</f>
        <v>0.97903059470608456</v>
      </c>
      <c r="V12" s="1">
        <f>IFERROR((1-(T12/K33)),0)</f>
        <v>0.98246396990334739</v>
      </c>
      <c r="W12" s="2">
        <f>IFERROR((U12/G12),0)</f>
        <v>0</v>
      </c>
      <c r="X12" s="2">
        <f>IFERROR((V12/F12),0)</f>
        <v>0</v>
      </c>
      <c r="Y12" s="117" t="s">
        <v>110</v>
      </c>
    </row>
    <row r="13" spans="1:25" ht="107.25" customHeight="1" x14ac:dyDescent="0.25">
      <c r="A13" s="245"/>
      <c r="B13" s="18" t="s">
        <v>1</v>
      </c>
      <c r="C13" s="18" t="s">
        <v>60</v>
      </c>
      <c r="D13" s="18" t="s">
        <v>57</v>
      </c>
      <c r="E13" s="47" t="s">
        <v>26</v>
      </c>
      <c r="F13" s="19"/>
      <c r="G13" s="14"/>
      <c r="H13" s="31">
        <v>0</v>
      </c>
      <c r="I13" s="31">
        <v>0</v>
      </c>
      <c r="J13" s="31">
        <v>0</v>
      </c>
      <c r="K13" s="31">
        <v>0</v>
      </c>
      <c r="L13" s="14"/>
      <c r="M13" s="21"/>
      <c r="N13" s="3">
        <f t="shared" ref="N13:O32" si="0">IFERROR((1-(L13/H13)),0)</f>
        <v>0</v>
      </c>
      <c r="O13" s="3">
        <f>IFERROR((1-(M13/I13)),0)</f>
        <v>0</v>
      </c>
      <c r="P13" s="4">
        <f t="shared" ref="P13:P32" si="1">IFERROR((N13/G13),0)</f>
        <v>0</v>
      </c>
      <c r="Q13" s="4">
        <f t="shared" ref="Q13:Q32" si="2">IFERROR((O13/F13),0)</f>
        <v>0</v>
      </c>
      <c r="R13" s="15"/>
      <c r="S13" s="40"/>
      <c r="T13" s="16"/>
      <c r="U13" s="1">
        <f t="shared" ref="U13:V32" si="3">IFERROR((1-(S13/J13)),0)</f>
        <v>0</v>
      </c>
      <c r="V13" s="1">
        <f t="shared" si="3"/>
        <v>0</v>
      </c>
      <c r="W13" s="2">
        <f t="shared" ref="W13:W32" si="4">IFERROR((U13/G13),0)</f>
        <v>0</v>
      </c>
      <c r="X13" s="2">
        <f t="shared" ref="X13:X32" si="5">IFERROR((V13/F13),0)</f>
        <v>0</v>
      </c>
      <c r="Y13" s="117" t="s">
        <v>112</v>
      </c>
    </row>
    <row r="14" spans="1:25" ht="79.5" customHeight="1" x14ac:dyDescent="0.25">
      <c r="A14" s="246" t="s">
        <v>10</v>
      </c>
      <c r="B14" s="247" t="s">
        <v>2</v>
      </c>
      <c r="C14" s="18" t="s">
        <v>30</v>
      </c>
      <c r="D14" s="18" t="s">
        <v>70</v>
      </c>
      <c r="E14" s="47" t="s">
        <v>26</v>
      </c>
      <c r="F14" s="36"/>
      <c r="G14" s="36"/>
      <c r="H14" s="31"/>
      <c r="I14" s="31"/>
      <c r="J14" s="31">
        <v>14</v>
      </c>
      <c r="K14" s="31">
        <v>39272418</v>
      </c>
      <c r="L14" s="31">
        <v>6</v>
      </c>
      <c r="M14" s="31">
        <v>25747495</v>
      </c>
      <c r="N14" s="3">
        <f t="shared" si="0"/>
        <v>0</v>
      </c>
      <c r="O14" s="3">
        <f t="shared" si="0"/>
        <v>0</v>
      </c>
      <c r="P14" s="4">
        <f t="shared" si="1"/>
        <v>0</v>
      </c>
      <c r="Q14" s="4">
        <f t="shared" si="2"/>
        <v>0</v>
      </c>
      <c r="R14" s="15"/>
      <c r="S14" s="31">
        <v>18</v>
      </c>
      <c r="T14" s="31">
        <v>131798385</v>
      </c>
      <c r="U14" s="1">
        <f t="shared" si="3"/>
        <v>-0.28571428571428581</v>
      </c>
      <c r="V14" s="1">
        <f t="shared" si="3"/>
        <v>-2.3560038243634502</v>
      </c>
      <c r="W14" s="2">
        <f t="shared" si="4"/>
        <v>0</v>
      </c>
      <c r="X14" s="2">
        <f t="shared" si="5"/>
        <v>0</v>
      </c>
      <c r="Y14" s="17"/>
    </row>
    <row r="15" spans="1:25" ht="15.75" customHeight="1" x14ac:dyDescent="0.25">
      <c r="A15" s="246"/>
      <c r="B15" s="247"/>
      <c r="C15" s="18" t="s">
        <v>63</v>
      </c>
      <c r="D15" s="18" t="s">
        <v>61</v>
      </c>
      <c r="E15" s="47" t="s">
        <v>26</v>
      </c>
      <c r="F15" s="36"/>
      <c r="G15" s="36"/>
      <c r="H15" s="31"/>
      <c r="I15" s="31"/>
      <c r="J15" s="31">
        <v>18</v>
      </c>
      <c r="K15" s="31">
        <v>58364179</v>
      </c>
      <c r="L15" s="20">
        <v>6</v>
      </c>
      <c r="M15" s="31">
        <v>65501755</v>
      </c>
      <c r="N15" s="3">
        <f t="shared" si="0"/>
        <v>0</v>
      </c>
      <c r="O15" s="3">
        <f t="shared" si="0"/>
        <v>0</v>
      </c>
      <c r="P15" s="4">
        <f t="shared" si="1"/>
        <v>0</v>
      </c>
      <c r="Q15" s="4">
        <f t="shared" si="2"/>
        <v>0</v>
      </c>
      <c r="R15" s="15"/>
      <c r="S15" s="40">
        <v>18</v>
      </c>
      <c r="T15" s="16">
        <v>125063958</v>
      </c>
      <c r="U15" s="1">
        <f t="shared" si="3"/>
        <v>0</v>
      </c>
      <c r="V15" s="1">
        <f t="shared" si="3"/>
        <v>-1.142820478979067</v>
      </c>
      <c r="W15" s="2">
        <f t="shared" si="4"/>
        <v>0</v>
      </c>
      <c r="X15" s="2">
        <f t="shared" si="5"/>
        <v>0</v>
      </c>
      <c r="Y15" s="17"/>
    </row>
    <row r="16" spans="1:25" ht="60" x14ac:dyDescent="0.25">
      <c r="A16" s="246" t="s">
        <v>11</v>
      </c>
      <c r="B16" s="247" t="s">
        <v>3</v>
      </c>
      <c r="C16" s="110" t="s">
        <v>64</v>
      </c>
      <c r="D16" s="18" t="s">
        <v>65</v>
      </c>
      <c r="E16" s="47" t="s">
        <v>26</v>
      </c>
      <c r="F16" s="48"/>
      <c r="G16" s="48"/>
      <c r="H16" s="32">
        <v>104</v>
      </c>
      <c r="I16" s="16">
        <v>25633698</v>
      </c>
      <c r="J16" s="32">
        <v>94</v>
      </c>
      <c r="K16" s="32">
        <v>47577856</v>
      </c>
      <c r="L16" s="40">
        <v>100</v>
      </c>
      <c r="M16" s="16">
        <v>22717277</v>
      </c>
      <c r="N16" s="3">
        <f t="shared" si="0"/>
        <v>3.8461538461538436E-2</v>
      </c>
      <c r="O16" s="3">
        <f t="shared" si="0"/>
        <v>0.11377293280119005</v>
      </c>
      <c r="P16" s="4">
        <f t="shared" si="1"/>
        <v>0</v>
      </c>
      <c r="Q16" s="4">
        <f t="shared" si="2"/>
        <v>0</v>
      </c>
      <c r="R16" s="15"/>
      <c r="S16" s="40">
        <v>95</v>
      </c>
      <c r="T16" s="109">
        <v>45035656</v>
      </c>
      <c r="U16" s="1">
        <f t="shared" si="3"/>
        <v>-1.0638297872340496E-2</v>
      </c>
      <c r="V16" s="1">
        <f t="shared" si="3"/>
        <v>5.3432420325960073E-2</v>
      </c>
      <c r="W16" s="2">
        <f t="shared" si="4"/>
        <v>0</v>
      </c>
      <c r="X16" s="2">
        <f t="shared" si="5"/>
        <v>0</v>
      </c>
      <c r="Y16" s="117" t="s">
        <v>100</v>
      </c>
    </row>
    <row r="17" spans="1:25" ht="48" customHeight="1" x14ac:dyDescent="0.25">
      <c r="A17" s="246"/>
      <c r="B17" s="247"/>
      <c r="C17" s="110" t="s">
        <v>62</v>
      </c>
      <c r="D17" s="18" t="s">
        <v>59</v>
      </c>
      <c r="E17" s="47" t="s">
        <v>26</v>
      </c>
      <c r="F17" s="48"/>
      <c r="G17" s="48"/>
      <c r="H17" s="32">
        <v>0</v>
      </c>
      <c r="I17" s="16">
        <v>0</v>
      </c>
      <c r="J17" s="32">
        <v>0</v>
      </c>
      <c r="K17" s="32">
        <v>0</v>
      </c>
      <c r="L17" s="40">
        <v>0</v>
      </c>
      <c r="M17" s="16">
        <v>0</v>
      </c>
      <c r="N17" s="3">
        <f t="shared" si="0"/>
        <v>0</v>
      </c>
      <c r="O17" s="3">
        <f t="shared" si="0"/>
        <v>0</v>
      </c>
      <c r="P17" s="4">
        <f t="shared" si="1"/>
        <v>0</v>
      </c>
      <c r="Q17" s="4">
        <f t="shared" si="2"/>
        <v>0</v>
      </c>
      <c r="R17" s="15"/>
      <c r="S17" s="40">
        <v>261</v>
      </c>
      <c r="T17" s="16">
        <v>0</v>
      </c>
      <c r="U17" s="1">
        <f t="shared" si="3"/>
        <v>0</v>
      </c>
      <c r="V17" s="1">
        <f t="shared" si="3"/>
        <v>0</v>
      </c>
      <c r="W17" s="2">
        <f t="shared" si="4"/>
        <v>0</v>
      </c>
      <c r="X17" s="2">
        <f t="shared" si="5"/>
        <v>0</v>
      </c>
      <c r="Y17" s="117" t="s">
        <v>101</v>
      </c>
    </row>
    <row r="18" spans="1:25" ht="45" x14ac:dyDescent="0.25">
      <c r="A18" s="246"/>
      <c r="B18" s="18" t="s">
        <v>4</v>
      </c>
      <c r="C18" s="110" t="s">
        <v>66</v>
      </c>
      <c r="D18" s="18" t="s">
        <v>65</v>
      </c>
      <c r="E18" s="47" t="s">
        <v>26</v>
      </c>
      <c r="F18" s="48"/>
      <c r="G18" s="48"/>
      <c r="H18" s="32">
        <v>448</v>
      </c>
      <c r="I18" s="16">
        <v>393170800</v>
      </c>
      <c r="J18" s="32">
        <v>448</v>
      </c>
      <c r="K18" s="32">
        <v>705663710</v>
      </c>
      <c r="L18" s="40">
        <v>448</v>
      </c>
      <c r="M18" s="109">
        <v>256330220</v>
      </c>
      <c r="N18" s="3">
        <f t="shared" si="0"/>
        <v>0</v>
      </c>
      <c r="O18" s="3">
        <f t="shared" si="0"/>
        <v>0.34804359835470999</v>
      </c>
      <c r="P18" s="4">
        <f t="shared" si="1"/>
        <v>0</v>
      </c>
      <c r="Q18" s="4">
        <f t="shared" si="2"/>
        <v>0</v>
      </c>
      <c r="R18" s="15"/>
      <c r="S18" s="40">
        <v>448</v>
      </c>
      <c r="T18" s="109">
        <v>532863460</v>
      </c>
      <c r="U18" s="1">
        <f t="shared" si="3"/>
        <v>0</v>
      </c>
      <c r="V18" s="1">
        <f t="shared" si="3"/>
        <v>0.24487620314214542</v>
      </c>
      <c r="W18" s="2">
        <f t="shared" si="4"/>
        <v>0</v>
      </c>
      <c r="X18" s="2">
        <f t="shared" si="5"/>
        <v>0</v>
      </c>
      <c r="Y18" s="117" t="s">
        <v>102</v>
      </c>
    </row>
    <row r="19" spans="1:25" ht="75" x14ac:dyDescent="0.25">
      <c r="A19" s="246"/>
      <c r="B19" s="247" t="s">
        <v>5</v>
      </c>
      <c r="C19" s="110" t="s">
        <v>67</v>
      </c>
      <c r="D19" s="18" t="s">
        <v>61</v>
      </c>
      <c r="E19" s="47" t="s">
        <v>26</v>
      </c>
      <c r="F19" s="48"/>
      <c r="G19" s="48"/>
      <c r="H19" s="40" t="s">
        <v>99</v>
      </c>
      <c r="I19" s="16">
        <v>44972978</v>
      </c>
      <c r="J19" s="32">
        <v>0</v>
      </c>
      <c r="K19" s="32">
        <v>171955246</v>
      </c>
      <c r="L19" s="40" t="s">
        <v>99</v>
      </c>
      <c r="M19" s="109">
        <v>69214288</v>
      </c>
      <c r="N19" s="3">
        <f t="shared" si="0"/>
        <v>0</v>
      </c>
      <c r="O19" s="3">
        <f t="shared" si="0"/>
        <v>-0.53901945297018128</v>
      </c>
      <c r="P19" s="4">
        <f t="shared" si="1"/>
        <v>0</v>
      </c>
      <c r="Q19" s="4">
        <f t="shared" si="2"/>
        <v>0</v>
      </c>
      <c r="R19" s="15"/>
      <c r="S19" s="40" t="s">
        <v>99</v>
      </c>
      <c r="T19" s="109">
        <v>69214288</v>
      </c>
      <c r="U19" s="1">
        <f t="shared" si="3"/>
        <v>0</v>
      </c>
      <c r="V19" s="1">
        <f t="shared" si="3"/>
        <v>0.59748661579071571</v>
      </c>
      <c r="W19" s="2">
        <f t="shared" si="4"/>
        <v>0</v>
      </c>
      <c r="X19" s="2">
        <f t="shared" si="5"/>
        <v>0</v>
      </c>
      <c r="Y19" s="117" t="s">
        <v>103</v>
      </c>
    </row>
    <row r="20" spans="1:25" ht="60" x14ac:dyDescent="0.25">
      <c r="A20" s="246"/>
      <c r="B20" s="247"/>
      <c r="C20" s="110" t="s">
        <v>68</v>
      </c>
      <c r="D20" s="18" t="s">
        <v>69</v>
      </c>
      <c r="E20" s="47" t="s">
        <v>26</v>
      </c>
      <c r="F20" s="48"/>
      <c r="G20" s="48"/>
      <c r="H20" s="32">
        <v>20</v>
      </c>
      <c r="I20" s="16">
        <v>0</v>
      </c>
      <c r="J20" s="32">
        <v>20</v>
      </c>
      <c r="K20" s="32">
        <v>0</v>
      </c>
      <c r="L20" s="40">
        <v>20</v>
      </c>
      <c r="M20" s="16">
        <v>0</v>
      </c>
      <c r="N20" s="3">
        <f t="shared" si="0"/>
        <v>0</v>
      </c>
      <c r="O20" s="3">
        <f t="shared" si="0"/>
        <v>0</v>
      </c>
      <c r="P20" s="4">
        <f t="shared" si="1"/>
        <v>0</v>
      </c>
      <c r="Q20" s="4">
        <f t="shared" si="2"/>
        <v>0</v>
      </c>
      <c r="R20" s="15"/>
      <c r="S20" s="40">
        <v>20</v>
      </c>
      <c r="T20" s="16">
        <v>0</v>
      </c>
      <c r="U20" s="1">
        <f t="shared" si="3"/>
        <v>0</v>
      </c>
      <c r="V20" s="1">
        <f t="shared" si="3"/>
        <v>0</v>
      </c>
      <c r="W20" s="2">
        <f t="shared" si="4"/>
        <v>0</v>
      </c>
      <c r="X20" s="2">
        <f t="shared" si="5"/>
        <v>0</v>
      </c>
      <c r="Y20" s="117" t="s">
        <v>104</v>
      </c>
    </row>
    <row r="21" spans="1:25" ht="40.5" customHeight="1" x14ac:dyDescent="0.25">
      <c r="A21" s="246"/>
      <c r="B21" s="247"/>
      <c r="C21" s="110" t="s">
        <v>31</v>
      </c>
      <c r="D21" s="18" t="s">
        <v>61</v>
      </c>
      <c r="E21" s="47" t="s">
        <v>26</v>
      </c>
      <c r="F21" s="48"/>
      <c r="G21" s="48"/>
      <c r="H21" s="40" t="s">
        <v>99</v>
      </c>
      <c r="I21" s="109">
        <v>31846636</v>
      </c>
      <c r="J21" s="32">
        <v>0</v>
      </c>
      <c r="K21" s="32">
        <v>57378606</v>
      </c>
      <c r="L21" s="40" t="s">
        <v>99</v>
      </c>
      <c r="M21" s="109">
        <v>62028552</v>
      </c>
      <c r="N21" s="3">
        <f t="shared" si="0"/>
        <v>0</v>
      </c>
      <c r="O21" s="3">
        <f t="shared" si="0"/>
        <v>-0.94772697499352843</v>
      </c>
      <c r="P21" s="4">
        <f t="shared" si="1"/>
        <v>0</v>
      </c>
      <c r="Q21" s="4">
        <f t="shared" si="2"/>
        <v>0</v>
      </c>
      <c r="R21" s="15"/>
      <c r="S21" s="40" t="s">
        <v>99</v>
      </c>
      <c r="T21" s="109">
        <v>139442817</v>
      </c>
      <c r="U21" s="1">
        <f t="shared" si="3"/>
        <v>0</v>
      </c>
      <c r="V21" s="1">
        <f t="shared" si="3"/>
        <v>-1.430223156693629</v>
      </c>
      <c r="W21" s="2">
        <f t="shared" si="4"/>
        <v>0</v>
      </c>
      <c r="X21" s="2">
        <f t="shared" si="5"/>
        <v>0</v>
      </c>
      <c r="Y21" s="117" t="s">
        <v>105</v>
      </c>
    </row>
    <row r="22" spans="1:25" ht="63.75" customHeight="1" x14ac:dyDescent="0.25">
      <c r="A22" s="246"/>
      <c r="B22" s="247"/>
      <c r="C22" s="110" t="s">
        <v>32</v>
      </c>
      <c r="D22" s="18" t="s">
        <v>71</v>
      </c>
      <c r="E22" s="47" t="s">
        <v>26</v>
      </c>
      <c r="F22" s="48"/>
      <c r="G22" s="48"/>
      <c r="H22" s="32">
        <v>3869</v>
      </c>
      <c r="I22" s="16">
        <v>31390401</v>
      </c>
      <c r="J22" s="32">
        <v>6163</v>
      </c>
      <c r="K22" s="32">
        <v>57600528</v>
      </c>
      <c r="L22" s="40">
        <v>2836</v>
      </c>
      <c r="M22" s="109">
        <v>32862457</v>
      </c>
      <c r="N22" s="3">
        <f t="shared" si="0"/>
        <v>0.26699405531145004</v>
      </c>
      <c r="O22" s="3">
        <f t="shared" si="0"/>
        <v>-4.689510019320875E-2</v>
      </c>
      <c r="P22" s="4">
        <f t="shared" si="1"/>
        <v>0</v>
      </c>
      <c r="Q22" s="4">
        <f t="shared" si="2"/>
        <v>0</v>
      </c>
      <c r="R22" s="15"/>
      <c r="S22" s="40">
        <v>6167</v>
      </c>
      <c r="T22" s="109">
        <v>79983575</v>
      </c>
      <c r="U22" s="1">
        <f t="shared" si="3"/>
        <v>-6.4903456109033364E-4</v>
      </c>
      <c r="V22" s="1">
        <f t="shared" si="3"/>
        <v>-0.38859100388801981</v>
      </c>
      <c r="W22" s="2">
        <f t="shared" si="4"/>
        <v>0</v>
      </c>
      <c r="X22" s="2">
        <f t="shared" si="5"/>
        <v>0</v>
      </c>
      <c r="Y22" s="117" t="s">
        <v>106</v>
      </c>
    </row>
    <row r="23" spans="1:25" ht="36.75" customHeight="1" x14ac:dyDescent="0.25">
      <c r="A23" s="246"/>
      <c r="B23" s="250" t="s">
        <v>6</v>
      </c>
      <c r="C23" s="18" t="s">
        <v>72</v>
      </c>
      <c r="D23" s="18" t="s">
        <v>74</v>
      </c>
      <c r="E23" s="47" t="s">
        <v>26</v>
      </c>
      <c r="F23" s="48"/>
      <c r="G23" s="48"/>
      <c r="H23" s="32"/>
      <c r="I23" s="16"/>
      <c r="J23" s="32"/>
      <c r="K23" s="32"/>
      <c r="L23" s="40"/>
      <c r="M23" s="16"/>
      <c r="N23" s="3">
        <f t="shared" si="0"/>
        <v>0</v>
      </c>
      <c r="O23" s="3">
        <f t="shared" si="0"/>
        <v>0</v>
      </c>
      <c r="P23" s="4">
        <f t="shared" si="1"/>
        <v>0</v>
      </c>
      <c r="Q23" s="4">
        <f t="shared" si="2"/>
        <v>0</v>
      </c>
      <c r="R23" s="15"/>
      <c r="S23" s="40"/>
      <c r="T23" s="16"/>
      <c r="U23" s="1">
        <f t="shared" si="3"/>
        <v>0</v>
      </c>
      <c r="V23" s="1">
        <f t="shared" si="3"/>
        <v>0</v>
      </c>
      <c r="W23" s="2">
        <f t="shared" si="4"/>
        <v>0</v>
      </c>
      <c r="X23" s="2">
        <f t="shared" si="5"/>
        <v>0</v>
      </c>
      <c r="Y23" s="17"/>
    </row>
    <row r="24" spans="1:25" ht="54" customHeight="1" x14ac:dyDescent="0.25">
      <c r="A24" s="246"/>
      <c r="B24" s="251"/>
      <c r="C24" s="111" t="s">
        <v>73</v>
      </c>
      <c r="D24" s="111" t="s">
        <v>75</v>
      </c>
      <c r="E24" s="118" t="s">
        <v>25</v>
      </c>
      <c r="F24" s="119">
        <v>0.05</v>
      </c>
      <c r="G24" s="119">
        <v>0.05</v>
      </c>
      <c r="H24" s="114">
        <v>72755</v>
      </c>
      <c r="I24" s="115">
        <v>9106132</v>
      </c>
      <c r="J24" s="114">
        <v>118940</v>
      </c>
      <c r="K24" s="114">
        <v>14920089</v>
      </c>
      <c r="L24" s="116">
        <v>45453</v>
      </c>
      <c r="M24" s="115">
        <v>5908890</v>
      </c>
      <c r="N24" s="120">
        <f t="shared" si="0"/>
        <v>0.37525943234141979</v>
      </c>
      <c r="O24" s="120">
        <f>IFERROR((1-(M24/I24)),0)</f>
        <v>0.3511086814906702</v>
      </c>
      <c r="P24" s="121">
        <f t="shared" si="1"/>
        <v>7.5051886468283957</v>
      </c>
      <c r="Q24" s="121">
        <f t="shared" si="2"/>
        <v>7.0221736298134037</v>
      </c>
      <c r="R24" s="122"/>
      <c r="S24" s="116">
        <v>154900</v>
      </c>
      <c r="T24" s="115">
        <v>20182997</v>
      </c>
      <c r="U24" s="123">
        <f>IFERROR((1-(S24/J24)),0)</f>
        <v>-0.3023373129308895</v>
      </c>
      <c r="V24" s="123">
        <f>IFERROR((1-(T24/K24)),0)</f>
        <v>-0.3527397189118644</v>
      </c>
      <c r="W24" s="124">
        <f t="shared" si="4"/>
        <v>-6.04674625861779</v>
      </c>
      <c r="X24" s="124">
        <f>IFERROR((V24/F24),0)</f>
        <v>-7.0547943782372879</v>
      </c>
      <c r="Y24" s="117" t="s">
        <v>107</v>
      </c>
    </row>
    <row r="25" spans="1:25" ht="90" x14ac:dyDescent="0.25">
      <c r="A25" s="246"/>
      <c r="B25" s="239" t="s">
        <v>36</v>
      </c>
      <c r="C25" s="18" t="s">
        <v>29</v>
      </c>
      <c r="D25" s="18" t="s">
        <v>61</v>
      </c>
      <c r="E25" s="18" t="s">
        <v>26</v>
      </c>
      <c r="F25" s="36"/>
      <c r="G25" s="36"/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">
        <f t="shared" si="0"/>
        <v>0</v>
      </c>
      <c r="O25" s="3">
        <f t="shared" si="0"/>
        <v>0</v>
      </c>
      <c r="P25" s="4">
        <f t="shared" si="1"/>
        <v>0</v>
      </c>
      <c r="Q25" s="4">
        <f t="shared" si="2"/>
        <v>0</v>
      </c>
      <c r="R25" s="15"/>
      <c r="S25" s="40">
        <v>0</v>
      </c>
      <c r="T25" s="16">
        <v>0</v>
      </c>
      <c r="U25" s="1">
        <f t="shared" si="3"/>
        <v>0</v>
      </c>
      <c r="V25" s="1">
        <f t="shared" si="3"/>
        <v>0</v>
      </c>
      <c r="W25" s="2">
        <f t="shared" si="4"/>
        <v>0</v>
      </c>
      <c r="X25" s="2">
        <f t="shared" si="5"/>
        <v>0</v>
      </c>
      <c r="Y25" s="17"/>
    </row>
    <row r="26" spans="1:25" ht="68.25" customHeight="1" x14ac:dyDescent="0.25">
      <c r="A26" s="246"/>
      <c r="B26" s="252"/>
      <c r="C26" s="18" t="s">
        <v>28</v>
      </c>
      <c r="D26" s="18" t="s">
        <v>61</v>
      </c>
      <c r="E26" s="18" t="s">
        <v>26</v>
      </c>
      <c r="F26" s="36"/>
      <c r="G26" s="36"/>
      <c r="H26" s="32">
        <v>0</v>
      </c>
      <c r="I26" s="16">
        <v>6593000</v>
      </c>
      <c r="J26" s="32">
        <v>0</v>
      </c>
      <c r="K26" s="32">
        <v>0</v>
      </c>
      <c r="L26" s="40">
        <v>0</v>
      </c>
      <c r="M26" s="16">
        <v>25430654</v>
      </c>
      <c r="N26" s="3">
        <f t="shared" si="0"/>
        <v>0</v>
      </c>
      <c r="O26" s="3">
        <f t="shared" si="0"/>
        <v>-2.857220385257091</v>
      </c>
      <c r="P26" s="4">
        <f t="shared" si="1"/>
        <v>0</v>
      </c>
      <c r="Q26" s="4">
        <f t="shared" si="2"/>
        <v>0</v>
      </c>
      <c r="R26" s="15"/>
      <c r="S26" s="40">
        <v>0</v>
      </c>
      <c r="T26" s="16">
        <v>40880726</v>
      </c>
      <c r="U26" s="1">
        <f t="shared" si="3"/>
        <v>0</v>
      </c>
      <c r="V26" s="1">
        <f t="shared" si="3"/>
        <v>0</v>
      </c>
      <c r="W26" s="2">
        <f t="shared" si="4"/>
        <v>0</v>
      </c>
      <c r="X26" s="2">
        <f t="shared" si="5"/>
        <v>0</v>
      </c>
      <c r="Y26" s="17"/>
    </row>
    <row r="27" spans="1:25" ht="60" x14ac:dyDescent="0.25">
      <c r="A27" s="246"/>
      <c r="B27" s="239" t="s">
        <v>37</v>
      </c>
      <c r="C27" s="18" t="s">
        <v>27</v>
      </c>
      <c r="D27" s="18" t="s">
        <v>76</v>
      </c>
      <c r="E27" s="18" t="s">
        <v>26</v>
      </c>
      <c r="F27" s="36"/>
      <c r="G27" s="36"/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">
        <f t="shared" si="0"/>
        <v>0</v>
      </c>
      <c r="O27" s="3">
        <f t="shared" si="0"/>
        <v>0</v>
      </c>
      <c r="P27" s="4">
        <f t="shared" si="1"/>
        <v>0</v>
      </c>
      <c r="Q27" s="4">
        <f t="shared" si="2"/>
        <v>0</v>
      </c>
      <c r="R27" s="15"/>
      <c r="S27" s="40">
        <v>0</v>
      </c>
      <c r="T27" s="16">
        <v>0</v>
      </c>
      <c r="U27" s="1">
        <f t="shared" si="3"/>
        <v>0</v>
      </c>
      <c r="V27" s="1">
        <f t="shared" si="3"/>
        <v>0</v>
      </c>
      <c r="W27" s="2">
        <f t="shared" si="4"/>
        <v>0</v>
      </c>
      <c r="X27" s="2">
        <f t="shared" si="5"/>
        <v>0</v>
      </c>
      <c r="Y27" s="17"/>
    </row>
    <row r="28" spans="1:25" ht="60" x14ac:dyDescent="0.25">
      <c r="A28" s="246"/>
      <c r="B28" s="252"/>
      <c r="C28" s="18" t="s">
        <v>14</v>
      </c>
      <c r="D28" s="18" t="s">
        <v>76</v>
      </c>
      <c r="E28" s="18" t="s">
        <v>26</v>
      </c>
      <c r="F28" s="36"/>
      <c r="G28" s="36"/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">
        <f t="shared" si="0"/>
        <v>0</v>
      </c>
      <c r="O28" s="3">
        <f t="shared" si="0"/>
        <v>0</v>
      </c>
      <c r="P28" s="4">
        <f t="shared" si="1"/>
        <v>0</v>
      </c>
      <c r="Q28" s="4">
        <f t="shared" si="2"/>
        <v>0</v>
      </c>
      <c r="R28" s="15"/>
      <c r="S28" s="40">
        <v>0</v>
      </c>
      <c r="T28" s="16">
        <v>0</v>
      </c>
      <c r="U28" s="1">
        <f t="shared" si="3"/>
        <v>0</v>
      </c>
      <c r="V28" s="1">
        <f t="shared" si="3"/>
        <v>0</v>
      </c>
      <c r="W28" s="2">
        <f t="shared" si="4"/>
        <v>0</v>
      </c>
      <c r="X28" s="2">
        <f t="shared" si="5"/>
        <v>0</v>
      </c>
      <c r="Y28" s="17"/>
    </row>
    <row r="29" spans="1:25" ht="117" customHeight="1" x14ac:dyDescent="0.25">
      <c r="A29" s="246"/>
      <c r="B29" s="18" t="s">
        <v>7</v>
      </c>
      <c r="C29" s="18" t="s">
        <v>77</v>
      </c>
      <c r="D29" s="18" t="s">
        <v>78</v>
      </c>
      <c r="E29" s="18" t="s">
        <v>26</v>
      </c>
      <c r="F29" s="36"/>
      <c r="G29" s="36"/>
      <c r="H29" s="31">
        <v>0</v>
      </c>
      <c r="I29" s="16">
        <v>0</v>
      </c>
      <c r="J29" s="31">
        <v>100</v>
      </c>
      <c r="K29" s="16">
        <v>257007000</v>
      </c>
      <c r="L29" s="31">
        <v>50</v>
      </c>
      <c r="M29" s="16">
        <v>37413994</v>
      </c>
      <c r="N29" s="3">
        <f t="shared" si="0"/>
        <v>0</v>
      </c>
      <c r="O29" s="3">
        <f t="shared" si="0"/>
        <v>0</v>
      </c>
      <c r="P29" s="4">
        <f t="shared" si="1"/>
        <v>0</v>
      </c>
      <c r="Q29" s="4">
        <f t="shared" si="2"/>
        <v>0</v>
      </c>
      <c r="R29" s="117" t="s">
        <v>114</v>
      </c>
      <c r="S29" s="31">
        <v>100</v>
      </c>
      <c r="T29" s="16">
        <v>276000000</v>
      </c>
      <c r="U29" s="1">
        <f t="shared" si="3"/>
        <v>0</v>
      </c>
      <c r="V29" s="1">
        <f t="shared" si="3"/>
        <v>-7.3900710875579367E-2</v>
      </c>
      <c r="W29" s="2">
        <f t="shared" si="4"/>
        <v>0</v>
      </c>
      <c r="X29" s="2">
        <f t="shared" si="5"/>
        <v>0</v>
      </c>
      <c r="Y29" s="117" t="s">
        <v>113</v>
      </c>
    </row>
    <row r="30" spans="1:25" ht="60" x14ac:dyDescent="0.25">
      <c r="A30" s="236" t="s">
        <v>12</v>
      </c>
      <c r="B30" s="239" t="s">
        <v>8</v>
      </c>
      <c r="C30" s="112" t="s">
        <v>15</v>
      </c>
      <c r="D30" s="22" t="s">
        <v>79</v>
      </c>
      <c r="E30" s="18" t="s">
        <v>26</v>
      </c>
      <c r="F30" s="48"/>
      <c r="G30" s="48"/>
      <c r="H30" s="33">
        <v>9274</v>
      </c>
      <c r="I30" s="16">
        <v>44240725</v>
      </c>
      <c r="J30" s="32">
        <v>17340</v>
      </c>
      <c r="K30" s="16">
        <v>72130879</v>
      </c>
      <c r="L30" s="40">
        <v>9844</v>
      </c>
      <c r="M30" s="109">
        <v>38488966</v>
      </c>
      <c r="N30" s="3">
        <f t="shared" si="0"/>
        <v>-6.146215225361229E-2</v>
      </c>
      <c r="O30" s="3">
        <f t="shared" si="0"/>
        <v>0.13001050502675982</v>
      </c>
      <c r="P30" s="4">
        <f t="shared" si="1"/>
        <v>0</v>
      </c>
      <c r="Q30" s="4">
        <f t="shared" si="2"/>
        <v>0</v>
      </c>
      <c r="R30" s="15"/>
      <c r="S30" s="40">
        <v>18161</v>
      </c>
      <c r="T30" s="109">
        <v>74261426</v>
      </c>
      <c r="U30" s="1">
        <f t="shared" si="3"/>
        <v>-4.7347174163783201E-2</v>
      </c>
      <c r="V30" s="1">
        <f t="shared" si="3"/>
        <v>-2.9537238829433932E-2</v>
      </c>
      <c r="W30" s="2">
        <f t="shared" si="4"/>
        <v>0</v>
      </c>
      <c r="X30" s="2">
        <f t="shared" si="5"/>
        <v>0</v>
      </c>
      <c r="Y30" s="117" t="s">
        <v>108</v>
      </c>
    </row>
    <row r="31" spans="1:25" ht="60" x14ac:dyDescent="0.25">
      <c r="A31" s="237"/>
      <c r="B31" s="240"/>
      <c r="C31" s="112" t="s">
        <v>16</v>
      </c>
      <c r="D31" s="22" t="s">
        <v>79</v>
      </c>
      <c r="E31" s="18" t="s">
        <v>26</v>
      </c>
      <c r="F31" s="48"/>
      <c r="G31" s="48"/>
      <c r="H31" s="33">
        <v>0</v>
      </c>
      <c r="I31" s="16">
        <v>65720</v>
      </c>
      <c r="J31" s="32">
        <v>0</v>
      </c>
      <c r="K31" s="16">
        <v>118060</v>
      </c>
      <c r="L31" s="40">
        <v>0</v>
      </c>
      <c r="M31" s="109">
        <v>65880</v>
      </c>
      <c r="N31" s="3">
        <f t="shared" si="0"/>
        <v>0</v>
      </c>
      <c r="O31" s="3">
        <f t="shared" si="0"/>
        <v>-2.4345709068775978E-3</v>
      </c>
      <c r="P31" s="4">
        <f t="shared" si="1"/>
        <v>0</v>
      </c>
      <c r="Q31" s="4">
        <f t="shared" si="2"/>
        <v>0</v>
      </c>
      <c r="R31" s="23"/>
      <c r="S31" s="40">
        <v>0</v>
      </c>
      <c r="T31" s="109">
        <v>134760</v>
      </c>
      <c r="U31" s="1">
        <f t="shared" si="3"/>
        <v>0</v>
      </c>
      <c r="V31" s="1">
        <f t="shared" si="3"/>
        <v>-0.14145349822124342</v>
      </c>
      <c r="W31" s="2">
        <f t="shared" si="4"/>
        <v>0</v>
      </c>
      <c r="X31" s="2">
        <f t="shared" si="5"/>
        <v>0</v>
      </c>
      <c r="Y31" s="117" t="s">
        <v>108</v>
      </c>
    </row>
    <row r="32" spans="1:25" ht="60.75" thickBot="1" x14ac:dyDescent="0.3">
      <c r="A32" s="238"/>
      <c r="B32" s="241"/>
      <c r="C32" s="113" t="s">
        <v>17</v>
      </c>
      <c r="D32" s="24" t="s">
        <v>80</v>
      </c>
      <c r="E32" s="18" t="s">
        <v>26</v>
      </c>
      <c r="F32" s="48"/>
      <c r="G32" s="48"/>
      <c r="H32" s="34">
        <v>276786</v>
      </c>
      <c r="I32" s="16">
        <v>483892938</v>
      </c>
      <c r="J32" s="32">
        <v>616133</v>
      </c>
      <c r="K32" s="16">
        <v>1124249561</v>
      </c>
      <c r="L32" s="40">
        <v>357412</v>
      </c>
      <c r="M32" s="109">
        <v>625540084</v>
      </c>
      <c r="N32" s="3">
        <f t="shared" si="0"/>
        <v>-0.29129363479366721</v>
      </c>
      <c r="O32" s="3">
        <f t="shared" si="0"/>
        <v>-0.29272414386836942</v>
      </c>
      <c r="P32" s="4">
        <f t="shared" si="1"/>
        <v>0</v>
      </c>
      <c r="Q32" s="4">
        <f t="shared" si="2"/>
        <v>0</v>
      </c>
      <c r="R32" s="23"/>
      <c r="S32" s="40">
        <v>680427</v>
      </c>
      <c r="T32" s="109">
        <v>1345224469</v>
      </c>
      <c r="U32" s="1">
        <f t="shared" si="3"/>
        <v>-0.10435084632701064</v>
      </c>
      <c r="V32" s="1">
        <f t="shared" si="3"/>
        <v>-0.19655325264565526</v>
      </c>
      <c r="W32" s="2">
        <f t="shared" si="4"/>
        <v>0</v>
      </c>
      <c r="X32" s="2">
        <f t="shared" si="5"/>
        <v>0</v>
      </c>
      <c r="Y32" s="117" t="s">
        <v>108</v>
      </c>
    </row>
    <row r="33" spans="1:25" ht="60" x14ac:dyDescent="0.25">
      <c r="A33" s="44" t="s">
        <v>89</v>
      </c>
      <c r="B33" s="13" t="s">
        <v>0</v>
      </c>
      <c r="C33" s="13" t="s">
        <v>0</v>
      </c>
      <c r="D33" s="13" t="s">
        <v>58</v>
      </c>
      <c r="E33" s="18" t="s">
        <v>26</v>
      </c>
      <c r="F33" s="14"/>
      <c r="G33" s="14"/>
      <c r="H33" s="31">
        <v>2284</v>
      </c>
      <c r="I33" s="31">
        <v>130906223777</v>
      </c>
      <c r="J33" s="31">
        <v>2909</v>
      </c>
      <c r="K33" s="31">
        <v>151669108820</v>
      </c>
      <c r="L33" s="31">
        <f>2634-76</f>
        <v>2558</v>
      </c>
      <c r="M33" s="109">
        <v>185956960972</v>
      </c>
      <c r="N33" s="14" t="s">
        <v>91</v>
      </c>
      <c r="O33" s="14" t="s">
        <v>91</v>
      </c>
      <c r="P33" s="14" t="s">
        <v>91</v>
      </c>
      <c r="Q33" s="14" t="s">
        <v>91</v>
      </c>
      <c r="R33" s="117" t="s">
        <v>109</v>
      </c>
      <c r="S33" s="40">
        <f>2835-76</f>
        <v>2759</v>
      </c>
      <c r="T33" s="109">
        <v>200978088792</v>
      </c>
      <c r="U33" s="14" t="s">
        <v>91</v>
      </c>
      <c r="V33" s="14" t="s">
        <v>91</v>
      </c>
      <c r="W33" s="14" t="s">
        <v>91</v>
      </c>
      <c r="X33" s="14" t="s">
        <v>91</v>
      </c>
      <c r="Y33" s="117" t="s">
        <v>111</v>
      </c>
    </row>
    <row r="34" spans="1:25" ht="75" x14ac:dyDescent="0.25">
      <c r="A34" s="43" t="s">
        <v>90</v>
      </c>
    </row>
  </sheetData>
  <mergeCells count="44">
    <mergeCell ref="C1:Y1"/>
    <mergeCell ref="B2:G2"/>
    <mergeCell ref="H2:I2"/>
    <mergeCell ref="J2:Y2"/>
    <mergeCell ref="B3:G3"/>
    <mergeCell ref="J3:Y3"/>
    <mergeCell ref="B4:G4"/>
    <mergeCell ref="H4:I4"/>
    <mergeCell ref="J4:Y4"/>
    <mergeCell ref="B5:G5"/>
    <mergeCell ref="H5:I5"/>
    <mergeCell ref="J5:Y5"/>
    <mergeCell ref="L10:R10"/>
    <mergeCell ref="A6:Y6"/>
    <mergeCell ref="A7:G7"/>
    <mergeCell ref="L7:Y7"/>
    <mergeCell ref="A8:B11"/>
    <mergeCell ref="C8:C11"/>
    <mergeCell ref="D8:D11"/>
    <mergeCell ref="E8:E11"/>
    <mergeCell ref="F8:F11"/>
    <mergeCell ref="G8:G11"/>
    <mergeCell ref="H8:I9"/>
    <mergeCell ref="J8:K9"/>
    <mergeCell ref="L8:O8"/>
    <mergeCell ref="S8:Y8"/>
    <mergeCell ref="L9:R9"/>
    <mergeCell ref="S9:Y9"/>
    <mergeCell ref="A30:A32"/>
    <mergeCell ref="B30:B32"/>
    <mergeCell ref="S10:Y10"/>
    <mergeCell ref="A12:A13"/>
    <mergeCell ref="A14:A15"/>
    <mergeCell ref="B14:B15"/>
    <mergeCell ref="A16:A29"/>
    <mergeCell ref="B16:B17"/>
    <mergeCell ref="B19:B22"/>
    <mergeCell ref="B23:B24"/>
    <mergeCell ref="B25:B26"/>
    <mergeCell ref="B27:B28"/>
    <mergeCell ref="H10:H11"/>
    <mergeCell ref="I10:I11"/>
    <mergeCell ref="J10:J11"/>
    <mergeCell ref="K10:K11"/>
  </mergeCells>
  <dataValidations count="15">
    <dataValidation allowBlank="1" showInputMessage="1" showErrorMessage="1" prompt="Defina la referencia que se usará  para medir el rubro o componente. Ejem. Metro cúbico, personas, horas, entre otros." sqref="D8:D11" xr:uid="{A97FA25E-79CE-4F45-8716-420A9C07539A}"/>
    <dataValidation allowBlank="1" showInputMessage="1" showErrorMessage="1" prompt="Si el rubro y componente se espera mantener o reducir en la vigencia (se selcciona como gasto elegible), seleccione SI, en caso contrario seleccione NO. _x000a__x000a_Si selecciona NO, se debe diligencuir las columnas H en adelante" sqref="E8:E11" xr:uid="{9EBDF0E6-37C0-4301-A880-7D0369E4EA87}"/>
    <dataValidation allowBlank="1" showInputMessage="1" showErrorMessage="1" prompt="Si en la celda &quot;E&quot;, selecionó SI, defina una meta en porcentaje para mantener o reducir el gasto en la vigencia. (En giros presupuestales)" sqref="F8:F11" xr:uid="{77FE9D33-6EB9-46BB-A1D7-48D53D993C06}"/>
    <dataValidation allowBlank="1" showInputMessage="1" showErrorMessage="1" prompt="Si en la celda &quot;E&quot;, selecionó SI, defina una meta en porcentaje para mantener o reducir el gasto en la vigencia. (En unidad de medida)" sqref="G8:G11" xr:uid="{5402D8F1-B440-4BE8-AED9-3D51F8BA95C6}"/>
    <dataValidation allowBlank="1" showInputMessage="1" showErrorMessage="1" prompt="Relacione el dato de consumo asociado al rubro, componente y unidad de medida reportado en el  mismo periodo del año anterior_x000a_" sqref="H10:H11 J10:J11" xr:uid="{C714063D-71E8-4F51-8036-41BDC1C599E6}"/>
    <dataValidation allowBlank="1" showInputMessage="1" showErrorMessage="1" prompt="Relacione los giros realizados  en el  mismo periodo del año anterior, relacionados con el rubro y el componente. Valores en pesos." sqref="K10:K11" xr:uid="{53630B72-631A-4132-9F4A-85B072F3A264}"/>
    <dataValidation allowBlank="1" showInputMessage="1" showErrorMessage="1" prompt="Relacione el dato de consumo asociado al rubro, componente y unidad de medida en el periodo de reporte._x000a_" sqref="L11 S11" xr:uid="{3C23894F-084D-4FBC-8805-907842F4116C}"/>
    <dataValidation allowBlank="1" showInputMessage="1" showErrorMessage="1" prompt="Relacione los giros realizados  en el  periodo de reporte para el rubro y el componente. Valores en pesos." sqref="M11" xr:uid="{0EF42AFF-3630-4933-8E9A-3EA7C4557064}"/>
    <dataValidation allowBlank="1" showInputMessage="1" showErrorMessage="1" prompt="Relacione los giros realizados  en el  periodo de reporte para el rubro y el componente. Valores en pesos._x000a_" sqref="T11" xr:uid="{12D8DC97-81C4-4497-84A3-C9BFF42CA885}"/>
    <dataValidation allowBlank="1" showInputMessage="1" showErrorMessage="1" prompt="Escribir el otro sector que no se encuentra en la lista desplegable" sqref="B3:G3" xr:uid="{E58A3615-18C3-4C88-97B2-5100AFBDC80B}"/>
    <dataValidation allowBlank="1" showInputMessage="1" showErrorMessage="1" prompt="Escribir la otra entidad que no se encuentra en la lista desplegable" sqref="J3:Y3" xr:uid="{4E1490A8-E3EE-4CEA-9985-8788EA626823}"/>
    <dataValidation type="list" allowBlank="1" showInputMessage="1" showErrorMessage="1" sqref="J2:Y2" xr:uid="{C816145A-E090-42FA-A05D-E95D48C1D957}">
      <formula1>INDIRECT(B2)</formula1>
    </dataValidation>
    <dataValidation allowBlank="1" showInputMessage="1" showErrorMessage="1" prompt="Relacione los giros realizados  en el  mismo periodo del año anterior, relacionados con el rubro y el componente. valores en pesos." sqref="I10:I11" xr:uid="{6BCDE94B-7CE9-41EA-9CEC-EA7B783FC359}"/>
    <dataValidation allowBlank="1" showInputMessage="1" showErrorMessage="1" prompt="Solo aplica para gastos de funcionamiento." sqref="A8:B11" xr:uid="{511A4E39-22C3-4311-A259-C2840CFEEAD7}"/>
    <dataValidation type="list" allowBlank="1" showInputMessage="1" showErrorMessage="1" sqref="E12:E24" xr:uid="{94A9085F-8079-443A-9029-C78AFF308171}">
      <formula1>#REF!</formula1>
    </dataValidation>
  </dataValidation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66E13-5949-4A9A-B8A3-CFCE79A36A54}">
  <dimension ref="A1:Y36"/>
  <sheetViews>
    <sheetView topLeftCell="P29" zoomScale="70" zoomScaleNormal="70" workbookViewId="0">
      <selection activeCell="A36" sqref="A36:Y36"/>
    </sheetView>
  </sheetViews>
  <sheetFormatPr baseColWidth="10" defaultColWidth="11.42578125" defaultRowHeight="15" x14ac:dyDescent="0.25"/>
  <cols>
    <col min="1" max="1" width="32.140625" style="25" customWidth="1"/>
    <col min="2" max="2" width="29" style="6" customWidth="1"/>
    <col min="3" max="3" width="34.7109375" style="6" customWidth="1"/>
    <col min="4" max="4" width="19.28515625" style="6" customWidth="1"/>
    <col min="5" max="5" width="19.7109375" style="6" customWidth="1"/>
    <col min="6" max="6" width="16.42578125" style="141" customWidth="1"/>
    <col min="7" max="7" width="25.28515625" style="141" customWidth="1"/>
    <col min="8" max="8" width="16.85546875" style="35" customWidth="1"/>
    <col min="9" max="9" width="24.42578125" style="35" bestFit="1" customWidth="1"/>
    <col min="10" max="10" width="16.85546875" style="35" customWidth="1"/>
    <col min="11" max="11" width="25.140625" style="35" customWidth="1"/>
    <col min="12" max="12" width="15.28515625" style="6" customWidth="1"/>
    <col min="13" max="13" width="26.5703125" style="6" customWidth="1"/>
    <col min="14" max="14" width="19.28515625" style="6" customWidth="1"/>
    <col min="15" max="15" width="19.85546875" style="6" customWidth="1"/>
    <col min="16" max="16" width="26" style="6" customWidth="1"/>
    <col min="17" max="17" width="24.140625" style="6" customWidth="1"/>
    <col min="18" max="18" width="23.5703125" style="6" customWidth="1"/>
    <col min="19" max="19" width="19.85546875" style="41" customWidth="1"/>
    <col min="20" max="20" width="19.85546875" style="6" customWidth="1"/>
    <col min="21" max="21" width="27.85546875" style="6" customWidth="1"/>
    <col min="22" max="22" width="19.85546875" style="6" customWidth="1"/>
    <col min="23" max="23" width="28.5703125" style="6" customWidth="1"/>
    <col min="24" max="24" width="33" style="6" customWidth="1"/>
    <col min="25" max="25" width="22.7109375" style="6" customWidth="1"/>
    <col min="26" max="16384" width="11.42578125" style="6"/>
  </cols>
  <sheetData>
    <row r="1" spans="1:25" ht="31.5" x14ac:dyDescent="0.25">
      <c r="A1" s="5"/>
      <c r="B1" s="5"/>
      <c r="C1" s="300" t="s">
        <v>18</v>
      </c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0"/>
      <c r="X1" s="300"/>
      <c r="Y1" s="300"/>
    </row>
    <row r="2" spans="1:25" x14ac:dyDescent="0.25">
      <c r="A2" s="29" t="s">
        <v>20</v>
      </c>
      <c r="B2" s="295" t="s">
        <v>86</v>
      </c>
      <c r="C2" s="296"/>
      <c r="D2" s="296"/>
      <c r="E2" s="296"/>
      <c r="F2" s="296"/>
      <c r="G2" s="297"/>
      <c r="H2" s="298" t="s">
        <v>19</v>
      </c>
      <c r="I2" s="299"/>
      <c r="J2" s="295" t="s">
        <v>38</v>
      </c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  <c r="W2" s="296"/>
      <c r="X2" s="296"/>
      <c r="Y2" s="296"/>
    </row>
    <row r="3" spans="1:25" ht="18" customHeight="1" x14ac:dyDescent="0.25">
      <c r="A3" s="29" t="s">
        <v>85</v>
      </c>
      <c r="B3" s="295"/>
      <c r="C3" s="296"/>
      <c r="D3" s="296"/>
      <c r="E3" s="296"/>
      <c r="F3" s="296"/>
      <c r="G3" s="297"/>
      <c r="H3" s="38"/>
      <c r="I3" s="42" t="s">
        <v>83</v>
      </c>
      <c r="J3" s="295"/>
      <c r="K3" s="296"/>
      <c r="L3" s="296"/>
      <c r="M3" s="296"/>
      <c r="N3" s="296"/>
      <c r="O3" s="296"/>
      <c r="P3" s="296"/>
      <c r="Q3" s="296"/>
      <c r="R3" s="296"/>
      <c r="S3" s="296"/>
      <c r="T3" s="296"/>
      <c r="U3" s="296"/>
      <c r="V3" s="296"/>
      <c r="W3" s="296"/>
      <c r="X3" s="296"/>
      <c r="Y3" s="296"/>
    </row>
    <row r="4" spans="1:25" x14ac:dyDescent="0.25">
      <c r="A4" s="7" t="s">
        <v>21</v>
      </c>
      <c r="B4" s="295">
        <v>2024</v>
      </c>
      <c r="C4" s="296"/>
      <c r="D4" s="296"/>
      <c r="E4" s="296"/>
      <c r="F4" s="296"/>
      <c r="G4" s="297"/>
      <c r="H4" s="298" t="s">
        <v>22</v>
      </c>
      <c r="I4" s="299"/>
      <c r="J4" s="295" t="s">
        <v>87</v>
      </c>
      <c r="K4" s="296"/>
      <c r="L4" s="296"/>
      <c r="M4" s="296"/>
      <c r="N4" s="296"/>
      <c r="O4" s="296"/>
      <c r="P4" s="296"/>
      <c r="Q4" s="296"/>
      <c r="R4" s="296"/>
      <c r="S4" s="296"/>
      <c r="T4" s="296"/>
      <c r="U4" s="296"/>
      <c r="V4" s="296"/>
      <c r="W4" s="296"/>
      <c r="X4" s="296"/>
      <c r="Y4" s="296"/>
    </row>
    <row r="5" spans="1:25" x14ac:dyDescent="0.25">
      <c r="A5" s="7" t="s">
        <v>23</v>
      </c>
      <c r="B5" s="295" t="s">
        <v>34</v>
      </c>
      <c r="C5" s="296"/>
      <c r="D5" s="296"/>
      <c r="E5" s="296"/>
      <c r="F5" s="296"/>
      <c r="G5" s="297"/>
      <c r="H5" s="298" t="s">
        <v>24</v>
      </c>
      <c r="I5" s="299"/>
      <c r="J5" s="295" t="s">
        <v>35</v>
      </c>
      <c r="K5" s="296"/>
      <c r="L5" s="296"/>
      <c r="M5" s="296"/>
      <c r="N5" s="296"/>
      <c r="O5" s="296"/>
      <c r="P5" s="296"/>
      <c r="Q5" s="296"/>
      <c r="R5" s="296"/>
      <c r="S5" s="296"/>
      <c r="T5" s="296"/>
      <c r="U5" s="296"/>
      <c r="V5" s="296"/>
      <c r="W5" s="296"/>
      <c r="X5" s="296"/>
      <c r="Y5" s="296"/>
    </row>
    <row r="6" spans="1:25" ht="19.5" customHeight="1" thickBot="1" x14ac:dyDescent="0.3">
      <c r="A6" s="271" t="s">
        <v>84</v>
      </c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</row>
    <row r="7" spans="1:25" ht="15.75" thickBot="1" x14ac:dyDescent="0.3">
      <c r="A7" s="272" t="s">
        <v>33</v>
      </c>
      <c r="B7" s="273"/>
      <c r="C7" s="273"/>
      <c r="D7" s="273"/>
      <c r="E7" s="273"/>
      <c r="F7" s="273"/>
      <c r="G7" s="273"/>
      <c r="H7" s="301">
        <v>2023</v>
      </c>
      <c r="I7" s="301"/>
      <c r="J7" s="301"/>
      <c r="K7" s="302"/>
      <c r="L7" s="274" t="s">
        <v>48</v>
      </c>
      <c r="M7" s="275"/>
      <c r="N7" s="275"/>
      <c r="O7" s="275"/>
      <c r="P7" s="275"/>
      <c r="Q7" s="275"/>
      <c r="R7" s="275"/>
      <c r="S7" s="275"/>
      <c r="T7" s="275"/>
      <c r="U7" s="275"/>
      <c r="V7" s="275"/>
      <c r="W7" s="275"/>
      <c r="X7" s="275"/>
      <c r="Y7" s="275"/>
    </row>
    <row r="8" spans="1:25" ht="18" customHeight="1" x14ac:dyDescent="0.25">
      <c r="A8" s="276" t="s">
        <v>82</v>
      </c>
      <c r="B8" s="277"/>
      <c r="C8" s="277" t="s">
        <v>9</v>
      </c>
      <c r="D8" s="284" t="s">
        <v>43</v>
      </c>
      <c r="E8" s="303" t="s">
        <v>81</v>
      </c>
      <c r="F8" s="307" t="s">
        <v>46</v>
      </c>
      <c r="G8" s="307" t="s">
        <v>47</v>
      </c>
      <c r="H8" s="291" t="s">
        <v>51</v>
      </c>
      <c r="I8" s="292"/>
      <c r="J8" s="253" t="s">
        <v>52</v>
      </c>
      <c r="K8" s="254"/>
      <c r="L8" s="257">
        <v>2024</v>
      </c>
      <c r="M8" s="258"/>
      <c r="N8" s="258"/>
      <c r="O8" s="258"/>
      <c r="P8" s="258"/>
      <c r="Q8" s="258"/>
      <c r="R8" s="270"/>
      <c r="S8" s="259">
        <v>2024</v>
      </c>
      <c r="T8" s="260"/>
      <c r="U8" s="260"/>
      <c r="V8" s="260"/>
      <c r="W8" s="260"/>
      <c r="X8" s="260"/>
      <c r="Y8" s="260"/>
    </row>
    <row r="9" spans="1:25" ht="18" customHeight="1" x14ac:dyDescent="0.25">
      <c r="A9" s="278"/>
      <c r="B9" s="279"/>
      <c r="C9" s="279"/>
      <c r="D9" s="285"/>
      <c r="E9" s="304"/>
      <c r="F9" s="308"/>
      <c r="G9" s="308"/>
      <c r="H9" s="293"/>
      <c r="I9" s="294"/>
      <c r="J9" s="255"/>
      <c r="K9" s="256"/>
      <c r="L9" s="261" t="s">
        <v>49</v>
      </c>
      <c r="M9" s="262"/>
      <c r="N9" s="262"/>
      <c r="O9" s="262"/>
      <c r="P9" s="262"/>
      <c r="Q9" s="262"/>
      <c r="R9" s="263"/>
      <c r="S9" s="264" t="s">
        <v>50</v>
      </c>
      <c r="T9" s="265"/>
      <c r="U9" s="265"/>
      <c r="V9" s="265"/>
      <c r="W9" s="265"/>
      <c r="X9" s="265"/>
      <c r="Y9" s="265"/>
    </row>
    <row r="10" spans="1:25" ht="18" customHeight="1" thickBot="1" x14ac:dyDescent="0.3">
      <c r="A10" s="280"/>
      <c r="B10" s="281"/>
      <c r="C10" s="281"/>
      <c r="D10" s="285"/>
      <c r="E10" s="305"/>
      <c r="F10" s="309"/>
      <c r="G10" s="309"/>
      <c r="H10" s="266" t="s">
        <v>44</v>
      </c>
      <c r="I10" s="268" t="s">
        <v>41</v>
      </c>
      <c r="J10" s="266" t="s">
        <v>44</v>
      </c>
      <c r="K10" s="268" t="s">
        <v>41</v>
      </c>
      <c r="L10" s="257" t="s">
        <v>13</v>
      </c>
      <c r="M10" s="258"/>
      <c r="N10" s="258"/>
      <c r="O10" s="258"/>
      <c r="P10" s="258"/>
      <c r="Q10" s="258"/>
      <c r="R10" s="270"/>
      <c r="S10" s="242" t="s">
        <v>13</v>
      </c>
      <c r="T10" s="243"/>
      <c r="U10" s="243"/>
      <c r="V10" s="243"/>
      <c r="W10" s="243"/>
      <c r="X10" s="243"/>
      <c r="Y10" s="243"/>
    </row>
    <row r="11" spans="1:25" ht="203.25" customHeight="1" thickBot="1" x14ac:dyDescent="0.3">
      <c r="A11" s="282"/>
      <c r="B11" s="283"/>
      <c r="C11" s="283"/>
      <c r="D11" s="286"/>
      <c r="E11" s="306"/>
      <c r="F11" s="310"/>
      <c r="G11" s="310"/>
      <c r="H11" s="267"/>
      <c r="I11" s="269"/>
      <c r="J11" s="267"/>
      <c r="K11" s="269"/>
      <c r="L11" s="9" t="s">
        <v>45</v>
      </c>
      <c r="M11" s="9" t="s">
        <v>42</v>
      </c>
      <c r="N11" s="10" t="s">
        <v>54</v>
      </c>
      <c r="O11" s="10" t="s">
        <v>53</v>
      </c>
      <c r="P11" s="11" t="s">
        <v>55</v>
      </c>
      <c r="Q11" s="11" t="s">
        <v>56</v>
      </c>
      <c r="R11" s="28" t="s">
        <v>40</v>
      </c>
      <c r="S11" s="39" t="s">
        <v>45</v>
      </c>
      <c r="T11" s="12" t="s">
        <v>42</v>
      </c>
      <c r="U11" s="26" t="s">
        <v>54</v>
      </c>
      <c r="V11" s="26" t="s">
        <v>53</v>
      </c>
      <c r="W11" s="27" t="s">
        <v>55</v>
      </c>
      <c r="X11" s="27" t="s">
        <v>56</v>
      </c>
      <c r="Y11" s="12" t="s">
        <v>40</v>
      </c>
    </row>
    <row r="12" spans="1:25" ht="60" x14ac:dyDescent="0.25">
      <c r="A12" s="244" t="s">
        <v>88</v>
      </c>
      <c r="B12" s="13" t="s">
        <v>0</v>
      </c>
      <c r="C12" s="13" t="s">
        <v>0</v>
      </c>
      <c r="D12" s="13" t="s">
        <v>58</v>
      </c>
      <c r="E12" s="76" t="s">
        <v>26</v>
      </c>
      <c r="F12" s="77"/>
      <c r="G12" s="77"/>
      <c r="H12" s="31">
        <f>'SED 2023'!L12</f>
        <v>57</v>
      </c>
      <c r="I12" s="31">
        <f>'SED 2023'!M12</f>
        <v>2483921457</v>
      </c>
      <c r="J12" s="31">
        <f>'SED 2023'!S12</f>
        <v>61</v>
      </c>
      <c r="K12" s="31">
        <f>'SED 2023'!T12</f>
        <v>2659674057</v>
      </c>
      <c r="L12" s="15"/>
      <c r="M12" s="16"/>
      <c r="N12" s="3">
        <f>IFERROR((1-(L12/H12)),0)</f>
        <v>1</v>
      </c>
      <c r="O12" s="3">
        <f>IFERROR((1-(M12/I12)),0)</f>
        <v>1</v>
      </c>
      <c r="P12" s="4">
        <f>IFERROR((N12/G12),0)</f>
        <v>0</v>
      </c>
      <c r="Q12" s="4">
        <f>IFERROR((O12/F12),0)</f>
        <v>0</v>
      </c>
      <c r="R12" s="15"/>
      <c r="S12" s="40"/>
      <c r="T12" s="16"/>
      <c r="U12" s="1">
        <f>IFERROR((1-(S12/J12)),0)</f>
        <v>1</v>
      </c>
      <c r="V12" s="1">
        <f>IFERROR((1-(T12/K12)),0)</f>
        <v>1</v>
      </c>
      <c r="W12" s="2">
        <f>IFERROR((U12/G12),0)</f>
        <v>0</v>
      </c>
      <c r="X12" s="2">
        <f>IFERROR((V12/F12),0)</f>
        <v>0</v>
      </c>
      <c r="Y12" s="17"/>
    </row>
    <row r="13" spans="1:25" ht="50.25" customHeight="1" x14ac:dyDescent="0.25">
      <c r="A13" s="245"/>
      <c r="B13" s="18" t="s">
        <v>1</v>
      </c>
      <c r="C13" s="18" t="s">
        <v>60</v>
      </c>
      <c r="D13" s="18" t="s">
        <v>57</v>
      </c>
      <c r="E13" s="76" t="s">
        <v>26</v>
      </c>
      <c r="F13" s="78"/>
      <c r="G13" s="78"/>
      <c r="H13" s="31">
        <f>'SED 2023'!L13</f>
        <v>0</v>
      </c>
      <c r="I13" s="31">
        <f>'SED 2023'!M13</f>
        <v>0</v>
      </c>
      <c r="J13" s="31">
        <f>'SED 2023'!S13</f>
        <v>0</v>
      </c>
      <c r="K13" s="31">
        <f>'SED 2023'!T13</f>
        <v>0</v>
      </c>
      <c r="L13" s="20"/>
      <c r="M13" s="21"/>
      <c r="N13" s="3">
        <f t="shared" ref="N13:O32" si="0">IFERROR((1-(L13/H13)),0)</f>
        <v>0</v>
      </c>
      <c r="O13" s="3">
        <f>IFERROR((1-(M13/I13)),0)</f>
        <v>0</v>
      </c>
      <c r="P13" s="4">
        <f t="shared" ref="P13:P32" si="1">IFERROR((N13/G13),0)</f>
        <v>0</v>
      </c>
      <c r="Q13" s="4">
        <f t="shared" ref="Q13:Q32" si="2">IFERROR((O13/F13),0)</f>
        <v>0</v>
      </c>
      <c r="R13" s="15"/>
      <c r="S13" s="40"/>
      <c r="T13" s="16"/>
      <c r="U13" s="1">
        <f t="shared" ref="U13:V32" si="3">IFERROR((1-(S13/J13)),0)</f>
        <v>0</v>
      </c>
      <c r="V13" s="1">
        <f t="shared" si="3"/>
        <v>0</v>
      </c>
      <c r="W13" s="2">
        <f t="shared" ref="W13:W32" si="4">IFERROR((U13/G13),0)</f>
        <v>0</v>
      </c>
      <c r="X13" s="2">
        <f t="shared" ref="X13:X32" si="5">IFERROR((V13/F13),0)</f>
        <v>0</v>
      </c>
      <c r="Y13" s="17"/>
    </row>
    <row r="14" spans="1:25" ht="79.5" customHeight="1" x14ac:dyDescent="0.25">
      <c r="A14" s="246" t="s">
        <v>10</v>
      </c>
      <c r="B14" s="247" t="s">
        <v>2</v>
      </c>
      <c r="C14" s="18" t="s">
        <v>30</v>
      </c>
      <c r="D14" s="18" t="s">
        <v>70</v>
      </c>
      <c r="E14" s="76" t="s">
        <v>26</v>
      </c>
      <c r="F14" s="80"/>
      <c r="G14" s="80"/>
      <c r="H14" s="31">
        <f>'SED 2023'!L14</f>
        <v>6</v>
      </c>
      <c r="I14" s="31">
        <f>'SED 2023'!M14</f>
        <v>25747495</v>
      </c>
      <c r="J14" s="31">
        <f>'SED 2023'!S14</f>
        <v>18</v>
      </c>
      <c r="K14" s="31">
        <f>'SED 2023'!T14</f>
        <v>131798385</v>
      </c>
      <c r="L14" s="20"/>
      <c r="M14" s="21"/>
      <c r="N14" s="3">
        <f t="shared" si="0"/>
        <v>1</v>
      </c>
      <c r="O14" s="3">
        <f t="shared" si="0"/>
        <v>1</v>
      </c>
      <c r="P14" s="4">
        <f t="shared" si="1"/>
        <v>0</v>
      </c>
      <c r="Q14" s="4">
        <f t="shared" si="2"/>
        <v>0</v>
      </c>
      <c r="R14" s="15"/>
      <c r="S14" s="40"/>
      <c r="T14" s="16"/>
      <c r="U14" s="1">
        <f t="shared" si="3"/>
        <v>1</v>
      </c>
      <c r="V14" s="1">
        <f t="shared" si="3"/>
        <v>1</v>
      </c>
      <c r="W14" s="2">
        <f t="shared" si="4"/>
        <v>0</v>
      </c>
      <c r="X14" s="2">
        <f t="shared" si="5"/>
        <v>0</v>
      </c>
      <c r="Y14" s="17"/>
    </row>
    <row r="15" spans="1:25" ht="15.75" customHeight="1" x14ac:dyDescent="0.25">
      <c r="A15" s="246"/>
      <c r="B15" s="247"/>
      <c r="C15" s="18" t="s">
        <v>63</v>
      </c>
      <c r="D15" s="18" t="s">
        <v>61</v>
      </c>
      <c r="E15" s="76" t="s">
        <v>26</v>
      </c>
      <c r="F15" s="80"/>
      <c r="G15" s="80"/>
      <c r="H15" s="31">
        <f>'SED 2023'!L15</f>
        <v>6</v>
      </c>
      <c r="I15" s="31">
        <f>'SED 2023'!M15</f>
        <v>65501755</v>
      </c>
      <c r="J15" s="31">
        <f>'SED 2023'!S15</f>
        <v>18</v>
      </c>
      <c r="K15" s="31">
        <f>'SED 2023'!T15</f>
        <v>125063958</v>
      </c>
      <c r="L15" s="20"/>
      <c r="M15" s="21"/>
      <c r="N15" s="3">
        <f t="shared" si="0"/>
        <v>1</v>
      </c>
      <c r="O15" s="3">
        <f t="shared" si="0"/>
        <v>1</v>
      </c>
      <c r="P15" s="4">
        <f t="shared" si="1"/>
        <v>0</v>
      </c>
      <c r="Q15" s="4">
        <f t="shared" si="2"/>
        <v>0</v>
      </c>
      <c r="R15" s="15"/>
      <c r="S15" s="40"/>
      <c r="T15" s="16"/>
      <c r="U15" s="1">
        <f t="shared" si="3"/>
        <v>1</v>
      </c>
      <c r="V15" s="1">
        <f t="shared" si="3"/>
        <v>1</v>
      </c>
      <c r="W15" s="2">
        <f t="shared" si="4"/>
        <v>0</v>
      </c>
      <c r="X15" s="2">
        <f t="shared" si="5"/>
        <v>0</v>
      </c>
      <c r="Y15" s="17"/>
    </row>
    <row r="16" spans="1:25" ht="30" x14ac:dyDescent="0.25">
      <c r="A16" s="246" t="s">
        <v>11</v>
      </c>
      <c r="B16" s="247" t="s">
        <v>3</v>
      </c>
      <c r="C16" s="18" t="s">
        <v>64</v>
      </c>
      <c r="D16" s="18" t="s">
        <v>65</v>
      </c>
      <c r="E16" s="76" t="s">
        <v>26</v>
      </c>
      <c r="F16" s="80"/>
      <c r="G16" s="80"/>
      <c r="H16" s="31">
        <f>'SED 2023'!L16</f>
        <v>100</v>
      </c>
      <c r="I16" s="129">
        <f>'SED 2023'!M16</f>
        <v>22717277</v>
      </c>
      <c r="J16" s="31">
        <f>'SED 2023'!S16</f>
        <v>95</v>
      </c>
      <c r="K16" s="129">
        <f>'SED 2023'!T16</f>
        <v>45035656</v>
      </c>
      <c r="L16" s="20"/>
      <c r="M16" s="21"/>
      <c r="N16" s="3">
        <f t="shared" si="0"/>
        <v>1</v>
      </c>
      <c r="O16" s="3">
        <f t="shared" si="0"/>
        <v>1</v>
      </c>
      <c r="P16" s="4">
        <f t="shared" si="1"/>
        <v>0</v>
      </c>
      <c r="Q16" s="4">
        <f t="shared" si="2"/>
        <v>0</v>
      </c>
      <c r="R16" s="15"/>
      <c r="S16" s="40"/>
      <c r="T16" s="16"/>
      <c r="U16" s="1">
        <f t="shared" si="3"/>
        <v>1</v>
      </c>
      <c r="V16" s="1">
        <f t="shared" si="3"/>
        <v>1</v>
      </c>
      <c r="W16" s="2">
        <f t="shared" si="4"/>
        <v>0</v>
      </c>
      <c r="X16" s="2">
        <f t="shared" si="5"/>
        <v>0</v>
      </c>
      <c r="Y16" s="17"/>
    </row>
    <row r="17" spans="1:25" ht="48" customHeight="1" x14ac:dyDescent="0.25">
      <c r="A17" s="246"/>
      <c r="B17" s="247"/>
      <c r="C17" s="18" t="s">
        <v>62</v>
      </c>
      <c r="D17" s="18" t="s">
        <v>59</v>
      </c>
      <c r="E17" s="76" t="s">
        <v>26</v>
      </c>
      <c r="F17" s="80"/>
      <c r="G17" s="80"/>
      <c r="H17" s="31">
        <f>'SED 2023'!L17</f>
        <v>0</v>
      </c>
      <c r="I17" s="129">
        <f>'SED 2023'!M17</f>
        <v>0</v>
      </c>
      <c r="J17" s="31">
        <f>'SED 2023'!S17</f>
        <v>261</v>
      </c>
      <c r="K17" s="129">
        <f>'SED 2023'!T17</f>
        <v>0</v>
      </c>
      <c r="L17" s="20"/>
      <c r="M17" s="21"/>
      <c r="N17" s="3">
        <f t="shared" si="0"/>
        <v>0</v>
      </c>
      <c r="O17" s="3">
        <f t="shared" si="0"/>
        <v>0</v>
      </c>
      <c r="P17" s="4">
        <f t="shared" si="1"/>
        <v>0</v>
      </c>
      <c r="Q17" s="4">
        <f t="shared" si="2"/>
        <v>0</v>
      </c>
      <c r="R17" s="15"/>
      <c r="S17" s="40"/>
      <c r="T17" s="16"/>
      <c r="U17" s="1">
        <f t="shared" si="3"/>
        <v>1</v>
      </c>
      <c r="V17" s="1">
        <f t="shared" si="3"/>
        <v>0</v>
      </c>
      <c r="W17" s="2">
        <f t="shared" si="4"/>
        <v>0</v>
      </c>
      <c r="X17" s="2">
        <f t="shared" si="5"/>
        <v>0</v>
      </c>
      <c r="Y17" s="17"/>
    </row>
    <row r="18" spans="1:25" ht="30" x14ac:dyDescent="0.25">
      <c r="A18" s="246"/>
      <c r="B18" s="18" t="s">
        <v>4</v>
      </c>
      <c r="C18" s="18" t="s">
        <v>66</v>
      </c>
      <c r="D18" s="18" t="s">
        <v>65</v>
      </c>
      <c r="E18" s="76" t="s">
        <v>26</v>
      </c>
      <c r="F18" s="80"/>
      <c r="G18" s="80"/>
      <c r="H18" s="31">
        <f>'SED 2023'!L18</f>
        <v>448</v>
      </c>
      <c r="I18" s="129">
        <f>'SED 2023'!M18</f>
        <v>256330220</v>
      </c>
      <c r="J18" s="31">
        <f>'SED 2023'!S18</f>
        <v>448</v>
      </c>
      <c r="K18" s="129">
        <f>'SED 2023'!T18</f>
        <v>532863460</v>
      </c>
      <c r="L18" s="20"/>
      <c r="M18" s="21"/>
      <c r="N18" s="3">
        <f t="shared" si="0"/>
        <v>1</v>
      </c>
      <c r="O18" s="3">
        <f t="shared" si="0"/>
        <v>1</v>
      </c>
      <c r="P18" s="4">
        <f t="shared" si="1"/>
        <v>0</v>
      </c>
      <c r="Q18" s="4">
        <f t="shared" si="2"/>
        <v>0</v>
      </c>
      <c r="R18" s="15"/>
      <c r="S18" s="40"/>
      <c r="T18" s="16"/>
      <c r="U18" s="1">
        <f t="shared" si="3"/>
        <v>1</v>
      </c>
      <c r="V18" s="1">
        <f t="shared" si="3"/>
        <v>1</v>
      </c>
      <c r="W18" s="2">
        <f t="shared" si="4"/>
        <v>0</v>
      </c>
      <c r="X18" s="2">
        <f t="shared" si="5"/>
        <v>0</v>
      </c>
      <c r="Y18" s="17"/>
    </row>
    <row r="19" spans="1:25" ht="30" x14ac:dyDescent="0.25">
      <c r="A19" s="246"/>
      <c r="B19" s="247" t="s">
        <v>5</v>
      </c>
      <c r="C19" s="18" t="s">
        <v>67</v>
      </c>
      <c r="D19" s="18" t="s">
        <v>61</v>
      </c>
      <c r="E19" s="76" t="s">
        <v>26</v>
      </c>
      <c r="F19" s="80"/>
      <c r="G19" s="80"/>
      <c r="H19" s="31" t="str">
        <f>'SED 2023'!L19</f>
        <v>NO APLICA</v>
      </c>
      <c r="I19" s="129">
        <f>'SED 2023'!M19</f>
        <v>69214288</v>
      </c>
      <c r="J19" s="31" t="str">
        <f>'SED 2023'!S19</f>
        <v>NO APLICA</v>
      </c>
      <c r="K19" s="129">
        <f>'SED 2023'!T19</f>
        <v>69214288</v>
      </c>
      <c r="L19" s="20"/>
      <c r="M19" s="21"/>
      <c r="N19" s="3">
        <f t="shared" si="0"/>
        <v>0</v>
      </c>
      <c r="O19" s="3">
        <f t="shared" si="0"/>
        <v>1</v>
      </c>
      <c r="P19" s="4">
        <f t="shared" si="1"/>
        <v>0</v>
      </c>
      <c r="Q19" s="4">
        <f t="shared" si="2"/>
        <v>0</v>
      </c>
      <c r="R19" s="15"/>
      <c r="S19" s="40"/>
      <c r="T19" s="16"/>
      <c r="U19" s="1">
        <f t="shared" si="3"/>
        <v>0</v>
      </c>
      <c r="V19" s="1">
        <f t="shared" si="3"/>
        <v>1</v>
      </c>
      <c r="W19" s="2">
        <f t="shared" si="4"/>
        <v>0</v>
      </c>
      <c r="X19" s="2">
        <f t="shared" si="5"/>
        <v>0</v>
      </c>
      <c r="Y19" s="17"/>
    </row>
    <row r="20" spans="1:25" ht="60" x14ac:dyDescent="0.25">
      <c r="A20" s="246"/>
      <c r="B20" s="247"/>
      <c r="C20" s="18" t="s">
        <v>68</v>
      </c>
      <c r="D20" s="18" t="s">
        <v>69</v>
      </c>
      <c r="E20" s="76" t="s">
        <v>26</v>
      </c>
      <c r="F20" s="80"/>
      <c r="G20" s="80"/>
      <c r="H20" s="31">
        <f>'SED 2023'!L20</f>
        <v>20</v>
      </c>
      <c r="I20" s="129">
        <f>'SED 2023'!M20</f>
        <v>0</v>
      </c>
      <c r="J20" s="31">
        <f>'SED 2023'!S20</f>
        <v>20</v>
      </c>
      <c r="K20" s="129">
        <f>'SED 2023'!T20</f>
        <v>0</v>
      </c>
      <c r="L20" s="20"/>
      <c r="M20" s="21"/>
      <c r="N20" s="3">
        <f t="shared" si="0"/>
        <v>1</v>
      </c>
      <c r="O20" s="3">
        <f t="shared" si="0"/>
        <v>0</v>
      </c>
      <c r="P20" s="4">
        <f t="shared" si="1"/>
        <v>0</v>
      </c>
      <c r="Q20" s="4">
        <f t="shared" si="2"/>
        <v>0</v>
      </c>
      <c r="R20" s="15"/>
      <c r="S20" s="40"/>
      <c r="T20" s="16"/>
      <c r="U20" s="1">
        <f t="shared" si="3"/>
        <v>1</v>
      </c>
      <c r="V20" s="1">
        <f t="shared" si="3"/>
        <v>0</v>
      </c>
      <c r="W20" s="2">
        <f t="shared" si="4"/>
        <v>0</v>
      </c>
      <c r="X20" s="2">
        <f t="shared" si="5"/>
        <v>0</v>
      </c>
      <c r="Y20" s="17"/>
    </row>
    <row r="21" spans="1:25" ht="40.5" customHeight="1" x14ac:dyDescent="0.25">
      <c r="A21" s="246"/>
      <c r="B21" s="247"/>
      <c r="C21" s="18" t="s">
        <v>31</v>
      </c>
      <c r="D21" s="18" t="s">
        <v>61</v>
      </c>
      <c r="E21" s="76" t="s">
        <v>26</v>
      </c>
      <c r="F21" s="80"/>
      <c r="G21" s="80"/>
      <c r="H21" s="31" t="str">
        <f>'SED 2023'!L21</f>
        <v>NO APLICA</v>
      </c>
      <c r="I21" s="129">
        <f>'SED 2023'!M21</f>
        <v>62028552</v>
      </c>
      <c r="J21" s="31" t="str">
        <f>'SED 2023'!S21</f>
        <v>NO APLICA</v>
      </c>
      <c r="K21" s="129">
        <f>'SED 2023'!T21</f>
        <v>139442817</v>
      </c>
      <c r="L21" s="20"/>
      <c r="M21" s="21"/>
      <c r="N21" s="3">
        <f t="shared" si="0"/>
        <v>0</v>
      </c>
      <c r="O21" s="3">
        <f t="shared" si="0"/>
        <v>1</v>
      </c>
      <c r="P21" s="4">
        <f t="shared" si="1"/>
        <v>0</v>
      </c>
      <c r="Q21" s="4">
        <f t="shared" si="2"/>
        <v>0</v>
      </c>
      <c r="R21" s="15"/>
      <c r="S21" s="40"/>
      <c r="T21" s="16"/>
      <c r="U21" s="1">
        <f t="shared" si="3"/>
        <v>0</v>
      </c>
      <c r="V21" s="1">
        <f t="shared" si="3"/>
        <v>1</v>
      </c>
      <c r="W21" s="2">
        <f t="shared" si="4"/>
        <v>0</v>
      </c>
      <c r="X21" s="2">
        <f t="shared" si="5"/>
        <v>0</v>
      </c>
      <c r="Y21" s="17"/>
    </row>
    <row r="22" spans="1:25" ht="63.75" customHeight="1" x14ac:dyDescent="0.25">
      <c r="A22" s="246"/>
      <c r="B22" s="247"/>
      <c r="C22" s="18" t="s">
        <v>32</v>
      </c>
      <c r="D22" s="18" t="s">
        <v>71</v>
      </c>
      <c r="E22" s="76" t="s">
        <v>26</v>
      </c>
      <c r="F22" s="80"/>
      <c r="G22" s="80"/>
      <c r="H22" s="31">
        <f>'SED 2023'!L22</f>
        <v>2836</v>
      </c>
      <c r="I22" s="129">
        <f>'SED 2023'!M22</f>
        <v>32862457</v>
      </c>
      <c r="J22" s="31">
        <f>'SED 2023'!S22</f>
        <v>6167</v>
      </c>
      <c r="K22" s="129">
        <f>'SED 2023'!T22</f>
        <v>79983575</v>
      </c>
      <c r="L22" s="20"/>
      <c r="M22" s="21"/>
      <c r="N22" s="3">
        <f t="shared" si="0"/>
        <v>1</v>
      </c>
      <c r="O22" s="3">
        <f t="shared" si="0"/>
        <v>1</v>
      </c>
      <c r="P22" s="4">
        <f t="shared" si="1"/>
        <v>0</v>
      </c>
      <c r="Q22" s="4">
        <f t="shared" si="2"/>
        <v>0</v>
      </c>
      <c r="R22" s="15"/>
      <c r="S22" s="40"/>
      <c r="T22" s="16"/>
      <c r="U22" s="1">
        <f t="shared" si="3"/>
        <v>1</v>
      </c>
      <c r="V22" s="1">
        <f t="shared" si="3"/>
        <v>1</v>
      </c>
      <c r="W22" s="2">
        <f t="shared" si="4"/>
        <v>0</v>
      </c>
      <c r="X22" s="2">
        <f t="shared" si="5"/>
        <v>0</v>
      </c>
      <c r="Y22" s="17"/>
    </row>
    <row r="23" spans="1:25" ht="36.75" customHeight="1" x14ac:dyDescent="0.25">
      <c r="A23" s="246"/>
      <c r="B23" s="250" t="s">
        <v>6</v>
      </c>
      <c r="C23" s="18" t="s">
        <v>72</v>
      </c>
      <c r="D23" s="18" t="s">
        <v>74</v>
      </c>
      <c r="E23" s="76" t="s">
        <v>26</v>
      </c>
      <c r="F23" s="80"/>
      <c r="G23" s="80"/>
      <c r="H23" s="63">
        <f>'SED 2023'!L23</f>
        <v>0</v>
      </c>
      <c r="I23" s="130">
        <f>'SED 2023'!M23</f>
        <v>0</v>
      </c>
      <c r="J23" s="63">
        <f>'SED 2023'!S23</f>
        <v>0</v>
      </c>
      <c r="K23" s="130">
        <f>'SED 2023'!T23</f>
        <v>0</v>
      </c>
      <c r="L23" s="20"/>
      <c r="M23" s="64"/>
      <c r="N23" s="3">
        <f t="shared" si="0"/>
        <v>0</v>
      </c>
      <c r="O23" s="3">
        <f t="shared" si="0"/>
        <v>0</v>
      </c>
      <c r="P23" s="4">
        <f t="shared" si="1"/>
        <v>0</v>
      </c>
      <c r="Q23" s="4">
        <f t="shared" si="2"/>
        <v>0</v>
      </c>
      <c r="R23" s="15"/>
      <c r="S23" s="40"/>
      <c r="T23" s="16"/>
      <c r="U23" s="1">
        <f>IFERROR((1-(S23/J23)),0)</f>
        <v>0</v>
      </c>
      <c r="V23" s="1">
        <f t="shared" si="3"/>
        <v>0</v>
      </c>
      <c r="W23" s="2">
        <f t="shared" si="4"/>
        <v>0</v>
      </c>
      <c r="X23" s="2">
        <f t="shared" si="5"/>
        <v>0</v>
      </c>
      <c r="Y23" s="17"/>
    </row>
    <row r="24" spans="1:25" ht="54" customHeight="1" x14ac:dyDescent="0.25">
      <c r="A24" s="246"/>
      <c r="B24" s="251"/>
      <c r="C24" s="111" t="s">
        <v>73</v>
      </c>
      <c r="D24" s="111" t="s">
        <v>75</v>
      </c>
      <c r="E24" s="118" t="s">
        <v>25</v>
      </c>
      <c r="F24" s="119">
        <v>0.02</v>
      </c>
      <c r="G24" s="119">
        <v>0.02</v>
      </c>
      <c r="H24" s="125">
        <f>'SED 2023'!L24</f>
        <v>45453</v>
      </c>
      <c r="I24" s="131">
        <f>'SED 2023'!M24</f>
        <v>5908890</v>
      </c>
      <c r="J24" s="125">
        <f>'SED 2023'!S24</f>
        <v>154900</v>
      </c>
      <c r="K24" s="131">
        <f>'SED 2023'!T24</f>
        <v>20182997</v>
      </c>
      <c r="L24" s="126"/>
      <c r="M24" s="127"/>
      <c r="N24" s="120">
        <f>IFERROR((1-(L24/H24)),0)</f>
        <v>1</v>
      </c>
      <c r="O24" s="120">
        <f>IFERROR((1-(M24/I24)),0)</f>
        <v>1</v>
      </c>
      <c r="P24" s="121">
        <f t="shared" si="1"/>
        <v>50</v>
      </c>
      <c r="Q24" s="121">
        <f t="shared" si="2"/>
        <v>50</v>
      </c>
      <c r="R24" s="122"/>
      <c r="S24" s="116"/>
      <c r="T24" s="115"/>
      <c r="U24" s="123">
        <f>IFERROR((1-(S24/J24)),0)</f>
        <v>1</v>
      </c>
      <c r="V24" s="123">
        <f>IFERROR((1-(T24/K24)),0)</f>
        <v>1</v>
      </c>
      <c r="W24" s="124">
        <f t="shared" si="4"/>
        <v>50</v>
      </c>
      <c r="X24" s="124">
        <f>IFERROR((V24/F24),0)</f>
        <v>50</v>
      </c>
      <c r="Y24" s="128"/>
    </row>
    <row r="25" spans="1:25" ht="90" x14ac:dyDescent="0.25">
      <c r="A25" s="246"/>
      <c r="B25" s="239" t="s">
        <v>36</v>
      </c>
      <c r="C25" s="18" t="s">
        <v>29</v>
      </c>
      <c r="D25" s="18" t="s">
        <v>61</v>
      </c>
      <c r="E25" s="76" t="s">
        <v>26</v>
      </c>
      <c r="F25" s="80"/>
      <c r="G25" s="80"/>
      <c r="H25" s="31">
        <f>'SED 2023'!L25</f>
        <v>0</v>
      </c>
      <c r="I25" s="129">
        <f>'SED 2023'!M25</f>
        <v>0</v>
      </c>
      <c r="J25" s="31">
        <f>'SED 2023'!S25</f>
        <v>0</v>
      </c>
      <c r="K25" s="129">
        <f>'SED 2023'!T25</f>
        <v>0</v>
      </c>
      <c r="L25" s="20"/>
      <c r="M25" s="21"/>
      <c r="N25" s="3">
        <f t="shared" si="0"/>
        <v>0</v>
      </c>
      <c r="O25" s="3">
        <f t="shared" si="0"/>
        <v>0</v>
      </c>
      <c r="P25" s="4">
        <f t="shared" si="1"/>
        <v>0</v>
      </c>
      <c r="Q25" s="4">
        <f t="shared" si="2"/>
        <v>0</v>
      </c>
      <c r="R25" s="15"/>
      <c r="S25" s="40"/>
      <c r="T25" s="16"/>
      <c r="U25" s="1">
        <f t="shared" si="3"/>
        <v>0</v>
      </c>
      <c r="V25" s="1">
        <f t="shared" si="3"/>
        <v>0</v>
      </c>
      <c r="W25" s="2">
        <f t="shared" si="4"/>
        <v>0</v>
      </c>
      <c r="X25" s="2">
        <f t="shared" si="5"/>
        <v>0</v>
      </c>
      <c r="Y25" s="17"/>
    </row>
    <row r="26" spans="1:25" ht="68.25" customHeight="1" x14ac:dyDescent="0.25">
      <c r="A26" s="246"/>
      <c r="B26" s="252"/>
      <c r="C26" s="18" t="s">
        <v>28</v>
      </c>
      <c r="D26" s="18" t="s">
        <v>61</v>
      </c>
      <c r="E26" s="76" t="s">
        <v>26</v>
      </c>
      <c r="F26" s="80"/>
      <c r="G26" s="80"/>
      <c r="H26" s="31">
        <f>'SED 2023'!L26</f>
        <v>0</v>
      </c>
      <c r="I26" s="129">
        <f>'SED 2023'!M26</f>
        <v>25430654</v>
      </c>
      <c r="J26" s="31">
        <f>'SED 2023'!S26</f>
        <v>0</v>
      </c>
      <c r="K26" s="129">
        <f>'SED 2023'!T26</f>
        <v>40880726</v>
      </c>
      <c r="L26" s="20"/>
      <c r="M26" s="21"/>
      <c r="N26" s="3">
        <f t="shared" si="0"/>
        <v>0</v>
      </c>
      <c r="O26" s="3">
        <f t="shared" si="0"/>
        <v>1</v>
      </c>
      <c r="P26" s="4">
        <f t="shared" si="1"/>
        <v>0</v>
      </c>
      <c r="Q26" s="4">
        <f t="shared" si="2"/>
        <v>0</v>
      </c>
      <c r="R26" s="15"/>
      <c r="S26" s="40"/>
      <c r="T26" s="16"/>
      <c r="U26" s="1">
        <f t="shared" si="3"/>
        <v>0</v>
      </c>
      <c r="V26" s="1">
        <f t="shared" si="3"/>
        <v>1</v>
      </c>
      <c r="W26" s="2">
        <f t="shared" si="4"/>
        <v>0</v>
      </c>
      <c r="X26" s="2">
        <f t="shared" si="5"/>
        <v>0</v>
      </c>
      <c r="Y26" s="17"/>
    </row>
    <row r="27" spans="1:25" ht="60" x14ac:dyDescent="0.25">
      <c r="A27" s="246"/>
      <c r="B27" s="239" t="s">
        <v>37</v>
      </c>
      <c r="C27" s="18" t="s">
        <v>27</v>
      </c>
      <c r="D27" s="18" t="s">
        <v>76</v>
      </c>
      <c r="E27" s="76" t="s">
        <v>26</v>
      </c>
      <c r="F27" s="80"/>
      <c r="G27" s="80"/>
      <c r="H27" s="31">
        <f>'SED 2023'!L27</f>
        <v>0</v>
      </c>
      <c r="I27" s="129">
        <f>'SED 2023'!M27</f>
        <v>0</v>
      </c>
      <c r="J27" s="31">
        <f>'SED 2023'!S27</f>
        <v>0</v>
      </c>
      <c r="K27" s="129">
        <f>'SED 2023'!T27</f>
        <v>0</v>
      </c>
      <c r="L27" s="20"/>
      <c r="M27" s="21"/>
      <c r="N27" s="3">
        <f t="shared" si="0"/>
        <v>0</v>
      </c>
      <c r="O27" s="3">
        <f t="shared" si="0"/>
        <v>0</v>
      </c>
      <c r="P27" s="4">
        <f t="shared" si="1"/>
        <v>0</v>
      </c>
      <c r="Q27" s="4">
        <f t="shared" si="2"/>
        <v>0</v>
      </c>
      <c r="R27" s="15"/>
      <c r="S27" s="40"/>
      <c r="T27" s="16"/>
      <c r="U27" s="1">
        <f t="shared" si="3"/>
        <v>0</v>
      </c>
      <c r="V27" s="1">
        <f t="shared" si="3"/>
        <v>0</v>
      </c>
      <c r="W27" s="2">
        <f t="shared" si="4"/>
        <v>0</v>
      </c>
      <c r="X27" s="2">
        <f t="shared" si="5"/>
        <v>0</v>
      </c>
      <c r="Y27" s="17"/>
    </row>
    <row r="28" spans="1:25" ht="60" x14ac:dyDescent="0.25">
      <c r="A28" s="246"/>
      <c r="B28" s="252"/>
      <c r="C28" s="18" t="s">
        <v>14</v>
      </c>
      <c r="D28" s="18" t="s">
        <v>76</v>
      </c>
      <c r="E28" s="76" t="s">
        <v>26</v>
      </c>
      <c r="F28" s="80"/>
      <c r="G28" s="80"/>
      <c r="H28" s="31">
        <f>'SED 2023'!L28</f>
        <v>0</v>
      </c>
      <c r="I28" s="129">
        <f>'SED 2023'!M28</f>
        <v>0</v>
      </c>
      <c r="J28" s="31">
        <f>'SED 2023'!S28</f>
        <v>0</v>
      </c>
      <c r="K28" s="129">
        <f>'SED 2023'!T28</f>
        <v>0</v>
      </c>
      <c r="L28" s="20"/>
      <c r="M28" s="21"/>
      <c r="N28" s="3">
        <f t="shared" si="0"/>
        <v>0</v>
      </c>
      <c r="O28" s="3">
        <f t="shared" si="0"/>
        <v>0</v>
      </c>
      <c r="P28" s="4">
        <f t="shared" si="1"/>
        <v>0</v>
      </c>
      <c r="Q28" s="4">
        <f t="shared" si="2"/>
        <v>0</v>
      </c>
      <c r="R28" s="15"/>
      <c r="S28" s="40"/>
      <c r="T28" s="16"/>
      <c r="U28" s="1">
        <f t="shared" si="3"/>
        <v>0</v>
      </c>
      <c r="V28" s="1">
        <f t="shared" si="3"/>
        <v>0</v>
      </c>
      <c r="W28" s="2">
        <f t="shared" si="4"/>
        <v>0</v>
      </c>
      <c r="X28" s="2">
        <f t="shared" si="5"/>
        <v>0</v>
      </c>
      <c r="Y28" s="17"/>
    </row>
    <row r="29" spans="1:25" ht="94.5" customHeight="1" x14ac:dyDescent="0.25">
      <c r="A29" s="246"/>
      <c r="B29" s="18" t="s">
        <v>7</v>
      </c>
      <c r="C29" s="111" t="s">
        <v>77</v>
      </c>
      <c r="D29" s="111" t="s">
        <v>78</v>
      </c>
      <c r="E29" s="118" t="s">
        <v>25</v>
      </c>
      <c r="F29" s="119">
        <v>0.05</v>
      </c>
      <c r="G29" s="119">
        <v>0.05</v>
      </c>
      <c r="H29" s="125">
        <v>50</v>
      </c>
      <c r="I29" s="131">
        <v>37413994</v>
      </c>
      <c r="J29" s="125">
        <v>100</v>
      </c>
      <c r="K29" s="131">
        <v>276000000</v>
      </c>
      <c r="L29" s="132"/>
      <c r="M29" s="133"/>
      <c r="N29" s="134">
        <f t="shared" si="0"/>
        <v>1</v>
      </c>
      <c r="O29" s="134">
        <f t="shared" si="0"/>
        <v>1</v>
      </c>
      <c r="P29" s="135">
        <f t="shared" si="1"/>
        <v>20</v>
      </c>
      <c r="Q29" s="135">
        <f t="shared" si="2"/>
        <v>20</v>
      </c>
      <c r="R29" s="136"/>
      <c r="S29" s="137"/>
      <c r="T29" s="138"/>
      <c r="U29" s="139">
        <f t="shared" si="3"/>
        <v>1</v>
      </c>
      <c r="V29" s="139">
        <f t="shared" si="3"/>
        <v>1</v>
      </c>
      <c r="W29" s="140">
        <f t="shared" si="4"/>
        <v>20</v>
      </c>
      <c r="X29" s="140">
        <f t="shared" si="5"/>
        <v>20</v>
      </c>
      <c r="Y29" s="17"/>
    </row>
    <row r="30" spans="1:25" ht="45" x14ac:dyDescent="0.25">
      <c r="A30" s="236" t="s">
        <v>12</v>
      </c>
      <c r="B30" s="239" t="s">
        <v>8</v>
      </c>
      <c r="C30" s="22" t="s">
        <v>15</v>
      </c>
      <c r="D30" s="22" t="s">
        <v>79</v>
      </c>
      <c r="E30" s="81" t="s">
        <v>26</v>
      </c>
      <c r="F30" s="80"/>
      <c r="G30" s="80"/>
      <c r="H30" s="31">
        <f>'SED 2023'!L30</f>
        <v>9844</v>
      </c>
      <c r="I30" s="129">
        <f>'SED 2023'!M30</f>
        <v>38488966</v>
      </c>
      <c r="J30" s="31">
        <f>'SED 2023'!S30</f>
        <v>18161</v>
      </c>
      <c r="K30" s="129">
        <f>'SED 2023'!T30</f>
        <v>74261426</v>
      </c>
      <c r="L30" s="20"/>
      <c r="M30" s="21"/>
      <c r="N30" s="3">
        <f t="shared" si="0"/>
        <v>1</v>
      </c>
      <c r="O30" s="3">
        <f t="shared" si="0"/>
        <v>1</v>
      </c>
      <c r="P30" s="4">
        <f t="shared" si="1"/>
        <v>0</v>
      </c>
      <c r="Q30" s="4">
        <f t="shared" si="2"/>
        <v>0</v>
      </c>
      <c r="R30" s="15"/>
      <c r="S30" s="40"/>
      <c r="T30" s="16"/>
      <c r="U30" s="1">
        <f t="shared" si="3"/>
        <v>1</v>
      </c>
      <c r="V30" s="1">
        <f t="shared" si="3"/>
        <v>1</v>
      </c>
      <c r="W30" s="2">
        <f t="shared" si="4"/>
        <v>0</v>
      </c>
      <c r="X30" s="2">
        <f t="shared" si="5"/>
        <v>0</v>
      </c>
      <c r="Y30" s="17"/>
    </row>
    <row r="31" spans="1:25" ht="45" x14ac:dyDescent="0.25">
      <c r="A31" s="237"/>
      <c r="B31" s="240"/>
      <c r="C31" s="22" t="s">
        <v>16</v>
      </c>
      <c r="D31" s="22" t="s">
        <v>79</v>
      </c>
      <c r="E31" s="81" t="s">
        <v>26</v>
      </c>
      <c r="F31" s="80"/>
      <c r="G31" s="80"/>
      <c r="H31" s="31">
        <f>'SED 2023'!L31</f>
        <v>0</v>
      </c>
      <c r="I31" s="129">
        <f>'SED 2023'!M31</f>
        <v>65880</v>
      </c>
      <c r="J31" s="31">
        <f>'SED 2023'!S31</f>
        <v>0</v>
      </c>
      <c r="K31" s="129">
        <f>'SED 2023'!T31</f>
        <v>134760</v>
      </c>
      <c r="L31" s="20"/>
      <c r="M31" s="21"/>
      <c r="N31" s="3">
        <f t="shared" si="0"/>
        <v>0</v>
      </c>
      <c r="O31" s="3">
        <f t="shared" si="0"/>
        <v>1</v>
      </c>
      <c r="P31" s="4">
        <f t="shared" si="1"/>
        <v>0</v>
      </c>
      <c r="Q31" s="4">
        <f t="shared" si="2"/>
        <v>0</v>
      </c>
      <c r="R31" s="23"/>
      <c r="S31" s="40"/>
      <c r="T31" s="16"/>
      <c r="U31" s="1">
        <f t="shared" si="3"/>
        <v>0</v>
      </c>
      <c r="V31" s="1">
        <f t="shared" si="3"/>
        <v>1</v>
      </c>
      <c r="W31" s="2">
        <f t="shared" si="4"/>
        <v>0</v>
      </c>
      <c r="X31" s="2">
        <f t="shared" si="5"/>
        <v>0</v>
      </c>
      <c r="Y31" s="17"/>
    </row>
    <row r="32" spans="1:25" ht="45.75" thickBot="1" x14ac:dyDescent="0.3">
      <c r="A32" s="238"/>
      <c r="B32" s="241"/>
      <c r="C32" s="24" t="s">
        <v>17</v>
      </c>
      <c r="D32" s="24" t="s">
        <v>80</v>
      </c>
      <c r="E32" s="81" t="s">
        <v>26</v>
      </c>
      <c r="F32" s="80"/>
      <c r="G32" s="80"/>
      <c r="H32" s="31">
        <f>'SED 2023'!L32</f>
        <v>357412</v>
      </c>
      <c r="I32" s="129">
        <f>'SED 2023'!M32</f>
        <v>625540084</v>
      </c>
      <c r="J32" s="31">
        <f>'SED 2023'!S32</f>
        <v>680427</v>
      </c>
      <c r="K32" s="129">
        <f>'SED 2023'!T32</f>
        <v>1345224469</v>
      </c>
      <c r="L32" s="45"/>
      <c r="M32" s="46"/>
      <c r="N32" s="3">
        <f t="shared" si="0"/>
        <v>1</v>
      </c>
      <c r="O32" s="3">
        <f t="shared" si="0"/>
        <v>1</v>
      </c>
      <c r="P32" s="4">
        <f t="shared" si="1"/>
        <v>0</v>
      </c>
      <c r="Q32" s="4">
        <f t="shared" si="2"/>
        <v>0</v>
      </c>
      <c r="R32" s="23"/>
      <c r="S32" s="40"/>
      <c r="T32" s="16"/>
      <c r="U32" s="1">
        <f t="shared" si="3"/>
        <v>1</v>
      </c>
      <c r="V32" s="1">
        <f t="shared" si="3"/>
        <v>1</v>
      </c>
      <c r="W32" s="2">
        <f t="shared" si="4"/>
        <v>0</v>
      </c>
      <c r="X32" s="2">
        <f t="shared" si="5"/>
        <v>0</v>
      </c>
      <c r="Y32" s="17"/>
    </row>
    <row r="33" spans="1:25" ht="60" x14ac:dyDescent="0.25">
      <c r="A33" s="44" t="s">
        <v>89</v>
      </c>
      <c r="B33" s="13" t="s">
        <v>0</v>
      </c>
      <c r="C33" s="13" t="s">
        <v>0</v>
      </c>
      <c r="D33" s="13" t="s">
        <v>58</v>
      </c>
      <c r="E33" s="81"/>
      <c r="F33" s="77"/>
      <c r="G33" s="77"/>
      <c r="H33" s="31">
        <f>'SED 2023'!L33</f>
        <v>2558</v>
      </c>
      <c r="I33" s="129">
        <f>'SED 2023'!M33</f>
        <v>185956960972</v>
      </c>
      <c r="J33" s="31">
        <f>'SED 2023'!S33</f>
        <v>2759</v>
      </c>
      <c r="K33" s="129">
        <f>'SED 2023'!T33</f>
        <v>200978088792</v>
      </c>
      <c r="L33" s="15"/>
      <c r="M33" s="16"/>
      <c r="N33" s="14" t="s">
        <v>91</v>
      </c>
      <c r="O33" s="14" t="s">
        <v>91</v>
      </c>
      <c r="P33" s="14" t="s">
        <v>91</v>
      </c>
      <c r="Q33" s="14" t="s">
        <v>91</v>
      </c>
      <c r="R33" s="15"/>
      <c r="S33" s="40"/>
      <c r="T33" s="16"/>
      <c r="U33" s="14" t="s">
        <v>91</v>
      </c>
      <c r="V33" s="14" t="s">
        <v>91</v>
      </c>
      <c r="W33" s="14" t="s">
        <v>91</v>
      </c>
      <c r="X33" s="14" t="s">
        <v>91</v>
      </c>
      <c r="Y33" s="17"/>
    </row>
    <row r="34" spans="1:25" ht="60" x14ac:dyDescent="0.25">
      <c r="A34" s="43" t="s">
        <v>90</v>
      </c>
    </row>
    <row r="36" spans="1:25" s="208" customFormat="1" x14ac:dyDescent="0.25">
      <c r="A36" s="207" t="s">
        <v>96</v>
      </c>
      <c r="F36" s="209">
        <f>SUBTOTAL(101,F12:F33)</f>
        <v>3.5000000000000003E-2</v>
      </c>
      <c r="G36" s="209">
        <f t="shared" ref="G36:X36" si="6">SUBTOTAL(101,G12:G33)</f>
        <v>3.5000000000000003E-2</v>
      </c>
      <c r="H36" s="210">
        <f t="shared" si="6"/>
        <v>20939.5</v>
      </c>
      <c r="I36" s="211">
        <f t="shared" si="6"/>
        <v>8623096951.863636</v>
      </c>
      <c r="J36" s="210">
        <f t="shared" si="6"/>
        <v>43171.75</v>
      </c>
      <c r="K36" s="211">
        <f t="shared" si="6"/>
        <v>9387174971.181818</v>
      </c>
      <c r="L36" s="210" t="e">
        <f t="shared" si="6"/>
        <v>#DIV/0!</v>
      </c>
      <c r="M36" s="211" t="e">
        <f t="shared" si="6"/>
        <v>#DIV/0!</v>
      </c>
      <c r="N36" s="209">
        <f t="shared" si="6"/>
        <v>0.52380952380952384</v>
      </c>
      <c r="O36" s="209">
        <f t="shared" si="6"/>
        <v>0.66666666666666663</v>
      </c>
      <c r="P36" s="209">
        <f t="shared" si="6"/>
        <v>3.3333333333333335</v>
      </c>
      <c r="Q36" s="209">
        <f t="shared" si="6"/>
        <v>3.3333333333333335</v>
      </c>
      <c r="R36" s="209"/>
      <c r="S36" s="210" t="e">
        <f t="shared" si="6"/>
        <v>#DIV/0!</v>
      </c>
      <c r="T36" s="210" t="e">
        <f t="shared" si="6"/>
        <v>#DIV/0!</v>
      </c>
      <c r="U36" s="209">
        <f t="shared" si="6"/>
        <v>0.5714285714285714</v>
      </c>
      <c r="V36" s="209">
        <f t="shared" si="6"/>
        <v>0.66666666666666663</v>
      </c>
      <c r="W36" s="209">
        <f t="shared" si="6"/>
        <v>3.3333333333333335</v>
      </c>
      <c r="X36" s="209">
        <f t="shared" si="6"/>
        <v>3.3333333333333335</v>
      </c>
    </row>
  </sheetData>
  <mergeCells count="45">
    <mergeCell ref="C1:Y1"/>
    <mergeCell ref="B2:G2"/>
    <mergeCell ref="H2:I2"/>
    <mergeCell ref="J2:Y2"/>
    <mergeCell ref="B3:G3"/>
    <mergeCell ref="J3:Y3"/>
    <mergeCell ref="B4:G4"/>
    <mergeCell ref="H4:I4"/>
    <mergeCell ref="J4:Y4"/>
    <mergeCell ref="B5:G5"/>
    <mergeCell ref="H5:I5"/>
    <mergeCell ref="J5:Y5"/>
    <mergeCell ref="A6:Y6"/>
    <mergeCell ref="A7:G7"/>
    <mergeCell ref="L7:Y7"/>
    <mergeCell ref="A8:B11"/>
    <mergeCell ref="C8:C11"/>
    <mergeCell ref="D8:D11"/>
    <mergeCell ref="E8:E11"/>
    <mergeCell ref="F8:F11"/>
    <mergeCell ref="G8:G11"/>
    <mergeCell ref="H8:I9"/>
    <mergeCell ref="L9:R9"/>
    <mergeCell ref="S9:Y9"/>
    <mergeCell ref="H10:H11"/>
    <mergeCell ref="I10:I11"/>
    <mergeCell ref="J10:J11"/>
    <mergeCell ref="K10:K11"/>
    <mergeCell ref="A30:A32"/>
    <mergeCell ref="B30:B32"/>
    <mergeCell ref="L8:R8"/>
    <mergeCell ref="H7:K7"/>
    <mergeCell ref="J8:K9"/>
    <mergeCell ref="A16:A29"/>
    <mergeCell ref="B16:B17"/>
    <mergeCell ref="B19:B22"/>
    <mergeCell ref="B23:B24"/>
    <mergeCell ref="B25:B26"/>
    <mergeCell ref="B27:B28"/>
    <mergeCell ref="S8:Y8"/>
    <mergeCell ref="S10:Y10"/>
    <mergeCell ref="A12:A13"/>
    <mergeCell ref="A14:A15"/>
    <mergeCell ref="B14:B15"/>
    <mergeCell ref="L10:R10"/>
  </mergeCells>
  <dataValidations count="15">
    <dataValidation type="list" allowBlank="1" showInputMessage="1" showErrorMessage="1" sqref="E12:E29" xr:uid="{A34DAEC6-F989-4882-9310-4FD31DC6392C}">
      <formula1>#REF!</formula1>
    </dataValidation>
    <dataValidation allowBlank="1" showInputMessage="1" showErrorMessage="1" prompt="Solo aplica para gastos de funcionamiento." sqref="A8:B11" xr:uid="{DA3C7BA8-4396-49A8-B04B-AEC58AC02D12}"/>
    <dataValidation allowBlank="1" showInputMessage="1" showErrorMessage="1" prompt="Relacione los giros realizados  en el  mismo periodo del año anterior, relacionados con el rubro y el componente. valores en pesos." sqref="I10:I11" xr:uid="{133F788D-14D7-487A-B507-41551F4CA214}"/>
    <dataValidation type="list" allowBlank="1" showInputMessage="1" showErrorMessage="1" sqref="J2:Y2" xr:uid="{9404FC64-3F73-42B3-A640-461539F2B7AA}">
      <formula1>INDIRECT(B2)</formula1>
    </dataValidation>
    <dataValidation allowBlank="1" showInputMessage="1" showErrorMessage="1" prompt="Escribir la otra entidad que no se encuentra en la lista desplegable" sqref="J3:Y3" xr:uid="{C0828F3E-A4DA-48FD-9DE9-59E91C9290B9}"/>
    <dataValidation allowBlank="1" showInputMessage="1" showErrorMessage="1" prompt="Escribir el otro sector que no se encuentra en la lista desplegable" sqref="B3:G3" xr:uid="{9B55A1CB-3058-4D1B-801E-18804A0E0368}"/>
    <dataValidation allowBlank="1" showInputMessage="1" showErrorMessage="1" prompt="Relacione los giros realizados  en el  periodo de reporte para el rubro y el componente. Valores en pesos._x000a_" sqref="T11" xr:uid="{5CC09D57-3277-49DB-9502-6FC192AD836C}"/>
    <dataValidation allowBlank="1" showInputMessage="1" showErrorMessage="1" prompt="Relacione los giros realizados  en el  periodo de reporte para el rubro y el componente. Valores en pesos." sqref="M11" xr:uid="{4690F062-D852-4867-A4F7-3AA020C6D1EB}"/>
    <dataValidation allowBlank="1" showInputMessage="1" showErrorMessage="1" prompt="Relacione el dato de consumo asociado al rubro, componente y unidad de medida en el periodo de reporte._x000a_" sqref="L11 S11" xr:uid="{AE826A70-B990-4BE5-A10F-E6BE5021EB22}"/>
    <dataValidation allowBlank="1" showInputMessage="1" showErrorMessage="1" prompt="Relacione los giros realizados  en el  mismo periodo del año anterior, relacionados con el rubro y el componente. Valores en pesos." sqref="K10:K11" xr:uid="{2D5C4E94-3715-4338-A4CB-36371FF5CE13}"/>
    <dataValidation allowBlank="1" showInputMessage="1" showErrorMessage="1" prompt="Relacione el dato de consumo asociado al rubro, componente y unidad de medida reportado en el  mismo periodo del año anterior_x000a_" sqref="H10:H11 J10:J11" xr:uid="{ED7ABA56-12CA-424F-A2A4-936DD90BFC3E}"/>
    <dataValidation allowBlank="1" showInputMessage="1" showErrorMessage="1" prompt="Si en la celda &quot;E&quot;, selecionó SI, defina una meta en porcentaje para mantener o reducir el gasto en la vigencia. (En unidad de medida)" sqref="G8:G11" xr:uid="{320CF489-0E84-4C89-9A21-7AEAE11E22AF}"/>
    <dataValidation allowBlank="1" showInputMessage="1" showErrorMessage="1" prompt="Si en la celda &quot;E&quot;, selecionó SI, defina una meta en porcentaje para mantener o reducir el gasto en la vigencia. (En giros presupuestales)" sqref="F8:F11" xr:uid="{6667E8D8-DD18-44F6-91D3-237A75A440AC}"/>
    <dataValidation allowBlank="1" showInputMessage="1" showErrorMessage="1" prompt="Si el rubro y componente se espera mantener o reducir en la vigencia (se selcciona como gasto elegible), seleccione SI, en caso contrario seleccione NO. _x000a__x000a_Si selecciona NO, se debe diligencuir las columnas H en adelante" sqref="E8:E11" xr:uid="{857DAEFD-8831-44C2-9938-C71F36604DB9}"/>
    <dataValidation allowBlank="1" showInputMessage="1" showErrorMessage="1" prompt="Defina la referencia que se usará  para medir el rubro o componente. Ejem. Metro cúbico, personas, horas, entre otros." sqref="D8:D11" xr:uid="{299B547C-D3A9-43AC-9EE9-C4937BBDC842}"/>
  </dataValidations>
  <pageMargins left="0.7" right="0.7" top="0.75" bottom="0.75" header="0.3" footer="0.3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AA163-5608-4715-B35F-80B243E4CCE8}">
  <dimension ref="A1:Y36"/>
  <sheetViews>
    <sheetView topLeftCell="P35" zoomScale="70" zoomScaleNormal="70" workbookViewId="0">
      <selection activeCell="A36" sqref="A36:Y36"/>
    </sheetView>
  </sheetViews>
  <sheetFormatPr baseColWidth="10" defaultColWidth="11.42578125" defaultRowHeight="15" x14ac:dyDescent="0.25"/>
  <cols>
    <col min="1" max="1" width="29" style="25" customWidth="1"/>
    <col min="2" max="2" width="29" style="6" customWidth="1"/>
    <col min="3" max="3" width="34.7109375" style="6" customWidth="1"/>
    <col min="4" max="4" width="19.28515625" style="6" customWidth="1"/>
    <col min="5" max="5" width="19.7109375" style="6" customWidth="1"/>
    <col min="6" max="6" width="16.42578125" style="37" customWidth="1"/>
    <col min="7" max="7" width="25.28515625" style="37" customWidth="1"/>
    <col min="8" max="8" width="16.85546875" style="35" customWidth="1"/>
    <col min="9" max="9" width="28.85546875" style="35" customWidth="1"/>
    <col min="10" max="10" width="16.85546875" style="35" customWidth="1"/>
    <col min="11" max="11" width="30.7109375" style="35" customWidth="1"/>
    <col min="12" max="12" width="15.28515625" style="6" customWidth="1"/>
    <col min="13" max="13" width="27.42578125" style="6" customWidth="1"/>
    <col min="14" max="14" width="19.28515625" style="6" customWidth="1"/>
    <col min="15" max="15" width="19.85546875" style="6" customWidth="1"/>
    <col min="16" max="16" width="26" style="6" customWidth="1"/>
    <col min="17" max="17" width="24.140625" style="6" customWidth="1"/>
    <col min="18" max="18" width="23.5703125" style="6" customWidth="1"/>
    <col min="19" max="19" width="19.85546875" style="41" customWidth="1"/>
    <col min="20" max="20" width="25.140625" style="6" customWidth="1"/>
    <col min="21" max="21" width="27.85546875" style="6" customWidth="1"/>
    <col min="22" max="22" width="19.85546875" style="6" customWidth="1"/>
    <col min="23" max="23" width="28.5703125" style="6" customWidth="1"/>
    <col min="24" max="24" width="33" style="6" customWidth="1"/>
    <col min="25" max="25" width="22.7109375" style="6" customWidth="1"/>
    <col min="26" max="16384" width="11.42578125" style="6"/>
  </cols>
  <sheetData>
    <row r="1" spans="1:25" ht="46.5" customHeight="1" x14ac:dyDescent="0.25">
      <c r="A1" s="5"/>
      <c r="B1" s="5"/>
      <c r="C1" s="300" t="s">
        <v>18</v>
      </c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0"/>
      <c r="X1" s="300"/>
      <c r="Y1" s="300"/>
    </row>
    <row r="2" spans="1:25" x14ac:dyDescent="0.25">
      <c r="A2" s="29" t="s">
        <v>20</v>
      </c>
      <c r="B2" s="295" t="s">
        <v>86</v>
      </c>
      <c r="C2" s="296"/>
      <c r="D2" s="296"/>
      <c r="E2" s="296"/>
      <c r="F2" s="296"/>
      <c r="G2" s="297"/>
      <c r="H2" s="298" t="s">
        <v>19</v>
      </c>
      <c r="I2" s="299"/>
      <c r="J2" s="295" t="s">
        <v>98</v>
      </c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  <c r="W2" s="296"/>
      <c r="X2" s="296"/>
      <c r="Y2" s="296"/>
    </row>
    <row r="3" spans="1:25" x14ac:dyDescent="0.25">
      <c r="A3" s="29" t="s">
        <v>85</v>
      </c>
      <c r="B3" s="295"/>
      <c r="C3" s="296"/>
      <c r="D3" s="296"/>
      <c r="E3" s="296"/>
      <c r="F3" s="296"/>
      <c r="G3" s="297"/>
      <c r="H3" s="38"/>
      <c r="I3" s="42" t="s">
        <v>83</v>
      </c>
      <c r="J3" s="295"/>
      <c r="K3" s="296"/>
      <c r="L3" s="296"/>
      <c r="M3" s="296"/>
      <c r="N3" s="296"/>
      <c r="O3" s="296"/>
      <c r="P3" s="296"/>
      <c r="Q3" s="296"/>
      <c r="R3" s="296"/>
      <c r="S3" s="296"/>
      <c r="T3" s="296"/>
      <c r="U3" s="296"/>
      <c r="V3" s="296"/>
      <c r="W3" s="296"/>
      <c r="X3" s="296"/>
      <c r="Y3" s="296"/>
    </row>
    <row r="4" spans="1:25" x14ac:dyDescent="0.25">
      <c r="A4" s="7" t="s">
        <v>21</v>
      </c>
      <c r="B4" s="295">
        <v>2023</v>
      </c>
      <c r="C4" s="296"/>
      <c r="D4" s="296"/>
      <c r="E4" s="296"/>
      <c r="F4" s="296"/>
      <c r="G4" s="297"/>
      <c r="H4" s="298" t="s">
        <v>22</v>
      </c>
      <c r="I4" s="299"/>
      <c r="J4" s="295" t="s">
        <v>87</v>
      </c>
      <c r="K4" s="296"/>
      <c r="L4" s="296"/>
      <c r="M4" s="296"/>
      <c r="N4" s="296"/>
      <c r="O4" s="296"/>
      <c r="P4" s="296"/>
      <c r="Q4" s="296"/>
      <c r="R4" s="296"/>
      <c r="S4" s="296"/>
      <c r="T4" s="296"/>
      <c r="U4" s="296"/>
      <c r="V4" s="296"/>
      <c r="W4" s="296"/>
      <c r="X4" s="296"/>
      <c r="Y4" s="296"/>
    </row>
    <row r="5" spans="1:25" x14ac:dyDescent="0.25">
      <c r="A5" s="7" t="s">
        <v>23</v>
      </c>
      <c r="B5" s="295" t="s">
        <v>34</v>
      </c>
      <c r="C5" s="296"/>
      <c r="D5" s="296"/>
      <c r="E5" s="296"/>
      <c r="F5" s="296"/>
      <c r="G5" s="297"/>
      <c r="H5" s="298" t="s">
        <v>24</v>
      </c>
      <c r="I5" s="299"/>
      <c r="J5" s="295" t="s">
        <v>35</v>
      </c>
      <c r="K5" s="296"/>
      <c r="L5" s="296"/>
      <c r="M5" s="296"/>
      <c r="N5" s="296"/>
      <c r="O5" s="296"/>
      <c r="P5" s="296"/>
      <c r="Q5" s="296"/>
      <c r="R5" s="296"/>
      <c r="S5" s="296"/>
      <c r="T5" s="296"/>
      <c r="U5" s="296"/>
      <c r="V5" s="296"/>
      <c r="W5" s="296"/>
      <c r="X5" s="296"/>
      <c r="Y5" s="296"/>
    </row>
    <row r="6" spans="1:25" ht="15.75" thickBot="1" x14ac:dyDescent="0.3">
      <c r="A6" s="271" t="s">
        <v>84</v>
      </c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</row>
    <row r="7" spans="1:25" ht="15.75" thickBot="1" x14ac:dyDescent="0.3">
      <c r="A7" s="272" t="s">
        <v>33</v>
      </c>
      <c r="B7" s="273"/>
      <c r="C7" s="273"/>
      <c r="D7" s="273"/>
      <c r="E7" s="273"/>
      <c r="F7" s="273"/>
      <c r="G7" s="273"/>
      <c r="H7" s="30"/>
      <c r="I7" s="30"/>
      <c r="J7" s="30"/>
      <c r="K7" s="30"/>
      <c r="L7" s="274" t="s">
        <v>48</v>
      </c>
      <c r="M7" s="275"/>
      <c r="N7" s="275"/>
      <c r="O7" s="275"/>
      <c r="P7" s="275"/>
      <c r="Q7" s="275"/>
      <c r="R7" s="275"/>
      <c r="S7" s="275"/>
      <c r="T7" s="275"/>
      <c r="U7" s="275"/>
      <c r="V7" s="275"/>
      <c r="W7" s="275"/>
      <c r="X7" s="275"/>
      <c r="Y7" s="275"/>
    </row>
    <row r="8" spans="1:25" ht="18" customHeight="1" x14ac:dyDescent="0.25">
      <c r="A8" s="276" t="s">
        <v>82</v>
      </c>
      <c r="B8" s="277"/>
      <c r="C8" s="277" t="s">
        <v>9</v>
      </c>
      <c r="D8" s="284" t="s">
        <v>43</v>
      </c>
      <c r="E8" s="277" t="s">
        <v>81</v>
      </c>
      <c r="F8" s="287" t="s">
        <v>46</v>
      </c>
      <c r="G8" s="287" t="s">
        <v>47</v>
      </c>
      <c r="H8" s="291" t="s">
        <v>51</v>
      </c>
      <c r="I8" s="292"/>
      <c r="J8" s="253" t="s">
        <v>52</v>
      </c>
      <c r="K8" s="254"/>
      <c r="L8" s="257"/>
      <c r="M8" s="258"/>
      <c r="N8" s="258"/>
      <c r="O8" s="258"/>
      <c r="P8" s="8"/>
      <c r="Q8" s="8"/>
      <c r="R8" s="8"/>
      <c r="S8" s="259"/>
      <c r="T8" s="260"/>
      <c r="U8" s="260"/>
      <c r="V8" s="260"/>
      <c r="W8" s="260"/>
      <c r="X8" s="260"/>
      <c r="Y8" s="260"/>
    </row>
    <row r="9" spans="1:25" ht="18" customHeight="1" x14ac:dyDescent="0.25">
      <c r="A9" s="278"/>
      <c r="B9" s="279"/>
      <c r="C9" s="279"/>
      <c r="D9" s="285"/>
      <c r="E9" s="279"/>
      <c r="F9" s="288"/>
      <c r="G9" s="288"/>
      <c r="H9" s="293"/>
      <c r="I9" s="294"/>
      <c r="J9" s="255"/>
      <c r="K9" s="256"/>
      <c r="L9" s="261" t="s">
        <v>49</v>
      </c>
      <c r="M9" s="262"/>
      <c r="N9" s="262"/>
      <c r="O9" s="262"/>
      <c r="P9" s="262"/>
      <c r="Q9" s="262"/>
      <c r="R9" s="263"/>
      <c r="S9" s="264" t="s">
        <v>50</v>
      </c>
      <c r="T9" s="265"/>
      <c r="U9" s="265"/>
      <c r="V9" s="265"/>
      <c r="W9" s="265"/>
      <c r="X9" s="265"/>
      <c r="Y9" s="265"/>
    </row>
    <row r="10" spans="1:25" ht="15.75" thickBot="1" x14ac:dyDescent="0.3">
      <c r="A10" s="280"/>
      <c r="B10" s="281"/>
      <c r="C10" s="281"/>
      <c r="D10" s="285"/>
      <c r="E10" s="281"/>
      <c r="F10" s="289"/>
      <c r="G10" s="289"/>
      <c r="H10" s="266" t="s">
        <v>44</v>
      </c>
      <c r="I10" s="268" t="s">
        <v>41</v>
      </c>
      <c r="J10" s="266" t="s">
        <v>44</v>
      </c>
      <c r="K10" s="268" t="s">
        <v>41</v>
      </c>
      <c r="L10" s="257" t="s">
        <v>13</v>
      </c>
      <c r="M10" s="258"/>
      <c r="N10" s="258"/>
      <c r="O10" s="258"/>
      <c r="P10" s="258"/>
      <c r="Q10" s="258"/>
      <c r="R10" s="270"/>
      <c r="S10" s="242" t="s">
        <v>13</v>
      </c>
      <c r="T10" s="243"/>
      <c r="U10" s="243"/>
      <c r="V10" s="243"/>
      <c r="W10" s="243"/>
      <c r="X10" s="243"/>
      <c r="Y10" s="243"/>
    </row>
    <row r="11" spans="1:25" ht="135.75" thickBot="1" x14ac:dyDescent="0.3">
      <c r="A11" s="282"/>
      <c r="B11" s="283"/>
      <c r="C11" s="283"/>
      <c r="D11" s="286"/>
      <c r="E11" s="283"/>
      <c r="F11" s="290"/>
      <c r="G11" s="290"/>
      <c r="H11" s="267"/>
      <c r="I11" s="269"/>
      <c r="J11" s="267"/>
      <c r="K11" s="269"/>
      <c r="L11" s="9" t="s">
        <v>45</v>
      </c>
      <c r="M11" s="9" t="s">
        <v>42</v>
      </c>
      <c r="N11" s="10" t="s">
        <v>54</v>
      </c>
      <c r="O11" s="10" t="s">
        <v>53</v>
      </c>
      <c r="P11" s="11" t="s">
        <v>55</v>
      </c>
      <c r="Q11" s="11" t="s">
        <v>56</v>
      </c>
      <c r="R11" s="28" t="s">
        <v>40</v>
      </c>
      <c r="S11" s="39" t="s">
        <v>45</v>
      </c>
      <c r="T11" s="12" t="s">
        <v>42</v>
      </c>
      <c r="U11" s="26" t="s">
        <v>54</v>
      </c>
      <c r="V11" s="26" t="s">
        <v>53</v>
      </c>
      <c r="W11" s="27" t="s">
        <v>55</v>
      </c>
      <c r="X11" s="27" t="s">
        <v>56</v>
      </c>
      <c r="Y11" s="12" t="s">
        <v>40</v>
      </c>
    </row>
    <row r="12" spans="1:25" ht="75" x14ac:dyDescent="0.25">
      <c r="A12" s="325" t="s">
        <v>88</v>
      </c>
      <c r="B12" s="213" t="s">
        <v>0</v>
      </c>
      <c r="C12" s="213" t="s">
        <v>0</v>
      </c>
      <c r="D12" s="213" t="s">
        <v>58</v>
      </c>
      <c r="E12" s="213" t="s">
        <v>25</v>
      </c>
      <c r="F12" s="214">
        <v>0.1</v>
      </c>
      <c r="G12" s="214">
        <v>0.1</v>
      </c>
      <c r="H12" s="215">
        <v>946</v>
      </c>
      <c r="I12" s="216">
        <v>27671213108</v>
      </c>
      <c r="J12" s="217">
        <v>981</v>
      </c>
      <c r="K12" s="218">
        <v>28671515519</v>
      </c>
      <c r="L12" s="185">
        <v>985</v>
      </c>
      <c r="M12" s="187">
        <v>32168578426</v>
      </c>
      <c r="N12" s="183">
        <f>IFERROR((1-(L12/H12)),0)</f>
        <v>-4.1226215644820208E-2</v>
      </c>
      <c r="O12" s="183">
        <f>IFERROR((1-(M12/I12)),0)</f>
        <v>-0.16252866473352312</v>
      </c>
      <c r="P12" s="184">
        <f>IFERROR((N12/G12),0)</f>
        <v>-0.41226215644820208</v>
      </c>
      <c r="Q12" s="184">
        <f>IFERROR((O12/F12),0)</f>
        <v>-1.6252866473352312</v>
      </c>
      <c r="R12" s="219" t="s">
        <v>121</v>
      </c>
      <c r="S12" s="186">
        <f>45+L12</f>
        <v>1030</v>
      </c>
      <c r="T12" s="220">
        <v>33136548297</v>
      </c>
      <c r="U12" s="188">
        <f>IFERROR((1-(S12/J12)),0)</f>
        <v>-4.9949031600407645E-2</v>
      </c>
      <c r="V12" s="188">
        <f>IFERROR((1-(T12/K12)),0)</f>
        <v>-0.15573061615948136</v>
      </c>
      <c r="W12" s="189">
        <f>IFERROR((U12/G12),0)</f>
        <v>-0.49949031600407645</v>
      </c>
      <c r="X12" s="189">
        <f>IFERROR((V12/F12),0)</f>
        <v>-1.5573061615948136</v>
      </c>
      <c r="Y12" s="221"/>
    </row>
    <row r="13" spans="1:25" ht="75" x14ac:dyDescent="0.25">
      <c r="A13" s="326"/>
      <c r="B13" s="176" t="s">
        <v>1</v>
      </c>
      <c r="C13" s="176" t="s">
        <v>60</v>
      </c>
      <c r="D13" s="176" t="s">
        <v>57</v>
      </c>
      <c r="E13" s="176" t="s">
        <v>25</v>
      </c>
      <c r="F13" s="206">
        <v>0.1</v>
      </c>
      <c r="G13" s="206">
        <v>0.1</v>
      </c>
      <c r="H13" s="222">
        <v>4500</v>
      </c>
      <c r="I13" s="216">
        <v>95941019</v>
      </c>
      <c r="J13" s="217">
        <v>9445</v>
      </c>
      <c r="K13" s="223">
        <v>165264028</v>
      </c>
      <c r="L13" s="205">
        <v>4217.2</v>
      </c>
      <c r="M13" s="187">
        <v>83556024</v>
      </c>
      <c r="N13" s="183">
        <f t="shared" ref="N13:O32" si="0">IFERROR((1-(L13/H13)),0)</f>
        <v>6.2844444444444481E-2</v>
      </c>
      <c r="O13" s="183">
        <f>IFERROR((1-(M13/I13)),0)</f>
        <v>0.12908967539733973</v>
      </c>
      <c r="P13" s="184">
        <f t="shared" ref="P13:P32" si="1">IFERROR((N13/G13),0)</f>
        <v>0.62844444444444481</v>
      </c>
      <c r="Q13" s="184">
        <f>IFERROR((O13/F13),0)</f>
        <v>1.2908967539733973</v>
      </c>
      <c r="R13" s="219" t="s">
        <v>121</v>
      </c>
      <c r="S13" s="224">
        <v>9685</v>
      </c>
      <c r="T13" s="220">
        <v>191882038</v>
      </c>
      <c r="U13" s="188">
        <f t="shared" ref="U13:V32" si="2">IFERROR((1-(S13/J13)),0)</f>
        <v>-2.541026998411855E-2</v>
      </c>
      <c r="V13" s="188">
        <f t="shared" si="2"/>
        <v>-0.16106354372531695</v>
      </c>
      <c r="W13" s="189">
        <f t="shared" ref="W13:W32" si="3">IFERROR((U13/G13),0)</f>
        <v>-0.2541026998411855</v>
      </c>
      <c r="X13" s="189">
        <f t="shared" ref="X13:X32" si="4">IFERROR((V13/F13),0)</f>
        <v>-1.6106354372531695</v>
      </c>
      <c r="Y13" s="190"/>
    </row>
    <row r="14" spans="1:25" ht="45" x14ac:dyDescent="0.25">
      <c r="A14" s="246" t="s">
        <v>10</v>
      </c>
      <c r="B14" s="247" t="s">
        <v>2</v>
      </c>
      <c r="C14" s="18" t="s">
        <v>30</v>
      </c>
      <c r="D14" s="18" t="s">
        <v>70</v>
      </c>
      <c r="E14" s="18" t="s">
        <v>26</v>
      </c>
      <c r="F14" s="36"/>
      <c r="G14" s="36"/>
      <c r="H14" s="32"/>
      <c r="I14" s="16"/>
      <c r="J14" s="32"/>
      <c r="K14" s="32"/>
      <c r="L14" s="20"/>
      <c r="M14" s="21">
        <v>730250000</v>
      </c>
      <c r="N14" s="3">
        <f t="shared" si="0"/>
        <v>0</v>
      </c>
      <c r="O14" s="3">
        <f t="shared" si="0"/>
        <v>0</v>
      </c>
      <c r="P14" s="4">
        <f t="shared" si="1"/>
        <v>0</v>
      </c>
      <c r="Q14" s="4">
        <f t="shared" ref="Q14:Q32" si="5">IFERROR((O14/F14),0)</f>
        <v>0</v>
      </c>
      <c r="R14" s="15"/>
      <c r="S14" s="40"/>
      <c r="T14" s="16">
        <v>828032040</v>
      </c>
      <c r="U14" s="1">
        <f t="shared" si="2"/>
        <v>0</v>
      </c>
      <c r="V14" s="1">
        <f t="shared" si="2"/>
        <v>0</v>
      </c>
      <c r="W14" s="2">
        <f t="shared" si="3"/>
        <v>0</v>
      </c>
      <c r="X14" s="2">
        <f t="shared" si="4"/>
        <v>0</v>
      </c>
      <c r="Y14" s="17"/>
    </row>
    <row r="15" spans="1:25" x14ac:dyDescent="0.25">
      <c r="A15" s="246"/>
      <c r="B15" s="247"/>
      <c r="C15" s="18" t="s">
        <v>63</v>
      </c>
      <c r="D15" s="18" t="s">
        <v>61</v>
      </c>
      <c r="E15" s="18" t="s">
        <v>26</v>
      </c>
      <c r="F15" s="36"/>
      <c r="G15" s="36"/>
      <c r="H15" s="32"/>
      <c r="I15" s="16"/>
      <c r="J15" s="32"/>
      <c r="K15" s="32"/>
      <c r="L15" s="20"/>
      <c r="M15" s="21"/>
      <c r="N15" s="3">
        <f t="shared" si="0"/>
        <v>0</v>
      </c>
      <c r="O15" s="3">
        <f t="shared" si="0"/>
        <v>0</v>
      </c>
      <c r="P15" s="4">
        <f t="shared" si="1"/>
        <v>0</v>
      </c>
      <c r="Q15" s="4">
        <f t="shared" si="5"/>
        <v>0</v>
      </c>
      <c r="R15" s="15"/>
      <c r="S15" s="40"/>
      <c r="T15" s="16"/>
      <c r="U15" s="1">
        <f t="shared" si="2"/>
        <v>0</v>
      </c>
      <c r="V15" s="1">
        <f t="shared" si="2"/>
        <v>0</v>
      </c>
      <c r="W15" s="2">
        <f t="shared" si="3"/>
        <v>0</v>
      </c>
      <c r="X15" s="2">
        <f t="shared" si="4"/>
        <v>0</v>
      </c>
      <c r="Y15" s="17"/>
    </row>
    <row r="16" spans="1:25" ht="30" x14ac:dyDescent="0.25">
      <c r="A16" s="246" t="s">
        <v>11</v>
      </c>
      <c r="B16" s="247" t="s">
        <v>3</v>
      </c>
      <c r="C16" s="18" t="s">
        <v>64</v>
      </c>
      <c r="D16" s="18" t="s">
        <v>65</v>
      </c>
      <c r="E16" s="18" t="s">
        <v>26</v>
      </c>
      <c r="F16" s="36"/>
      <c r="G16" s="36"/>
      <c r="H16" s="32"/>
      <c r="I16" s="16"/>
      <c r="J16" s="32"/>
      <c r="K16" s="32"/>
      <c r="L16" s="20"/>
      <c r="M16" s="21">
        <v>13176460</v>
      </c>
      <c r="N16" s="3">
        <f t="shared" si="0"/>
        <v>0</v>
      </c>
      <c r="O16" s="3">
        <f t="shared" si="0"/>
        <v>0</v>
      </c>
      <c r="P16" s="4">
        <f t="shared" si="1"/>
        <v>0</v>
      </c>
      <c r="Q16" s="4">
        <f t="shared" si="5"/>
        <v>0</v>
      </c>
      <c r="R16" s="15"/>
      <c r="S16" s="40"/>
      <c r="T16" s="16">
        <f>M16+13175920</f>
        <v>26352380</v>
      </c>
      <c r="U16" s="1">
        <f t="shared" si="2"/>
        <v>0</v>
      </c>
      <c r="V16" s="1">
        <f t="shared" si="2"/>
        <v>0</v>
      </c>
      <c r="W16" s="2">
        <f t="shared" si="3"/>
        <v>0</v>
      </c>
      <c r="X16" s="2">
        <f t="shared" si="4"/>
        <v>0</v>
      </c>
      <c r="Y16" s="17"/>
    </row>
    <row r="17" spans="1:25" ht="30" x14ac:dyDescent="0.25">
      <c r="A17" s="246"/>
      <c r="B17" s="247"/>
      <c r="C17" s="18" t="s">
        <v>62</v>
      </c>
      <c r="D17" s="18" t="s">
        <v>59</v>
      </c>
      <c r="E17" s="18" t="s">
        <v>26</v>
      </c>
      <c r="F17" s="36"/>
      <c r="G17" s="36"/>
      <c r="H17" s="32"/>
      <c r="I17" s="16"/>
      <c r="J17" s="32"/>
      <c r="K17" s="32"/>
      <c r="L17" s="20"/>
      <c r="N17" s="3">
        <f t="shared" si="0"/>
        <v>0</v>
      </c>
      <c r="O17" s="3">
        <f t="shared" si="0"/>
        <v>0</v>
      </c>
      <c r="P17" s="4">
        <f t="shared" si="1"/>
        <v>0</v>
      </c>
      <c r="Q17" s="4">
        <f t="shared" si="5"/>
        <v>0</v>
      </c>
      <c r="R17" s="15"/>
      <c r="S17" s="40"/>
      <c r="T17" s="16"/>
      <c r="U17" s="1">
        <f t="shared" si="2"/>
        <v>0</v>
      </c>
      <c r="V17" s="1">
        <f t="shared" si="2"/>
        <v>0</v>
      </c>
      <c r="W17" s="2">
        <f t="shared" si="3"/>
        <v>0</v>
      </c>
      <c r="X17" s="2">
        <f t="shared" si="4"/>
        <v>0</v>
      </c>
      <c r="Y17" s="17"/>
    </row>
    <row r="18" spans="1:25" ht="30" x14ac:dyDescent="0.25">
      <c r="A18" s="246"/>
      <c r="B18" s="18" t="s">
        <v>4</v>
      </c>
      <c r="C18" s="18" t="s">
        <v>66</v>
      </c>
      <c r="D18" s="18" t="s">
        <v>65</v>
      </c>
      <c r="E18" s="18" t="s">
        <v>26</v>
      </c>
      <c r="F18" s="36"/>
      <c r="G18" s="36"/>
      <c r="H18" s="32"/>
      <c r="I18" s="16"/>
      <c r="J18" s="32"/>
      <c r="K18" s="32"/>
      <c r="L18" s="20"/>
      <c r="M18" s="21">
        <v>179090835</v>
      </c>
      <c r="N18" s="3">
        <f t="shared" si="0"/>
        <v>0</v>
      </c>
      <c r="O18" s="3">
        <f t="shared" si="0"/>
        <v>0</v>
      </c>
      <c r="P18" s="4">
        <f t="shared" si="1"/>
        <v>0</v>
      </c>
      <c r="Q18" s="4">
        <f t="shared" si="5"/>
        <v>0</v>
      </c>
      <c r="R18" s="15"/>
      <c r="S18" s="40"/>
      <c r="T18" s="16">
        <f>M18+102275774</f>
        <v>281366609</v>
      </c>
      <c r="U18" s="1">
        <f t="shared" si="2"/>
        <v>0</v>
      </c>
      <c r="V18" s="1">
        <f t="shared" si="2"/>
        <v>0</v>
      </c>
      <c r="W18" s="2">
        <f t="shared" si="3"/>
        <v>0</v>
      </c>
      <c r="X18" s="2">
        <f t="shared" si="4"/>
        <v>0</v>
      </c>
      <c r="Y18" s="17"/>
    </row>
    <row r="19" spans="1:25" ht="30" x14ac:dyDescent="0.25">
      <c r="A19" s="246"/>
      <c r="B19" s="247" t="s">
        <v>5</v>
      </c>
      <c r="C19" s="18" t="s">
        <v>67</v>
      </c>
      <c r="D19" s="18" t="s">
        <v>61</v>
      </c>
      <c r="E19" s="18" t="s">
        <v>26</v>
      </c>
      <c r="F19" s="36"/>
      <c r="G19" s="36"/>
      <c r="H19" s="32"/>
      <c r="I19" s="16"/>
      <c r="J19" s="32"/>
      <c r="K19" s="32"/>
      <c r="L19" s="20"/>
      <c r="M19" s="21"/>
      <c r="N19" s="3">
        <f t="shared" si="0"/>
        <v>0</v>
      </c>
      <c r="O19" s="3">
        <f t="shared" si="0"/>
        <v>0</v>
      </c>
      <c r="P19" s="4">
        <f t="shared" si="1"/>
        <v>0</v>
      </c>
      <c r="Q19" s="4">
        <f t="shared" si="5"/>
        <v>0</v>
      </c>
      <c r="R19" s="15"/>
      <c r="S19" s="40"/>
      <c r="T19" s="16"/>
      <c r="U19" s="1">
        <f t="shared" si="2"/>
        <v>0</v>
      </c>
      <c r="V19" s="1">
        <f t="shared" si="2"/>
        <v>0</v>
      </c>
      <c r="W19" s="2">
        <f t="shared" si="3"/>
        <v>0</v>
      </c>
      <c r="X19" s="2">
        <f t="shared" si="4"/>
        <v>0</v>
      </c>
      <c r="Y19" s="17"/>
    </row>
    <row r="20" spans="1:25" ht="60" x14ac:dyDescent="0.25">
      <c r="A20" s="246"/>
      <c r="B20" s="247"/>
      <c r="C20" s="18" t="s">
        <v>68</v>
      </c>
      <c r="D20" s="18" t="s">
        <v>69</v>
      </c>
      <c r="E20" s="18" t="s">
        <v>26</v>
      </c>
      <c r="F20" s="36"/>
      <c r="G20" s="36"/>
      <c r="H20" s="32"/>
      <c r="I20" s="16"/>
      <c r="J20" s="32"/>
      <c r="K20" s="32"/>
      <c r="L20" s="20"/>
      <c r="M20" s="21"/>
      <c r="N20" s="3">
        <f t="shared" si="0"/>
        <v>0</v>
      </c>
      <c r="O20" s="3">
        <f t="shared" si="0"/>
        <v>0</v>
      </c>
      <c r="P20" s="4">
        <f t="shared" si="1"/>
        <v>0</v>
      </c>
      <c r="Q20" s="4">
        <f t="shared" si="5"/>
        <v>0</v>
      </c>
      <c r="R20" s="15"/>
      <c r="S20" s="40"/>
      <c r="T20" s="16"/>
      <c r="U20" s="1">
        <f t="shared" si="2"/>
        <v>0</v>
      </c>
      <c r="V20" s="1">
        <f t="shared" si="2"/>
        <v>0</v>
      </c>
      <c r="W20" s="2">
        <f t="shared" si="3"/>
        <v>0</v>
      </c>
      <c r="X20" s="2">
        <f t="shared" si="4"/>
        <v>0</v>
      </c>
      <c r="Y20" s="17"/>
    </row>
    <row r="21" spans="1:25" ht="30" x14ac:dyDescent="0.25">
      <c r="A21" s="246"/>
      <c r="B21" s="247"/>
      <c r="C21" s="18" t="s">
        <v>31</v>
      </c>
      <c r="D21" s="18" t="s">
        <v>61</v>
      </c>
      <c r="E21" s="18" t="s">
        <v>26</v>
      </c>
      <c r="F21" s="36"/>
      <c r="G21" s="36"/>
      <c r="H21" s="32"/>
      <c r="I21" s="16"/>
      <c r="J21" s="32"/>
      <c r="K21" s="32"/>
      <c r="L21" s="20"/>
      <c r="M21" s="21">
        <v>45000000</v>
      </c>
      <c r="N21" s="3">
        <f t="shared" si="0"/>
        <v>0</v>
      </c>
      <c r="O21" s="3">
        <f t="shared" si="0"/>
        <v>0</v>
      </c>
      <c r="P21" s="4">
        <f t="shared" si="1"/>
        <v>0</v>
      </c>
      <c r="Q21" s="4">
        <f t="shared" si="5"/>
        <v>0</v>
      </c>
      <c r="R21" s="15"/>
      <c r="S21" s="40"/>
      <c r="T21" s="16">
        <v>67800000</v>
      </c>
      <c r="U21" s="1">
        <f t="shared" si="2"/>
        <v>0</v>
      </c>
      <c r="V21" s="1">
        <f t="shared" si="2"/>
        <v>0</v>
      </c>
      <c r="W21" s="2">
        <f t="shared" si="3"/>
        <v>0</v>
      </c>
      <c r="X21" s="2">
        <f t="shared" si="4"/>
        <v>0</v>
      </c>
      <c r="Y21" s="17"/>
    </row>
    <row r="22" spans="1:25" ht="45" x14ac:dyDescent="0.25">
      <c r="A22" s="246"/>
      <c r="B22" s="247"/>
      <c r="C22" s="18" t="s">
        <v>32</v>
      </c>
      <c r="D22" s="18" t="s">
        <v>71</v>
      </c>
      <c r="E22" s="18" t="s">
        <v>26</v>
      </c>
      <c r="F22" s="36"/>
      <c r="G22" s="36"/>
      <c r="H22" s="32"/>
      <c r="I22" s="16"/>
      <c r="J22" s="32"/>
      <c r="K22" s="32"/>
      <c r="L22" s="20"/>
      <c r="M22" s="21"/>
      <c r="N22" s="3">
        <f t="shared" si="0"/>
        <v>0</v>
      </c>
      <c r="O22" s="3">
        <f t="shared" si="0"/>
        <v>0</v>
      </c>
      <c r="P22" s="4">
        <f t="shared" si="1"/>
        <v>0</v>
      </c>
      <c r="Q22" s="4">
        <f t="shared" si="5"/>
        <v>0</v>
      </c>
      <c r="R22" s="15"/>
      <c r="S22" s="40"/>
      <c r="T22" s="16"/>
      <c r="U22" s="1">
        <f t="shared" si="2"/>
        <v>0</v>
      </c>
      <c r="V22" s="1">
        <f t="shared" si="2"/>
        <v>0</v>
      </c>
      <c r="W22" s="2">
        <f t="shared" si="3"/>
        <v>0</v>
      </c>
      <c r="X22" s="2">
        <f t="shared" si="4"/>
        <v>0</v>
      </c>
      <c r="Y22" s="17"/>
    </row>
    <row r="23" spans="1:25" ht="105" x14ac:dyDescent="0.25">
      <c r="A23" s="246"/>
      <c r="B23" s="250" t="s">
        <v>6</v>
      </c>
      <c r="C23" s="18" t="s">
        <v>72</v>
      </c>
      <c r="D23" s="18" t="s">
        <v>74</v>
      </c>
      <c r="E23" s="18" t="s">
        <v>26</v>
      </c>
      <c r="F23" s="36"/>
      <c r="G23" s="36"/>
      <c r="H23" s="32"/>
      <c r="I23" s="16"/>
      <c r="J23" s="32"/>
      <c r="K23" s="32"/>
      <c r="L23" s="20"/>
      <c r="M23" s="21">
        <v>74000000</v>
      </c>
      <c r="N23" s="3">
        <f t="shared" si="0"/>
        <v>0</v>
      </c>
      <c r="O23" s="3">
        <f t="shared" si="0"/>
        <v>0</v>
      </c>
      <c r="P23" s="4">
        <f t="shared" si="1"/>
        <v>0</v>
      </c>
      <c r="Q23" s="4">
        <f t="shared" si="5"/>
        <v>0</v>
      </c>
      <c r="R23" s="15"/>
      <c r="S23" s="40"/>
      <c r="T23" s="16">
        <v>73830854</v>
      </c>
      <c r="U23" s="1">
        <f t="shared" si="2"/>
        <v>0</v>
      </c>
      <c r="V23" s="1">
        <f t="shared" si="2"/>
        <v>0</v>
      </c>
      <c r="W23" s="2">
        <f t="shared" si="3"/>
        <v>0</v>
      </c>
      <c r="X23" s="2">
        <f t="shared" si="4"/>
        <v>0</v>
      </c>
      <c r="Y23" s="212" t="s">
        <v>122</v>
      </c>
    </row>
    <row r="24" spans="1:25" ht="30" x14ac:dyDescent="0.25">
      <c r="A24" s="246"/>
      <c r="B24" s="251"/>
      <c r="C24" s="18" t="s">
        <v>73</v>
      </c>
      <c r="D24" s="18" t="s">
        <v>75</v>
      </c>
      <c r="E24" s="18" t="s">
        <v>26</v>
      </c>
      <c r="F24" s="36"/>
      <c r="G24" s="36"/>
      <c r="H24" s="32"/>
      <c r="I24" s="16"/>
      <c r="J24" s="32"/>
      <c r="K24" s="32"/>
      <c r="L24" s="20"/>
      <c r="M24" s="21"/>
      <c r="N24" s="3">
        <f t="shared" si="0"/>
        <v>0</v>
      </c>
      <c r="O24" s="3">
        <f t="shared" si="0"/>
        <v>0</v>
      </c>
      <c r="P24" s="4">
        <f t="shared" si="1"/>
        <v>0</v>
      </c>
      <c r="Q24" s="4">
        <f t="shared" si="5"/>
        <v>0</v>
      </c>
      <c r="R24" s="15"/>
      <c r="S24" s="40"/>
      <c r="T24" s="16"/>
      <c r="U24" s="1">
        <f t="shared" si="2"/>
        <v>0</v>
      </c>
      <c r="V24" s="1">
        <f t="shared" si="2"/>
        <v>0</v>
      </c>
      <c r="W24" s="2">
        <f t="shared" si="3"/>
        <v>0</v>
      </c>
      <c r="X24" s="2">
        <f t="shared" si="4"/>
        <v>0</v>
      </c>
      <c r="Y24" s="17"/>
    </row>
    <row r="25" spans="1:25" ht="90" x14ac:dyDescent="0.25">
      <c r="A25" s="246"/>
      <c r="B25" s="239" t="s">
        <v>36</v>
      </c>
      <c r="C25" s="18" t="s">
        <v>29</v>
      </c>
      <c r="D25" s="18" t="s">
        <v>61</v>
      </c>
      <c r="E25" s="18" t="s">
        <v>26</v>
      </c>
      <c r="F25" s="36"/>
      <c r="G25" s="36"/>
      <c r="H25" s="32"/>
      <c r="I25" s="16"/>
      <c r="J25" s="32"/>
      <c r="K25" s="32"/>
      <c r="L25" s="20"/>
      <c r="M25" s="21"/>
      <c r="N25" s="3">
        <f t="shared" si="0"/>
        <v>0</v>
      </c>
      <c r="O25" s="3">
        <f t="shared" si="0"/>
        <v>0</v>
      </c>
      <c r="P25" s="4">
        <f t="shared" si="1"/>
        <v>0</v>
      </c>
      <c r="Q25" s="4">
        <f t="shared" si="5"/>
        <v>0</v>
      </c>
      <c r="R25" s="15"/>
      <c r="S25" s="40"/>
      <c r="T25" s="16"/>
      <c r="U25" s="1">
        <f t="shared" si="2"/>
        <v>0</v>
      </c>
      <c r="V25" s="1">
        <f t="shared" si="2"/>
        <v>0</v>
      </c>
      <c r="W25" s="2">
        <f t="shared" si="3"/>
        <v>0</v>
      </c>
      <c r="X25" s="2">
        <f t="shared" si="4"/>
        <v>0</v>
      </c>
      <c r="Y25" s="17"/>
    </row>
    <row r="26" spans="1:25" ht="75" x14ac:dyDescent="0.25">
      <c r="A26" s="246"/>
      <c r="B26" s="252"/>
      <c r="C26" s="18" t="s">
        <v>28</v>
      </c>
      <c r="D26" s="18" t="s">
        <v>61</v>
      </c>
      <c r="E26" s="18" t="s">
        <v>26</v>
      </c>
      <c r="F26" s="36"/>
      <c r="G26" s="36"/>
      <c r="H26" s="32"/>
      <c r="I26" s="16"/>
      <c r="J26" s="32"/>
      <c r="K26" s="32"/>
      <c r="L26" s="20"/>
      <c r="M26" s="21"/>
      <c r="N26" s="3">
        <f t="shared" si="0"/>
        <v>0</v>
      </c>
      <c r="O26" s="3">
        <f t="shared" si="0"/>
        <v>0</v>
      </c>
      <c r="P26" s="4">
        <f t="shared" si="1"/>
        <v>0</v>
      </c>
      <c r="Q26" s="4">
        <f t="shared" si="5"/>
        <v>0</v>
      </c>
      <c r="R26" s="15"/>
      <c r="S26" s="40"/>
      <c r="T26" s="16"/>
      <c r="U26" s="1">
        <f t="shared" si="2"/>
        <v>0</v>
      </c>
      <c r="V26" s="1">
        <f t="shared" si="2"/>
        <v>0</v>
      </c>
      <c r="W26" s="2">
        <f t="shared" si="3"/>
        <v>0</v>
      </c>
      <c r="X26" s="2">
        <f t="shared" si="4"/>
        <v>0</v>
      </c>
      <c r="Y26" s="17"/>
    </row>
    <row r="27" spans="1:25" ht="60" x14ac:dyDescent="0.25">
      <c r="A27" s="246"/>
      <c r="B27" s="239" t="s">
        <v>37</v>
      </c>
      <c r="C27" s="18" t="s">
        <v>27</v>
      </c>
      <c r="D27" s="18" t="s">
        <v>76</v>
      </c>
      <c r="E27" s="18" t="s">
        <v>26</v>
      </c>
      <c r="F27" s="36"/>
      <c r="G27" s="36"/>
      <c r="H27" s="32"/>
      <c r="I27" s="16"/>
      <c r="J27" s="32"/>
      <c r="K27" s="32"/>
      <c r="L27" s="20"/>
      <c r="M27" s="21"/>
      <c r="N27" s="3">
        <f t="shared" si="0"/>
        <v>0</v>
      </c>
      <c r="O27" s="3">
        <f t="shared" si="0"/>
        <v>0</v>
      </c>
      <c r="P27" s="4">
        <f t="shared" si="1"/>
        <v>0</v>
      </c>
      <c r="Q27" s="4">
        <f t="shared" si="5"/>
        <v>0</v>
      </c>
      <c r="R27" s="15"/>
      <c r="S27" s="40"/>
      <c r="T27" s="16"/>
      <c r="U27" s="1">
        <f t="shared" si="2"/>
        <v>0</v>
      </c>
      <c r="V27" s="1">
        <f t="shared" si="2"/>
        <v>0</v>
      </c>
      <c r="W27" s="2">
        <f t="shared" si="3"/>
        <v>0</v>
      </c>
      <c r="X27" s="2">
        <f t="shared" si="4"/>
        <v>0</v>
      </c>
      <c r="Y27" s="17"/>
    </row>
    <row r="28" spans="1:25" ht="60" x14ac:dyDescent="0.25">
      <c r="A28" s="246"/>
      <c r="B28" s="252"/>
      <c r="C28" s="18" t="s">
        <v>14</v>
      </c>
      <c r="D28" s="18" t="s">
        <v>76</v>
      </c>
      <c r="E28" s="18" t="s">
        <v>26</v>
      </c>
      <c r="F28" s="36"/>
      <c r="G28" s="36"/>
      <c r="H28" s="32"/>
      <c r="I28" s="16"/>
      <c r="J28" s="32"/>
      <c r="K28" s="32"/>
      <c r="L28" s="20"/>
      <c r="M28" s="21"/>
      <c r="N28" s="3">
        <f t="shared" si="0"/>
        <v>0</v>
      </c>
      <c r="O28" s="3">
        <f t="shared" si="0"/>
        <v>0</v>
      </c>
      <c r="P28" s="4">
        <f t="shared" si="1"/>
        <v>0</v>
      </c>
      <c r="Q28" s="4">
        <f t="shared" si="5"/>
        <v>0</v>
      </c>
      <c r="R28" s="15"/>
      <c r="S28" s="40"/>
      <c r="T28" s="16"/>
      <c r="U28" s="1">
        <f t="shared" si="2"/>
        <v>0</v>
      </c>
      <c r="V28" s="1">
        <f t="shared" si="2"/>
        <v>0</v>
      </c>
      <c r="W28" s="2">
        <f t="shared" si="3"/>
        <v>0</v>
      </c>
      <c r="X28" s="2">
        <f t="shared" si="4"/>
        <v>0</v>
      </c>
      <c r="Y28" s="17"/>
    </row>
    <row r="29" spans="1:25" ht="75" x14ac:dyDescent="0.25">
      <c r="A29" s="246"/>
      <c r="B29" s="18" t="s">
        <v>7</v>
      </c>
      <c r="C29" s="18" t="s">
        <v>77</v>
      </c>
      <c r="D29" s="18" t="s">
        <v>78</v>
      </c>
      <c r="E29" s="18" t="s">
        <v>26</v>
      </c>
      <c r="F29" s="36"/>
      <c r="G29" s="36"/>
      <c r="H29" s="32"/>
      <c r="I29" s="16"/>
      <c r="J29" s="32"/>
      <c r="K29" s="32"/>
      <c r="L29" s="20"/>
      <c r="M29" s="21"/>
      <c r="N29" s="3">
        <f t="shared" si="0"/>
        <v>0</v>
      </c>
      <c r="O29" s="3">
        <f t="shared" si="0"/>
        <v>0</v>
      </c>
      <c r="P29" s="4">
        <f t="shared" si="1"/>
        <v>0</v>
      </c>
      <c r="Q29" s="4">
        <f t="shared" si="5"/>
        <v>0</v>
      </c>
      <c r="R29" s="15"/>
      <c r="S29" s="40"/>
      <c r="T29" s="16"/>
      <c r="U29" s="1">
        <f t="shared" si="2"/>
        <v>0</v>
      </c>
      <c r="V29" s="1">
        <f t="shared" si="2"/>
        <v>0</v>
      </c>
      <c r="W29" s="2">
        <f t="shared" si="3"/>
        <v>0</v>
      </c>
      <c r="X29" s="2">
        <f t="shared" si="4"/>
        <v>0</v>
      </c>
      <c r="Y29" s="17"/>
    </row>
    <row r="30" spans="1:25" ht="45" x14ac:dyDescent="0.25">
      <c r="A30" s="236" t="s">
        <v>12</v>
      </c>
      <c r="B30" s="239" t="s">
        <v>8</v>
      </c>
      <c r="C30" s="22" t="s">
        <v>15</v>
      </c>
      <c r="D30" s="22" t="s">
        <v>79</v>
      </c>
      <c r="E30" s="18" t="s">
        <v>26</v>
      </c>
      <c r="F30" s="52"/>
      <c r="G30" s="52"/>
      <c r="H30" s="33"/>
      <c r="I30" s="16"/>
      <c r="J30" s="33"/>
      <c r="K30" s="33"/>
      <c r="L30" s="20"/>
      <c r="M30" s="21">
        <v>358922084</v>
      </c>
      <c r="N30" s="3">
        <f t="shared" si="0"/>
        <v>0</v>
      </c>
      <c r="O30" s="3">
        <f t="shared" si="0"/>
        <v>0</v>
      </c>
      <c r="P30" s="4">
        <f t="shared" si="1"/>
        <v>0</v>
      </c>
      <c r="Q30" s="4">
        <f t="shared" si="5"/>
        <v>0</v>
      </c>
      <c r="R30" s="15"/>
      <c r="S30" s="40">
        <v>65845</v>
      </c>
      <c r="T30" s="16">
        <f>M30+213064160</f>
        <v>571986244</v>
      </c>
      <c r="U30" s="1">
        <f t="shared" si="2"/>
        <v>0</v>
      </c>
      <c r="V30" s="1">
        <f t="shared" si="2"/>
        <v>0</v>
      </c>
      <c r="W30" s="2">
        <f t="shared" si="3"/>
        <v>0</v>
      </c>
      <c r="X30" s="2">
        <f t="shared" si="4"/>
        <v>0</v>
      </c>
      <c r="Y30" s="212" t="s">
        <v>123</v>
      </c>
    </row>
    <row r="31" spans="1:25" ht="45" x14ac:dyDescent="0.25">
      <c r="A31" s="237"/>
      <c r="B31" s="240"/>
      <c r="C31" s="22" t="s">
        <v>16</v>
      </c>
      <c r="D31" s="22" t="s">
        <v>79</v>
      </c>
      <c r="E31" s="18" t="s">
        <v>26</v>
      </c>
      <c r="F31" s="52"/>
      <c r="G31" s="52"/>
      <c r="H31" s="33"/>
      <c r="I31" s="16"/>
      <c r="J31" s="33"/>
      <c r="K31" s="33"/>
      <c r="L31" s="20"/>
      <c r="M31" s="21">
        <v>721331</v>
      </c>
      <c r="N31" s="3">
        <f t="shared" si="0"/>
        <v>0</v>
      </c>
      <c r="O31" s="3">
        <f t="shared" si="0"/>
        <v>0</v>
      </c>
      <c r="P31" s="4">
        <f t="shared" si="1"/>
        <v>0</v>
      </c>
      <c r="Q31" s="4">
        <f t="shared" si="5"/>
        <v>0</v>
      </c>
      <c r="R31" s="23"/>
      <c r="S31" s="40"/>
      <c r="T31" s="16">
        <f>+M31+2035990</f>
        <v>2757321</v>
      </c>
      <c r="U31" s="1">
        <f t="shared" si="2"/>
        <v>0</v>
      </c>
      <c r="V31" s="1">
        <f t="shared" si="2"/>
        <v>0</v>
      </c>
      <c r="W31" s="2">
        <f t="shared" si="3"/>
        <v>0</v>
      </c>
      <c r="X31" s="2">
        <f t="shared" si="4"/>
        <v>0</v>
      </c>
      <c r="Y31" s="17"/>
    </row>
    <row r="32" spans="1:25" ht="45.75" thickBot="1" x14ac:dyDescent="0.3">
      <c r="A32" s="238"/>
      <c r="B32" s="241"/>
      <c r="C32" s="24" t="s">
        <v>17</v>
      </c>
      <c r="D32" s="24" t="s">
        <v>80</v>
      </c>
      <c r="E32" s="24" t="s">
        <v>26</v>
      </c>
      <c r="F32" s="53"/>
      <c r="G32" s="53"/>
      <c r="H32" s="34"/>
      <c r="I32" s="16"/>
      <c r="J32" s="34"/>
      <c r="K32" s="34"/>
      <c r="L32" s="45"/>
      <c r="M32" s="46">
        <v>1626233808</v>
      </c>
      <c r="N32" s="3">
        <f t="shared" si="0"/>
        <v>0</v>
      </c>
      <c r="O32" s="3">
        <f t="shared" si="0"/>
        <v>0</v>
      </c>
      <c r="P32" s="4">
        <f t="shared" si="1"/>
        <v>0</v>
      </c>
      <c r="Q32" s="4">
        <f t="shared" si="5"/>
        <v>0</v>
      </c>
      <c r="R32" s="23"/>
      <c r="S32" s="40">
        <v>2782234</v>
      </c>
      <c r="T32" s="16">
        <f>+M32+1076551375</f>
        <v>2702785183</v>
      </c>
      <c r="U32" s="1">
        <f t="shared" si="2"/>
        <v>0</v>
      </c>
      <c r="V32" s="1">
        <f t="shared" si="2"/>
        <v>0</v>
      </c>
      <c r="W32" s="2">
        <f t="shared" si="3"/>
        <v>0</v>
      </c>
      <c r="X32" s="2">
        <f t="shared" si="4"/>
        <v>0</v>
      </c>
      <c r="Y32" s="212" t="s">
        <v>124</v>
      </c>
    </row>
    <row r="33" spans="1:25" ht="60" x14ac:dyDescent="0.25">
      <c r="A33" s="44" t="s">
        <v>89</v>
      </c>
      <c r="B33" s="13" t="s">
        <v>0</v>
      </c>
      <c r="C33" s="13" t="s">
        <v>0</v>
      </c>
      <c r="D33" s="13" t="s">
        <v>58</v>
      </c>
      <c r="E33" s="13" t="s">
        <v>26</v>
      </c>
      <c r="F33" s="14"/>
      <c r="G33" s="14"/>
      <c r="H33" s="31"/>
      <c r="I33" s="16"/>
      <c r="J33" s="31"/>
      <c r="K33" s="31"/>
      <c r="L33" s="15"/>
      <c r="M33" s="16"/>
      <c r="N33" s="14" t="s">
        <v>91</v>
      </c>
      <c r="O33" s="14" t="s">
        <v>91</v>
      </c>
      <c r="P33" s="14" t="s">
        <v>91</v>
      </c>
      <c r="Q33" s="14" t="s">
        <v>91</v>
      </c>
      <c r="R33" s="15"/>
      <c r="S33" s="40"/>
      <c r="T33" s="16"/>
      <c r="U33" s="14" t="s">
        <v>91</v>
      </c>
      <c r="V33" s="14" t="s">
        <v>91</v>
      </c>
      <c r="W33" s="14" t="s">
        <v>91</v>
      </c>
      <c r="X33" s="14" t="s">
        <v>91</v>
      </c>
      <c r="Y33" s="17"/>
    </row>
    <row r="34" spans="1:25" ht="75" x14ac:dyDescent="0.25">
      <c r="A34" s="43" t="s">
        <v>90</v>
      </c>
    </row>
    <row r="36" spans="1:25" x14ac:dyDescent="0.25">
      <c r="A36" s="207" t="s">
        <v>96</v>
      </c>
      <c r="B36" s="208"/>
      <c r="C36" s="208"/>
      <c r="D36" s="208"/>
      <c r="E36" s="208" t="s">
        <v>25</v>
      </c>
      <c r="F36" s="209">
        <f>SUBTOTAL(101,F12:F33)</f>
        <v>0.1</v>
      </c>
      <c r="G36" s="209">
        <f t="shared" ref="G36:X36" si="6">SUBTOTAL(101,G12:G33)</f>
        <v>0.1</v>
      </c>
      <c r="H36" s="210">
        <f t="shared" si="6"/>
        <v>2723</v>
      </c>
      <c r="I36" s="211">
        <f t="shared" si="6"/>
        <v>13883577063.5</v>
      </c>
      <c r="J36" s="210">
        <f t="shared" si="6"/>
        <v>5213</v>
      </c>
      <c r="K36" s="211">
        <f t="shared" si="6"/>
        <v>14418389773.5</v>
      </c>
      <c r="L36" s="210">
        <f t="shared" si="6"/>
        <v>2601.1</v>
      </c>
      <c r="M36" s="211">
        <f t="shared" si="6"/>
        <v>3527952896.8000002</v>
      </c>
      <c r="N36" s="209">
        <f t="shared" si="6"/>
        <v>1.0294394666487748E-3</v>
      </c>
      <c r="O36" s="209">
        <f t="shared" si="6"/>
        <v>-1.5923328255325424E-3</v>
      </c>
      <c r="P36" s="209">
        <f t="shared" si="6"/>
        <v>1.0294394666487749E-2</v>
      </c>
      <c r="Q36" s="209">
        <f t="shared" si="6"/>
        <v>-1.5923328255325424E-2</v>
      </c>
      <c r="R36" s="209"/>
      <c r="S36" s="210">
        <f t="shared" si="6"/>
        <v>714698.5</v>
      </c>
      <c r="T36" s="211">
        <f t="shared" si="6"/>
        <v>3788334096.5999999</v>
      </c>
      <c r="U36" s="209">
        <f t="shared" si="6"/>
        <v>-3.5885381706917234E-3</v>
      </c>
      <c r="V36" s="209">
        <f t="shared" si="6"/>
        <v>-1.5085436184990395E-2</v>
      </c>
      <c r="W36" s="209">
        <f t="shared" si="6"/>
        <v>-3.5885381706917234E-2</v>
      </c>
      <c r="X36" s="209">
        <f t="shared" si="6"/>
        <v>-0.15085436184990395</v>
      </c>
      <c r="Y36" s="208"/>
    </row>
  </sheetData>
  <autoFilter ref="A11:Y34" xr:uid="{468AA163-5608-4715-B35F-80B243E4CCE8}">
    <filterColumn colId="0" showButton="0"/>
  </autoFilter>
  <mergeCells count="44">
    <mergeCell ref="C1:Y1"/>
    <mergeCell ref="B2:G2"/>
    <mergeCell ref="H2:I2"/>
    <mergeCell ref="J2:Y2"/>
    <mergeCell ref="B3:G3"/>
    <mergeCell ref="J3:Y3"/>
    <mergeCell ref="B4:G4"/>
    <mergeCell ref="H4:I4"/>
    <mergeCell ref="J4:Y4"/>
    <mergeCell ref="B5:G5"/>
    <mergeCell ref="H5:I5"/>
    <mergeCell ref="J5:Y5"/>
    <mergeCell ref="L10:R10"/>
    <mergeCell ref="A6:Y6"/>
    <mergeCell ref="A7:G7"/>
    <mergeCell ref="L7:Y7"/>
    <mergeCell ref="A8:B11"/>
    <mergeCell ref="C8:C11"/>
    <mergeCell ref="D8:D11"/>
    <mergeCell ref="E8:E11"/>
    <mergeCell ref="F8:F11"/>
    <mergeCell ref="G8:G11"/>
    <mergeCell ref="H8:I9"/>
    <mergeCell ref="J8:K9"/>
    <mergeCell ref="L8:O8"/>
    <mergeCell ref="S8:Y8"/>
    <mergeCell ref="L9:R9"/>
    <mergeCell ref="S9:Y9"/>
    <mergeCell ref="A30:A32"/>
    <mergeCell ref="B30:B32"/>
    <mergeCell ref="S10:Y10"/>
    <mergeCell ref="A12:A13"/>
    <mergeCell ref="A14:A15"/>
    <mergeCell ref="B14:B15"/>
    <mergeCell ref="A16:A29"/>
    <mergeCell ref="B16:B17"/>
    <mergeCell ref="B19:B22"/>
    <mergeCell ref="B23:B24"/>
    <mergeCell ref="B25:B26"/>
    <mergeCell ref="B27:B28"/>
    <mergeCell ref="H10:H11"/>
    <mergeCell ref="I10:I11"/>
    <mergeCell ref="J10:J11"/>
    <mergeCell ref="K10:K11"/>
  </mergeCells>
  <dataValidations count="14">
    <dataValidation allowBlank="1" showInputMessage="1" showErrorMessage="1" prompt="Solo aplica para gastos de funcionamiento." sqref="A8:B11" xr:uid="{95E936E6-3A9B-431C-A9AC-4D36626A97E0}"/>
    <dataValidation allowBlank="1" showInputMessage="1" showErrorMessage="1" prompt="Relacione los giros realizados  en el  mismo periodo del año anterior, relacionados con el rubro y el componente. valores en pesos." sqref="I10:I11" xr:uid="{568F8E7E-E622-4FBE-AA6E-DF24D9B26542}"/>
    <dataValidation type="list" allowBlank="1" showInputMessage="1" showErrorMessage="1" sqref="J2:Y2" xr:uid="{6E34E91D-45F1-4207-BA5C-2EA992485ECF}">
      <formula1>INDIRECT(B2)</formula1>
    </dataValidation>
    <dataValidation allowBlank="1" showInputMessage="1" showErrorMessage="1" prompt="Escribir la otra entidad que no se encuentra en la lista desplegable" sqref="J3:Y3" xr:uid="{542407C4-3014-4E25-8E0B-B27D38DD5B91}"/>
    <dataValidation allowBlank="1" showInputMessage="1" showErrorMessage="1" prompt="Escribir el otro sector que no se encuentra en la lista desplegable" sqref="B3:G3" xr:uid="{0B22BE25-6BED-4DD7-9E16-B2B811F34624}"/>
    <dataValidation allowBlank="1" showInputMessage="1" showErrorMessage="1" prompt="Relacione los giros realizados  en el  periodo de reporte para el rubro y el componente. Valores en pesos._x000a_" sqref="T11" xr:uid="{DF5D3C7C-2B9F-4140-8CFD-B61BF4C9A63C}"/>
    <dataValidation allowBlank="1" showInputMessage="1" showErrorMessage="1" prompt="Relacione los giros realizados  en el  periodo de reporte para el rubro y el componente. Valores en pesos." sqref="M11" xr:uid="{082EEFB3-776D-46E5-85B3-BB17E1A6AA68}"/>
    <dataValidation allowBlank="1" showInputMessage="1" showErrorMessage="1" prompt="Relacione el dato de consumo asociado al rubro, componente y unidad de medida en el periodo de reporte._x000a_" sqref="L11 S11" xr:uid="{750B846B-C249-4A2B-AC10-731AB1B2DE39}"/>
    <dataValidation allowBlank="1" showInputMessage="1" showErrorMessage="1" prompt="Relacione los giros realizados  en el  mismo periodo del año anterior, relacionados con el rubro y el componente. Valores en pesos." sqref="K10:K11" xr:uid="{2B2C573C-A415-4DBD-B316-A37DC0FDCEFA}"/>
    <dataValidation allowBlank="1" showInputMessage="1" showErrorMessage="1" prompt="Relacione el dato de consumo asociado al rubro, componente y unidad de medida reportado en el  mismo periodo del año anterior_x000a_" sqref="H10:H11 J10:J11" xr:uid="{E291376A-A4A4-4DEC-A8F8-5A8C5F012750}"/>
    <dataValidation allowBlank="1" showInputMessage="1" showErrorMessage="1" prompt="Si en la celda &quot;E&quot;, selecionó SI, defina una meta en porcentaje para mantener o reducir el gasto en la vigencia. (En unidad de medida)" sqref="G8:G11" xr:uid="{FF582367-2630-477D-BC03-49EA1BB5C18A}"/>
    <dataValidation allowBlank="1" showInputMessage="1" showErrorMessage="1" prompt="Si en la celda &quot;E&quot;, selecionó SI, defina una meta en porcentaje para mantener o reducir el gasto en la vigencia. (En giros presupuestales)" sqref="F8:F11" xr:uid="{51CBE9BE-6EBA-429F-AE88-4FE1E967BA3C}"/>
    <dataValidation allowBlank="1" showInputMessage="1" showErrorMessage="1" prompt="Si el rubro y componente se espera mantener o reducir en la vigencia (se selcciona como gasto elegible), seleccione SI, en caso contrario seleccione NO. _x000a__x000a_Si selecciona NO, se debe diligencuir las columnas H en adelante" sqref="E8:E11" xr:uid="{9BC8F845-7DD3-4BBC-B621-051DA6116158}"/>
    <dataValidation allowBlank="1" showInputMessage="1" showErrorMessage="1" prompt="Defina la referencia que se usará  para medir el rubro o componente. Ejem. Metro cúbico, personas, horas, entre otros." sqref="D8:D11" xr:uid="{A907397F-E1AD-45A9-9093-F87465683E04}"/>
  </dataValidations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CC67D-ADC7-4250-BC6E-5EBCD9C0F85D}">
  <dimension ref="A1:Y35"/>
  <sheetViews>
    <sheetView tabSelected="1" topLeftCell="A10" zoomScale="70" zoomScaleNormal="70" workbookViewId="0">
      <selection activeCell="F13" sqref="F13"/>
    </sheetView>
  </sheetViews>
  <sheetFormatPr baseColWidth="10" defaultColWidth="11.42578125" defaultRowHeight="15" x14ac:dyDescent="0.25"/>
  <cols>
    <col min="1" max="1" width="29" style="25" customWidth="1"/>
    <col min="2" max="2" width="29" style="6" customWidth="1"/>
    <col min="3" max="3" width="34.7109375" style="6" customWidth="1"/>
    <col min="4" max="4" width="19.28515625" style="6" customWidth="1"/>
    <col min="5" max="5" width="19.7109375" style="70" customWidth="1"/>
    <col min="6" max="6" width="16.42578125" style="141" customWidth="1"/>
    <col min="7" max="7" width="25.28515625" style="141" customWidth="1"/>
    <col min="8" max="8" width="16.85546875" style="35" customWidth="1"/>
    <col min="9" max="9" width="25.140625" style="227" customWidth="1"/>
    <col min="10" max="10" width="16.85546875" style="35" customWidth="1"/>
    <col min="11" max="11" width="24.42578125" style="227" customWidth="1"/>
    <col min="12" max="12" width="15.28515625" style="6" customWidth="1"/>
    <col min="13" max="13" width="19.5703125" style="6" customWidth="1"/>
    <col min="14" max="14" width="19.28515625" style="6" customWidth="1"/>
    <col min="15" max="15" width="19.85546875" style="6" customWidth="1"/>
    <col min="16" max="16" width="26" style="6" customWidth="1"/>
    <col min="17" max="17" width="24.140625" style="6" customWidth="1"/>
    <col min="18" max="18" width="23.5703125" style="6" customWidth="1"/>
    <col min="19" max="19" width="19.85546875" style="41" customWidth="1"/>
    <col min="20" max="20" width="19.85546875" style="6" customWidth="1"/>
    <col min="21" max="21" width="27.85546875" style="6" customWidth="1"/>
    <col min="22" max="22" width="19.85546875" style="6" customWidth="1"/>
    <col min="23" max="23" width="28.5703125" style="6" customWidth="1"/>
    <col min="24" max="24" width="33" style="6" customWidth="1"/>
    <col min="25" max="25" width="22.7109375" style="6" customWidth="1"/>
    <col min="26" max="16384" width="11.42578125" style="6"/>
  </cols>
  <sheetData>
    <row r="1" spans="1:25" ht="31.5" x14ac:dyDescent="0.25">
      <c r="A1" s="5"/>
      <c r="B1" s="5"/>
      <c r="C1" s="300" t="s">
        <v>18</v>
      </c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0"/>
      <c r="X1" s="300"/>
      <c r="Y1" s="300"/>
    </row>
    <row r="2" spans="1:25" x14ac:dyDescent="0.25">
      <c r="A2" s="29" t="s">
        <v>20</v>
      </c>
      <c r="B2" s="295" t="s">
        <v>86</v>
      </c>
      <c r="C2" s="296"/>
      <c r="D2" s="296"/>
      <c r="E2" s="296"/>
      <c r="F2" s="296"/>
      <c r="G2" s="297"/>
      <c r="H2" s="298" t="s">
        <v>19</v>
      </c>
      <c r="I2" s="299"/>
      <c r="J2" s="295" t="s">
        <v>98</v>
      </c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  <c r="W2" s="296"/>
      <c r="X2" s="296"/>
      <c r="Y2" s="296"/>
    </row>
    <row r="3" spans="1:25" x14ac:dyDescent="0.25">
      <c r="A3" s="29" t="s">
        <v>85</v>
      </c>
      <c r="B3" s="295"/>
      <c r="C3" s="296"/>
      <c r="D3" s="296"/>
      <c r="E3" s="296"/>
      <c r="F3" s="296"/>
      <c r="G3" s="297"/>
      <c r="H3" s="38"/>
      <c r="I3" s="225" t="s">
        <v>83</v>
      </c>
      <c r="J3" s="295"/>
      <c r="K3" s="296"/>
      <c r="L3" s="296"/>
      <c r="M3" s="296"/>
      <c r="N3" s="296"/>
      <c r="O3" s="296"/>
      <c r="P3" s="296"/>
      <c r="Q3" s="296"/>
      <c r="R3" s="296"/>
      <c r="S3" s="296"/>
      <c r="T3" s="296"/>
      <c r="U3" s="296"/>
      <c r="V3" s="296"/>
      <c r="W3" s="296"/>
      <c r="X3" s="296"/>
      <c r="Y3" s="296"/>
    </row>
    <row r="4" spans="1:25" x14ac:dyDescent="0.25">
      <c r="A4" s="7" t="s">
        <v>21</v>
      </c>
      <c r="B4" s="295">
        <v>2024</v>
      </c>
      <c r="C4" s="296"/>
      <c r="D4" s="296"/>
      <c r="E4" s="296"/>
      <c r="F4" s="296"/>
      <c r="G4" s="297"/>
      <c r="H4" s="298" t="s">
        <v>22</v>
      </c>
      <c r="I4" s="299"/>
      <c r="J4" s="295" t="s">
        <v>87</v>
      </c>
      <c r="K4" s="296"/>
      <c r="L4" s="296"/>
      <c r="M4" s="296"/>
      <c r="N4" s="296"/>
      <c r="O4" s="296"/>
      <c r="P4" s="296"/>
      <c r="Q4" s="296"/>
      <c r="R4" s="296"/>
      <c r="S4" s="296"/>
      <c r="T4" s="296"/>
      <c r="U4" s="296"/>
      <c r="V4" s="296"/>
      <c r="W4" s="296"/>
      <c r="X4" s="296"/>
      <c r="Y4" s="296"/>
    </row>
    <row r="5" spans="1:25" x14ac:dyDescent="0.25">
      <c r="A5" s="7" t="s">
        <v>23</v>
      </c>
      <c r="B5" s="295" t="s">
        <v>34</v>
      </c>
      <c r="C5" s="296"/>
      <c r="D5" s="296"/>
      <c r="E5" s="296"/>
      <c r="F5" s="296"/>
      <c r="G5" s="297"/>
      <c r="H5" s="298" t="s">
        <v>24</v>
      </c>
      <c r="I5" s="299"/>
      <c r="J5" s="295" t="s">
        <v>35</v>
      </c>
      <c r="K5" s="296"/>
      <c r="L5" s="296"/>
      <c r="M5" s="296"/>
      <c r="N5" s="296"/>
      <c r="O5" s="296"/>
      <c r="P5" s="296"/>
      <c r="Q5" s="296"/>
      <c r="R5" s="296"/>
      <c r="S5" s="296"/>
      <c r="T5" s="296"/>
      <c r="U5" s="296"/>
      <c r="V5" s="296"/>
      <c r="W5" s="296"/>
      <c r="X5" s="296"/>
      <c r="Y5" s="296"/>
    </row>
    <row r="6" spans="1:25" ht="15.75" thickBot="1" x14ac:dyDescent="0.3">
      <c r="A6" s="271" t="s">
        <v>84</v>
      </c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</row>
    <row r="7" spans="1:25" ht="15.75" thickBot="1" x14ac:dyDescent="0.3">
      <c r="A7" s="272" t="s">
        <v>33</v>
      </c>
      <c r="B7" s="273"/>
      <c r="C7" s="273"/>
      <c r="D7" s="273"/>
      <c r="E7" s="273"/>
      <c r="F7" s="273"/>
      <c r="G7" s="273"/>
      <c r="H7" s="301">
        <v>2023</v>
      </c>
      <c r="I7" s="301"/>
      <c r="J7" s="301"/>
      <c r="K7" s="302"/>
      <c r="L7" s="274" t="s">
        <v>48</v>
      </c>
      <c r="M7" s="275"/>
      <c r="N7" s="275"/>
      <c r="O7" s="275"/>
      <c r="P7" s="275"/>
      <c r="Q7" s="275"/>
      <c r="R7" s="275"/>
      <c r="S7" s="275"/>
      <c r="T7" s="275"/>
      <c r="U7" s="275"/>
      <c r="V7" s="275"/>
      <c r="W7" s="275"/>
      <c r="X7" s="275"/>
      <c r="Y7" s="275"/>
    </row>
    <row r="8" spans="1:25" ht="18" customHeight="1" x14ac:dyDescent="0.25">
      <c r="A8" s="276" t="s">
        <v>82</v>
      </c>
      <c r="B8" s="277"/>
      <c r="C8" s="277" t="s">
        <v>9</v>
      </c>
      <c r="D8" s="284" t="s">
        <v>43</v>
      </c>
      <c r="E8" s="303" t="s">
        <v>81</v>
      </c>
      <c r="F8" s="307" t="s">
        <v>46</v>
      </c>
      <c r="G8" s="307" t="s">
        <v>47</v>
      </c>
      <c r="H8" s="291" t="s">
        <v>51</v>
      </c>
      <c r="I8" s="292"/>
      <c r="J8" s="253" t="s">
        <v>52</v>
      </c>
      <c r="K8" s="254"/>
      <c r="L8" s="257">
        <v>2024</v>
      </c>
      <c r="M8" s="258"/>
      <c r="N8" s="258"/>
      <c r="O8" s="258"/>
      <c r="P8" s="258"/>
      <c r="Q8" s="258"/>
      <c r="R8" s="270"/>
      <c r="S8" s="259">
        <v>2024</v>
      </c>
      <c r="T8" s="260"/>
      <c r="U8" s="260"/>
      <c r="V8" s="260"/>
      <c r="W8" s="260"/>
      <c r="X8" s="260"/>
      <c r="Y8" s="260"/>
    </row>
    <row r="9" spans="1:25" ht="18" customHeight="1" x14ac:dyDescent="0.25">
      <c r="A9" s="278"/>
      <c r="B9" s="279"/>
      <c r="C9" s="279"/>
      <c r="D9" s="285"/>
      <c r="E9" s="304"/>
      <c r="F9" s="308"/>
      <c r="G9" s="308"/>
      <c r="H9" s="293"/>
      <c r="I9" s="294"/>
      <c r="J9" s="255"/>
      <c r="K9" s="256"/>
      <c r="L9" s="261" t="s">
        <v>49</v>
      </c>
      <c r="M9" s="262"/>
      <c r="N9" s="262"/>
      <c r="O9" s="262"/>
      <c r="P9" s="262"/>
      <c r="Q9" s="262"/>
      <c r="R9" s="263"/>
      <c r="S9" s="264" t="s">
        <v>50</v>
      </c>
      <c r="T9" s="265"/>
      <c r="U9" s="265"/>
      <c r="V9" s="265"/>
      <c r="W9" s="265"/>
      <c r="X9" s="265"/>
      <c r="Y9" s="265"/>
    </row>
    <row r="10" spans="1:25" ht="15.75" thickBot="1" x14ac:dyDescent="0.3">
      <c r="A10" s="280"/>
      <c r="B10" s="281"/>
      <c r="C10" s="281"/>
      <c r="D10" s="285"/>
      <c r="E10" s="305"/>
      <c r="F10" s="309"/>
      <c r="G10" s="309"/>
      <c r="H10" s="266" t="s">
        <v>44</v>
      </c>
      <c r="I10" s="333" t="s">
        <v>41</v>
      </c>
      <c r="J10" s="266" t="s">
        <v>44</v>
      </c>
      <c r="K10" s="333" t="s">
        <v>41</v>
      </c>
      <c r="L10" s="257" t="s">
        <v>13</v>
      </c>
      <c r="M10" s="258"/>
      <c r="N10" s="258"/>
      <c r="O10" s="258"/>
      <c r="P10" s="258"/>
      <c r="Q10" s="258"/>
      <c r="R10" s="270"/>
      <c r="S10" s="242" t="s">
        <v>13</v>
      </c>
      <c r="T10" s="243"/>
      <c r="U10" s="243"/>
      <c r="V10" s="243"/>
      <c r="W10" s="243"/>
      <c r="X10" s="243"/>
      <c r="Y10" s="243"/>
    </row>
    <row r="11" spans="1:25" ht="135.75" thickBot="1" x14ac:dyDescent="0.3">
      <c r="A11" s="282"/>
      <c r="B11" s="283"/>
      <c r="C11" s="283"/>
      <c r="D11" s="286"/>
      <c r="E11" s="306"/>
      <c r="F11" s="310"/>
      <c r="G11" s="310"/>
      <c r="H11" s="267"/>
      <c r="I11" s="334"/>
      <c r="J11" s="267"/>
      <c r="K11" s="334"/>
      <c r="L11" s="9" t="s">
        <v>45</v>
      </c>
      <c r="M11" s="9" t="s">
        <v>42</v>
      </c>
      <c r="N11" s="10" t="s">
        <v>54</v>
      </c>
      <c r="O11" s="10" t="s">
        <v>53</v>
      </c>
      <c r="P11" s="11" t="s">
        <v>55</v>
      </c>
      <c r="Q11" s="11" t="s">
        <v>56</v>
      </c>
      <c r="R11" s="28" t="s">
        <v>40</v>
      </c>
      <c r="S11" s="39" t="s">
        <v>45</v>
      </c>
      <c r="T11" s="12" t="s">
        <v>42</v>
      </c>
      <c r="U11" s="26" t="s">
        <v>54</v>
      </c>
      <c r="V11" s="26" t="s">
        <v>53</v>
      </c>
      <c r="W11" s="27" t="s">
        <v>55</v>
      </c>
      <c r="X11" s="27" t="s">
        <v>56</v>
      </c>
      <c r="Y11" s="12" t="s">
        <v>40</v>
      </c>
    </row>
    <row r="12" spans="1:25" ht="60" x14ac:dyDescent="0.25">
      <c r="A12" s="244" t="s">
        <v>88</v>
      </c>
      <c r="B12" s="13" t="s">
        <v>0</v>
      </c>
      <c r="C12" s="13" t="s">
        <v>0</v>
      </c>
      <c r="D12" s="13" t="s">
        <v>58</v>
      </c>
      <c r="E12" s="88" t="s">
        <v>26</v>
      </c>
      <c r="F12" s="77"/>
      <c r="G12" s="77"/>
      <c r="H12" s="31">
        <f>'UDFJC 2023'!L12</f>
        <v>985</v>
      </c>
      <c r="I12" s="226">
        <f>'UDFJC 2023'!M12</f>
        <v>32168578426</v>
      </c>
      <c r="J12" s="31">
        <f>'UDFJC 2023'!S12</f>
        <v>1030</v>
      </c>
      <c r="K12" s="226">
        <f>'UDFJC 2023'!T12</f>
        <v>33136548297</v>
      </c>
      <c r="L12" s="15"/>
      <c r="M12" s="16"/>
      <c r="N12" s="3">
        <f>IFERROR((1-(L12/H12)),0)</f>
        <v>1</v>
      </c>
      <c r="O12" s="3">
        <f>IFERROR((1-(M12/I12)),0)</f>
        <v>1</v>
      </c>
      <c r="P12" s="4">
        <f>IFERROR((N12/G12),0)</f>
        <v>0</v>
      </c>
      <c r="Q12" s="4">
        <f>IFERROR((O12/F12),0)</f>
        <v>0</v>
      </c>
      <c r="R12" s="15"/>
      <c r="S12" s="40"/>
      <c r="T12" s="16"/>
      <c r="U12" s="1">
        <f>IFERROR((1-(S12/J12)),0)</f>
        <v>1</v>
      </c>
      <c r="V12" s="1">
        <f>IFERROR((1-(T12/K12)),0)</f>
        <v>1</v>
      </c>
      <c r="W12" s="2">
        <f>IFERROR((U12/G12),0)</f>
        <v>0</v>
      </c>
      <c r="X12" s="2">
        <f>IFERROR((V12/F12),0)</f>
        <v>0</v>
      </c>
      <c r="Y12" s="17"/>
    </row>
    <row r="13" spans="1:25" ht="45" x14ac:dyDescent="0.25">
      <c r="A13" s="245"/>
      <c r="B13" s="176" t="s">
        <v>1</v>
      </c>
      <c r="C13" s="176" t="s">
        <v>60</v>
      </c>
      <c r="D13" s="176" t="s">
        <v>57</v>
      </c>
      <c r="E13" s="191" t="s">
        <v>25</v>
      </c>
      <c r="F13" s="206">
        <v>0.05</v>
      </c>
      <c r="G13" s="206">
        <v>0.05</v>
      </c>
      <c r="H13" s="195">
        <f>'UDFJC 2023'!L13</f>
        <v>4217.2</v>
      </c>
      <c r="I13" s="229">
        <f>'UDFJC 2023'!M13</f>
        <v>83556024</v>
      </c>
      <c r="J13" s="195">
        <f>'UDFJC 2023'!S13</f>
        <v>9685</v>
      </c>
      <c r="K13" s="229">
        <f>'UDFJC 2023'!T13</f>
        <v>191882038</v>
      </c>
      <c r="L13" s="205"/>
      <c r="M13" s="187"/>
      <c r="N13" s="183">
        <f t="shared" ref="N13:O32" si="0">IFERROR((1-(L13/H13)),0)</f>
        <v>1</v>
      </c>
      <c r="O13" s="183">
        <f>IFERROR((1-(M13/I13)),0)</f>
        <v>1</v>
      </c>
      <c r="P13" s="184">
        <f t="shared" ref="P13:P32" si="1">IFERROR((N13/G13),0)</f>
        <v>20</v>
      </c>
      <c r="Q13" s="184">
        <f t="shared" ref="Q13:Q32" si="2">IFERROR((O13/F13),0)</f>
        <v>20</v>
      </c>
      <c r="R13" s="185"/>
      <c r="S13" s="186"/>
      <c r="T13" s="187"/>
      <c r="U13" s="188">
        <f t="shared" ref="U13:V32" si="3">IFERROR((1-(S13/J13)),0)</f>
        <v>1</v>
      </c>
      <c r="V13" s="188">
        <f t="shared" si="3"/>
        <v>1</v>
      </c>
      <c r="W13" s="189">
        <f t="shared" ref="W13:W32" si="4">IFERROR((U13/G13),0)</f>
        <v>20</v>
      </c>
      <c r="X13" s="189">
        <f t="shared" ref="X13:X32" si="5">IFERROR((V13/F13),0)</f>
        <v>20</v>
      </c>
      <c r="Y13" s="190"/>
    </row>
    <row r="14" spans="1:25" ht="45" x14ac:dyDescent="0.25">
      <c r="A14" s="246" t="s">
        <v>10</v>
      </c>
      <c r="B14" s="247" t="s">
        <v>2</v>
      </c>
      <c r="C14" s="176" t="s">
        <v>30</v>
      </c>
      <c r="D14" s="176" t="s">
        <v>70</v>
      </c>
      <c r="E14" s="191" t="s">
        <v>25</v>
      </c>
      <c r="F14" s="206">
        <v>0.05</v>
      </c>
      <c r="G14" s="206">
        <v>0.05</v>
      </c>
      <c r="H14" s="195">
        <f>'UDFJC 2023'!L14</f>
        <v>0</v>
      </c>
      <c r="I14" s="229">
        <f>'UDFJC 2023'!M14</f>
        <v>730250000</v>
      </c>
      <c r="J14" s="195">
        <f>'UDFJC 2023'!S14</f>
        <v>0</v>
      </c>
      <c r="K14" s="229">
        <f>'UDFJC 2023'!T14</f>
        <v>828032040</v>
      </c>
      <c r="L14" s="205"/>
      <c r="M14" s="180"/>
      <c r="N14" s="183">
        <f t="shared" si="0"/>
        <v>0</v>
      </c>
      <c r="O14" s="183">
        <f t="shared" si="0"/>
        <v>1</v>
      </c>
      <c r="P14" s="184">
        <f t="shared" si="1"/>
        <v>0</v>
      </c>
      <c r="Q14" s="184">
        <f t="shared" si="2"/>
        <v>20</v>
      </c>
      <c r="R14" s="185"/>
      <c r="S14" s="186"/>
      <c r="T14" s="187"/>
      <c r="U14" s="188">
        <f t="shared" si="3"/>
        <v>0</v>
      </c>
      <c r="V14" s="188">
        <f t="shared" si="3"/>
        <v>1</v>
      </c>
      <c r="W14" s="189">
        <f t="shared" si="4"/>
        <v>0</v>
      </c>
      <c r="X14" s="189">
        <f t="shared" si="5"/>
        <v>20</v>
      </c>
      <c r="Y14" s="190"/>
    </row>
    <row r="15" spans="1:25" x14ac:dyDescent="0.25">
      <c r="A15" s="246"/>
      <c r="B15" s="247"/>
      <c r="C15" s="18" t="s">
        <v>63</v>
      </c>
      <c r="D15" s="18" t="s">
        <v>61</v>
      </c>
      <c r="E15" s="89" t="s">
        <v>26</v>
      </c>
      <c r="F15" s="80"/>
      <c r="G15" s="80"/>
      <c r="H15" s="31">
        <f>'UDFJC 2023'!L15</f>
        <v>0</v>
      </c>
      <c r="I15" s="226">
        <f>'UDFJC 2023'!M15</f>
        <v>0</v>
      </c>
      <c r="J15" s="31">
        <f>'UDFJC 2023'!S15</f>
        <v>0</v>
      </c>
      <c r="K15" s="226">
        <f>'UDFJC 2023'!T15</f>
        <v>0</v>
      </c>
      <c r="L15" s="20"/>
      <c r="M15" s="21"/>
      <c r="N15" s="3">
        <f t="shared" si="0"/>
        <v>0</v>
      </c>
      <c r="O15" s="3">
        <f t="shared" si="0"/>
        <v>0</v>
      </c>
      <c r="P15" s="4">
        <f t="shared" si="1"/>
        <v>0</v>
      </c>
      <c r="Q15" s="4">
        <f t="shared" si="2"/>
        <v>0</v>
      </c>
      <c r="R15" s="15"/>
      <c r="S15" s="40"/>
      <c r="T15" s="16"/>
      <c r="U15" s="1">
        <f t="shared" si="3"/>
        <v>0</v>
      </c>
      <c r="V15" s="1">
        <f t="shared" si="3"/>
        <v>0</v>
      </c>
      <c r="W15" s="2">
        <f t="shared" si="4"/>
        <v>0</v>
      </c>
      <c r="X15" s="2">
        <f t="shared" si="5"/>
        <v>0</v>
      </c>
      <c r="Y15" s="17"/>
    </row>
    <row r="16" spans="1:25" ht="30" x14ac:dyDescent="0.25">
      <c r="A16" s="246" t="s">
        <v>11</v>
      </c>
      <c r="B16" s="247" t="s">
        <v>3</v>
      </c>
      <c r="C16" s="18" t="s">
        <v>64</v>
      </c>
      <c r="D16" s="18" t="s">
        <v>65</v>
      </c>
      <c r="E16" s="89" t="s">
        <v>26</v>
      </c>
      <c r="F16" s="80"/>
      <c r="G16" s="80"/>
      <c r="H16" s="31">
        <f>'UDFJC 2023'!L16</f>
        <v>0</v>
      </c>
      <c r="I16" s="226">
        <f>'UDFJC 2023'!M16</f>
        <v>13176460</v>
      </c>
      <c r="J16" s="31">
        <f>'UDFJC 2023'!S16</f>
        <v>0</v>
      </c>
      <c r="K16" s="226">
        <f>'UDFJC 2023'!T16</f>
        <v>26352380</v>
      </c>
      <c r="L16" s="20"/>
      <c r="M16" s="21"/>
      <c r="N16" s="3">
        <f t="shared" si="0"/>
        <v>0</v>
      </c>
      <c r="O16" s="3">
        <f t="shared" si="0"/>
        <v>1</v>
      </c>
      <c r="P16" s="4">
        <f t="shared" si="1"/>
        <v>0</v>
      </c>
      <c r="Q16" s="4">
        <f t="shared" si="2"/>
        <v>0</v>
      </c>
      <c r="R16" s="15"/>
      <c r="S16" s="40"/>
      <c r="T16" s="16"/>
      <c r="U16" s="1">
        <f t="shared" si="3"/>
        <v>0</v>
      </c>
      <c r="V16" s="1">
        <f t="shared" si="3"/>
        <v>1</v>
      </c>
      <c r="W16" s="2">
        <f t="shared" si="4"/>
        <v>0</v>
      </c>
      <c r="X16" s="2">
        <f t="shared" si="5"/>
        <v>0</v>
      </c>
      <c r="Y16" s="17"/>
    </row>
    <row r="17" spans="1:25" ht="30" x14ac:dyDescent="0.25">
      <c r="A17" s="246"/>
      <c r="B17" s="247"/>
      <c r="C17" s="18" t="s">
        <v>62</v>
      </c>
      <c r="D17" s="18" t="s">
        <v>59</v>
      </c>
      <c r="E17" s="89" t="s">
        <v>26</v>
      </c>
      <c r="F17" s="80"/>
      <c r="G17" s="80"/>
      <c r="H17" s="31">
        <f>'UDFJC 2023'!L17</f>
        <v>0</v>
      </c>
      <c r="I17" s="226">
        <f>'UDFJC 2023'!M17</f>
        <v>0</v>
      </c>
      <c r="J17" s="31">
        <f>'UDFJC 2023'!S17</f>
        <v>0</v>
      </c>
      <c r="K17" s="226">
        <f>'UDFJC 2023'!T17</f>
        <v>0</v>
      </c>
      <c r="L17" s="20"/>
      <c r="N17" s="3">
        <f t="shared" si="0"/>
        <v>0</v>
      </c>
      <c r="O17" s="3">
        <f t="shared" si="0"/>
        <v>0</v>
      </c>
      <c r="P17" s="4">
        <f t="shared" si="1"/>
        <v>0</v>
      </c>
      <c r="Q17" s="4">
        <f t="shared" si="2"/>
        <v>0</v>
      </c>
      <c r="R17" s="15"/>
      <c r="S17" s="40"/>
      <c r="T17" s="16"/>
      <c r="U17" s="1">
        <f t="shared" si="3"/>
        <v>0</v>
      </c>
      <c r="V17" s="1">
        <f t="shared" si="3"/>
        <v>0</v>
      </c>
      <c r="W17" s="2">
        <f t="shared" si="4"/>
        <v>0</v>
      </c>
      <c r="X17" s="2">
        <f t="shared" si="5"/>
        <v>0</v>
      </c>
      <c r="Y17" s="17"/>
    </row>
    <row r="18" spans="1:25" ht="30" x14ac:dyDescent="0.25">
      <c r="A18" s="246"/>
      <c r="B18" s="18" t="s">
        <v>4</v>
      </c>
      <c r="C18" s="18" t="s">
        <v>66</v>
      </c>
      <c r="D18" s="18" t="s">
        <v>65</v>
      </c>
      <c r="E18" s="89" t="s">
        <v>26</v>
      </c>
      <c r="F18" s="80"/>
      <c r="G18" s="80"/>
      <c r="H18" s="31">
        <f>'UDFJC 2023'!L18</f>
        <v>0</v>
      </c>
      <c r="I18" s="226">
        <f>'UDFJC 2023'!M18</f>
        <v>179090835</v>
      </c>
      <c r="J18" s="31">
        <f>'UDFJC 2023'!S18</f>
        <v>0</v>
      </c>
      <c r="K18" s="226">
        <f>'UDFJC 2023'!T18</f>
        <v>281366609</v>
      </c>
      <c r="L18" s="20"/>
      <c r="M18" s="21"/>
      <c r="N18" s="3">
        <f t="shared" si="0"/>
        <v>0</v>
      </c>
      <c r="O18" s="3">
        <f t="shared" si="0"/>
        <v>1</v>
      </c>
      <c r="P18" s="4">
        <f t="shared" si="1"/>
        <v>0</v>
      </c>
      <c r="Q18" s="4">
        <f t="shared" si="2"/>
        <v>0</v>
      </c>
      <c r="R18" s="15"/>
      <c r="S18" s="40"/>
      <c r="T18" s="16"/>
      <c r="U18" s="1">
        <f t="shared" si="3"/>
        <v>0</v>
      </c>
      <c r="V18" s="1">
        <f t="shared" si="3"/>
        <v>1</v>
      </c>
      <c r="W18" s="2">
        <f t="shared" si="4"/>
        <v>0</v>
      </c>
      <c r="X18" s="2">
        <f t="shared" si="5"/>
        <v>0</v>
      </c>
      <c r="Y18" s="17"/>
    </row>
    <row r="19" spans="1:25" ht="30" x14ac:dyDescent="0.25">
      <c r="A19" s="246"/>
      <c r="B19" s="247" t="s">
        <v>5</v>
      </c>
      <c r="C19" s="18" t="s">
        <v>67</v>
      </c>
      <c r="D19" s="18" t="s">
        <v>61</v>
      </c>
      <c r="E19" s="89" t="s">
        <v>26</v>
      </c>
      <c r="F19" s="80"/>
      <c r="G19" s="80"/>
      <c r="H19" s="31">
        <f>'UDFJC 2023'!L19</f>
        <v>0</v>
      </c>
      <c r="I19" s="226">
        <f>'UDFJC 2023'!M19</f>
        <v>0</v>
      </c>
      <c r="J19" s="31">
        <f>'UDFJC 2023'!S19</f>
        <v>0</v>
      </c>
      <c r="K19" s="226">
        <f>'UDFJC 2023'!T19</f>
        <v>0</v>
      </c>
      <c r="L19" s="20"/>
      <c r="M19" s="21"/>
      <c r="N19" s="3">
        <f t="shared" si="0"/>
        <v>0</v>
      </c>
      <c r="O19" s="3">
        <f t="shared" si="0"/>
        <v>0</v>
      </c>
      <c r="P19" s="4">
        <f t="shared" si="1"/>
        <v>0</v>
      </c>
      <c r="Q19" s="4">
        <f t="shared" si="2"/>
        <v>0</v>
      </c>
      <c r="R19" s="15"/>
      <c r="S19" s="40"/>
      <c r="T19" s="16"/>
      <c r="U19" s="1">
        <f t="shared" si="3"/>
        <v>0</v>
      </c>
      <c r="V19" s="1">
        <f t="shared" si="3"/>
        <v>0</v>
      </c>
      <c r="W19" s="2">
        <f t="shared" si="4"/>
        <v>0</v>
      </c>
      <c r="X19" s="2">
        <f t="shared" si="5"/>
        <v>0</v>
      </c>
      <c r="Y19" s="17"/>
    </row>
    <row r="20" spans="1:25" ht="60" x14ac:dyDescent="0.25">
      <c r="A20" s="246"/>
      <c r="B20" s="247"/>
      <c r="C20" s="18" t="s">
        <v>68</v>
      </c>
      <c r="D20" s="18" t="s">
        <v>69</v>
      </c>
      <c r="E20" s="89" t="s">
        <v>26</v>
      </c>
      <c r="F20" s="80"/>
      <c r="G20" s="80"/>
      <c r="H20" s="31">
        <f>'UDFJC 2023'!L20</f>
        <v>0</v>
      </c>
      <c r="I20" s="226">
        <f>'UDFJC 2023'!M20</f>
        <v>0</v>
      </c>
      <c r="J20" s="31">
        <f>'UDFJC 2023'!S20</f>
        <v>0</v>
      </c>
      <c r="K20" s="226">
        <f>'UDFJC 2023'!T20</f>
        <v>0</v>
      </c>
      <c r="L20" s="20"/>
      <c r="M20" s="21"/>
      <c r="N20" s="3">
        <f t="shared" si="0"/>
        <v>0</v>
      </c>
      <c r="O20" s="3">
        <f t="shared" si="0"/>
        <v>0</v>
      </c>
      <c r="P20" s="4">
        <f t="shared" si="1"/>
        <v>0</v>
      </c>
      <c r="Q20" s="4">
        <f t="shared" si="2"/>
        <v>0</v>
      </c>
      <c r="R20" s="15"/>
      <c r="S20" s="40"/>
      <c r="T20" s="16"/>
      <c r="U20" s="1">
        <f t="shared" si="3"/>
        <v>0</v>
      </c>
      <c r="V20" s="1">
        <f t="shared" si="3"/>
        <v>0</v>
      </c>
      <c r="W20" s="2">
        <f t="shared" si="4"/>
        <v>0</v>
      </c>
      <c r="X20" s="2">
        <f t="shared" si="5"/>
        <v>0</v>
      </c>
      <c r="Y20" s="17"/>
    </row>
    <row r="21" spans="1:25" ht="30" x14ac:dyDescent="0.25">
      <c r="A21" s="246"/>
      <c r="B21" s="247"/>
      <c r="C21" s="18" t="s">
        <v>31</v>
      </c>
      <c r="D21" s="18" t="s">
        <v>61</v>
      </c>
      <c r="E21" s="89" t="s">
        <v>26</v>
      </c>
      <c r="F21" s="80"/>
      <c r="G21" s="80"/>
      <c r="H21" s="31">
        <f>'UDFJC 2023'!L21</f>
        <v>0</v>
      </c>
      <c r="I21" s="226">
        <f>'UDFJC 2023'!M21</f>
        <v>45000000</v>
      </c>
      <c r="J21" s="31">
        <f>'UDFJC 2023'!S21</f>
        <v>0</v>
      </c>
      <c r="K21" s="226">
        <f>'UDFJC 2023'!T21</f>
        <v>67800000</v>
      </c>
      <c r="L21" s="20"/>
      <c r="M21" s="21"/>
      <c r="N21" s="3">
        <f t="shared" si="0"/>
        <v>0</v>
      </c>
      <c r="O21" s="3">
        <f t="shared" si="0"/>
        <v>1</v>
      </c>
      <c r="P21" s="4">
        <f t="shared" si="1"/>
        <v>0</v>
      </c>
      <c r="Q21" s="4">
        <f t="shared" si="2"/>
        <v>0</v>
      </c>
      <c r="R21" s="15"/>
      <c r="S21" s="40"/>
      <c r="T21" s="16"/>
      <c r="U21" s="1">
        <f t="shared" si="3"/>
        <v>0</v>
      </c>
      <c r="V21" s="1">
        <f t="shared" si="3"/>
        <v>1</v>
      </c>
      <c r="W21" s="2">
        <f t="shared" si="4"/>
        <v>0</v>
      </c>
      <c r="X21" s="2">
        <f t="shared" si="5"/>
        <v>0</v>
      </c>
      <c r="Y21" s="17"/>
    </row>
    <row r="22" spans="1:25" ht="45" x14ac:dyDescent="0.25">
      <c r="A22" s="246"/>
      <c r="B22" s="247"/>
      <c r="C22" s="18" t="s">
        <v>32</v>
      </c>
      <c r="D22" s="18" t="s">
        <v>71</v>
      </c>
      <c r="E22" s="89" t="s">
        <v>26</v>
      </c>
      <c r="F22" s="80"/>
      <c r="G22" s="80"/>
      <c r="H22" s="31">
        <f>'UDFJC 2023'!L22</f>
        <v>0</v>
      </c>
      <c r="I22" s="226">
        <f>'UDFJC 2023'!M22</f>
        <v>0</v>
      </c>
      <c r="J22" s="31">
        <f>'UDFJC 2023'!S22</f>
        <v>0</v>
      </c>
      <c r="K22" s="226">
        <f>'UDFJC 2023'!T22</f>
        <v>0</v>
      </c>
      <c r="L22" s="20"/>
      <c r="M22" s="21"/>
      <c r="N22" s="3">
        <f t="shared" si="0"/>
        <v>0</v>
      </c>
      <c r="O22" s="3">
        <f t="shared" si="0"/>
        <v>0</v>
      </c>
      <c r="P22" s="4">
        <f t="shared" si="1"/>
        <v>0</v>
      </c>
      <c r="Q22" s="4">
        <f t="shared" si="2"/>
        <v>0</v>
      </c>
      <c r="R22" s="15"/>
      <c r="S22" s="40"/>
      <c r="T22" s="16"/>
      <c r="U22" s="1">
        <f t="shared" si="3"/>
        <v>0</v>
      </c>
      <c r="V22" s="1">
        <f t="shared" si="3"/>
        <v>0</v>
      </c>
      <c r="W22" s="2">
        <f t="shared" si="4"/>
        <v>0</v>
      </c>
      <c r="X22" s="2">
        <f t="shared" si="5"/>
        <v>0</v>
      </c>
      <c r="Y22" s="17"/>
    </row>
    <row r="23" spans="1:25" ht="30" x14ac:dyDescent="0.25">
      <c r="A23" s="246"/>
      <c r="B23" s="250" t="s">
        <v>6</v>
      </c>
      <c r="C23" s="18" t="s">
        <v>72</v>
      </c>
      <c r="D23" s="18" t="s">
        <v>74</v>
      </c>
      <c r="E23" s="89" t="s">
        <v>26</v>
      </c>
      <c r="F23" s="80"/>
      <c r="G23" s="80"/>
      <c r="H23" s="31">
        <f>'UDFJC 2023'!L23</f>
        <v>0</v>
      </c>
      <c r="I23" s="226">
        <f>'UDFJC 2023'!M23</f>
        <v>74000000</v>
      </c>
      <c r="J23" s="31">
        <f>'UDFJC 2023'!S23</f>
        <v>0</v>
      </c>
      <c r="K23" s="226">
        <f>'UDFJC 2023'!T23</f>
        <v>73830854</v>
      </c>
      <c r="L23" s="20"/>
      <c r="M23" s="21"/>
      <c r="N23" s="3">
        <f t="shared" si="0"/>
        <v>0</v>
      </c>
      <c r="O23" s="3">
        <f t="shared" si="0"/>
        <v>1</v>
      </c>
      <c r="P23" s="4">
        <f t="shared" si="1"/>
        <v>0</v>
      </c>
      <c r="Q23" s="4">
        <f t="shared" si="2"/>
        <v>0</v>
      </c>
      <c r="R23" s="15"/>
      <c r="S23" s="40"/>
      <c r="T23" s="16"/>
      <c r="U23" s="1">
        <f t="shared" si="3"/>
        <v>0</v>
      </c>
      <c r="V23" s="1">
        <f t="shared" si="3"/>
        <v>1</v>
      </c>
      <c r="W23" s="2">
        <f t="shared" si="4"/>
        <v>0</v>
      </c>
      <c r="X23" s="2">
        <f t="shared" si="5"/>
        <v>0</v>
      </c>
      <c r="Y23" s="17"/>
    </row>
    <row r="24" spans="1:25" ht="30" x14ac:dyDescent="0.25">
      <c r="A24" s="246"/>
      <c r="B24" s="251"/>
      <c r="C24" s="18" t="s">
        <v>73</v>
      </c>
      <c r="D24" s="18" t="s">
        <v>75</v>
      </c>
      <c r="E24" s="89" t="s">
        <v>26</v>
      </c>
      <c r="F24" s="80"/>
      <c r="G24" s="80"/>
      <c r="H24" s="31">
        <f>'UDFJC 2023'!L24</f>
        <v>0</v>
      </c>
      <c r="I24" s="226">
        <f>'UDFJC 2023'!M24</f>
        <v>0</v>
      </c>
      <c r="J24" s="31">
        <f>'UDFJC 2023'!S24</f>
        <v>0</v>
      </c>
      <c r="K24" s="226">
        <f>'UDFJC 2023'!T24</f>
        <v>0</v>
      </c>
      <c r="L24" s="20"/>
      <c r="M24" s="21"/>
      <c r="N24" s="3">
        <f t="shared" si="0"/>
        <v>0</v>
      </c>
      <c r="O24" s="3">
        <f t="shared" si="0"/>
        <v>0</v>
      </c>
      <c r="P24" s="4">
        <f t="shared" si="1"/>
        <v>0</v>
      </c>
      <c r="Q24" s="4">
        <f t="shared" si="2"/>
        <v>0</v>
      </c>
      <c r="R24" s="15"/>
      <c r="S24" s="40"/>
      <c r="T24" s="16"/>
      <c r="U24" s="1">
        <f t="shared" si="3"/>
        <v>0</v>
      </c>
      <c r="V24" s="1">
        <f t="shared" si="3"/>
        <v>0</v>
      </c>
      <c r="W24" s="2">
        <f t="shared" si="4"/>
        <v>0</v>
      </c>
      <c r="X24" s="2">
        <f t="shared" si="5"/>
        <v>0</v>
      </c>
      <c r="Y24" s="17"/>
    </row>
    <row r="25" spans="1:25" ht="90" x14ac:dyDescent="0.25">
      <c r="A25" s="246"/>
      <c r="B25" s="239" t="s">
        <v>36</v>
      </c>
      <c r="C25" s="18" t="s">
        <v>29</v>
      </c>
      <c r="D25" s="18" t="s">
        <v>61</v>
      </c>
      <c r="E25" s="89" t="s">
        <v>26</v>
      </c>
      <c r="F25" s="80"/>
      <c r="G25" s="80"/>
      <c r="H25" s="31">
        <f>'UDFJC 2023'!L25</f>
        <v>0</v>
      </c>
      <c r="I25" s="226">
        <f>'UDFJC 2023'!M25</f>
        <v>0</v>
      </c>
      <c r="J25" s="31">
        <f>'UDFJC 2023'!S25</f>
        <v>0</v>
      </c>
      <c r="K25" s="226">
        <f>'UDFJC 2023'!T25</f>
        <v>0</v>
      </c>
      <c r="L25" s="20"/>
      <c r="M25" s="21"/>
      <c r="N25" s="3">
        <f t="shared" si="0"/>
        <v>0</v>
      </c>
      <c r="O25" s="3">
        <f t="shared" si="0"/>
        <v>0</v>
      </c>
      <c r="P25" s="4">
        <f t="shared" si="1"/>
        <v>0</v>
      </c>
      <c r="Q25" s="4">
        <f t="shared" si="2"/>
        <v>0</v>
      </c>
      <c r="R25" s="15"/>
      <c r="S25" s="40"/>
      <c r="T25" s="16"/>
      <c r="U25" s="1">
        <f t="shared" si="3"/>
        <v>0</v>
      </c>
      <c r="V25" s="1">
        <f t="shared" si="3"/>
        <v>0</v>
      </c>
      <c r="W25" s="2">
        <f t="shared" si="4"/>
        <v>0</v>
      </c>
      <c r="X25" s="2">
        <f t="shared" si="5"/>
        <v>0</v>
      </c>
      <c r="Y25" s="17"/>
    </row>
    <row r="26" spans="1:25" ht="75" x14ac:dyDescent="0.25">
      <c r="A26" s="246"/>
      <c r="B26" s="252"/>
      <c r="C26" s="18" t="s">
        <v>28</v>
      </c>
      <c r="D26" s="18" t="s">
        <v>61</v>
      </c>
      <c r="E26" s="89" t="s">
        <v>26</v>
      </c>
      <c r="F26" s="80"/>
      <c r="G26" s="80"/>
      <c r="H26" s="31">
        <f>'UDFJC 2023'!L26</f>
        <v>0</v>
      </c>
      <c r="I26" s="226">
        <f>'UDFJC 2023'!M26</f>
        <v>0</v>
      </c>
      <c r="J26" s="31">
        <f>'UDFJC 2023'!S26</f>
        <v>0</v>
      </c>
      <c r="K26" s="226">
        <f>'UDFJC 2023'!T26</f>
        <v>0</v>
      </c>
      <c r="L26" s="20"/>
      <c r="M26" s="21"/>
      <c r="N26" s="3">
        <f t="shared" si="0"/>
        <v>0</v>
      </c>
      <c r="O26" s="3">
        <f t="shared" si="0"/>
        <v>0</v>
      </c>
      <c r="P26" s="4">
        <f t="shared" si="1"/>
        <v>0</v>
      </c>
      <c r="Q26" s="4">
        <f t="shared" si="2"/>
        <v>0</v>
      </c>
      <c r="R26" s="15"/>
      <c r="S26" s="40"/>
      <c r="T26" s="16"/>
      <c r="U26" s="1">
        <f t="shared" si="3"/>
        <v>0</v>
      </c>
      <c r="V26" s="1">
        <f t="shared" si="3"/>
        <v>0</v>
      </c>
      <c r="W26" s="2">
        <f t="shared" si="4"/>
        <v>0</v>
      </c>
      <c r="X26" s="2">
        <f t="shared" si="5"/>
        <v>0</v>
      </c>
      <c r="Y26" s="17"/>
    </row>
    <row r="27" spans="1:25" ht="60" x14ac:dyDescent="0.25">
      <c r="A27" s="246"/>
      <c r="B27" s="239" t="s">
        <v>37</v>
      </c>
      <c r="C27" s="18" t="s">
        <v>27</v>
      </c>
      <c r="D27" s="18" t="s">
        <v>76</v>
      </c>
      <c r="E27" s="89" t="s">
        <v>26</v>
      </c>
      <c r="F27" s="80"/>
      <c r="G27" s="80"/>
      <c r="H27" s="31">
        <f>'UDFJC 2023'!L27</f>
        <v>0</v>
      </c>
      <c r="I27" s="226">
        <f>'UDFJC 2023'!M27</f>
        <v>0</v>
      </c>
      <c r="J27" s="31">
        <f>'UDFJC 2023'!S27</f>
        <v>0</v>
      </c>
      <c r="K27" s="226">
        <f>'UDFJC 2023'!T27</f>
        <v>0</v>
      </c>
      <c r="L27" s="20"/>
      <c r="M27" s="21"/>
      <c r="N27" s="3">
        <f t="shared" si="0"/>
        <v>0</v>
      </c>
      <c r="O27" s="3">
        <f t="shared" si="0"/>
        <v>0</v>
      </c>
      <c r="P27" s="4">
        <f t="shared" si="1"/>
        <v>0</v>
      </c>
      <c r="Q27" s="4">
        <f t="shared" si="2"/>
        <v>0</v>
      </c>
      <c r="R27" s="15"/>
      <c r="S27" s="40"/>
      <c r="T27" s="16"/>
      <c r="U27" s="1">
        <f t="shared" si="3"/>
        <v>0</v>
      </c>
      <c r="V27" s="1">
        <f t="shared" si="3"/>
        <v>0</v>
      </c>
      <c r="W27" s="2">
        <f t="shared" si="4"/>
        <v>0</v>
      </c>
      <c r="X27" s="2">
        <f t="shared" si="5"/>
        <v>0</v>
      </c>
      <c r="Y27" s="17"/>
    </row>
    <row r="28" spans="1:25" ht="60" x14ac:dyDescent="0.25">
      <c r="A28" s="246"/>
      <c r="B28" s="252"/>
      <c r="C28" s="18" t="s">
        <v>14</v>
      </c>
      <c r="D28" s="18" t="s">
        <v>76</v>
      </c>
      <c r="E28" s="89" t="s">
        <v>26</v>
      </c>
      <c r="F28" s="80"/>
      <c r="G28" s="80"/>
      <c r="H28" s="31">
        <f>'UDFJC 2023'!L28</f>
        <v>0</v>
      </c>
      <c r="I28" s="226">
        <f>'UDFJC 2023'!M28</f>
        <v>0</v>
      </c>
      <c r="J28" s="31">
        <f>'UDFJC 2023'!S28</f>
        <v>0</v>
      </c>
      <c r="K28" s="226">
        <f>'UDFJC 2023'!T28</f>
        <v>0</v>
      </c>
      <c r="L28" s="20"/>
      <c r="M28" s="21"/>
      <c r="N28" s="3">
        <f t="shared" si="0"/>
        <v>0</v>
      </c>
      <c r="O28" s="3">
        <f t="shared" si="0"/>
        <v>0</v>
      </c>
      <c r="P28" s="4">
        <f t="shared" si="1"/>
        <v>0</v>
      </c>
      <c r="Q28" s="4">
        <f t="shared" si="2"/>
        <v>0</v>
      </c>
      <c r="R28" s="15"/>
      <c r="S28" s="40"/>
      <c r="T28" s="16"/>
      <c r="U28" s="1">
        <f t="shared" si="3"/>
        <v>0</v>
      </c>
      <c r="V28" s="1">
        <f t="shared" si="3"/>
        <v>0</v>
      </c>
      <c r="W28" s="2">
        <f t="shared" si="4"/>
        <v>0</v>
      </c>
      <c r="X28" s="2">
        <f t="shared" si="5"/>
        <v>0</v>
      </c>
      <c r="Y28" s="17"/>
    </row>
    <row r="29" spans="1:25" ht="75" x14ac:dyDescent="0.25">
      <c r="A29" s="246"/>
      <c r="B29" s="18" t="s">
        <v>7</v>
      </c>
      <c r="C29" s="18" t="s">
        <v>77</v>
      </c>
      <c r="D29" s="18" t="s">
        <v>78</v>
      </c>
      <c r="E29" s="89" t="s">
        <v>26</v>
      </c>
      <c r="F29" s="80"/>
      <c r="G29" s="80"/>
      <c r="H29" s="31">
        <f>'UDFJC 2023'!L29</f>
        <v>0</v>
      </c>
      <c r="I29" s="226">
        <f>'UDFJC 2023'!M29</f>
        <v>0</v>
      </c>
      <c r="J29" s="31">
        <f>'UDFJC 2023'!S29</f>
        <v>0</v>
      </c>
      <c r="K29" s="226">
        <f>'UDFJC 2023'!T29</f>
        <v>0</v>
      </c>
      <c r="L29" s="20"/>
      <c r="M29" s="21"/>
      <c r="N29" s="3">
        <f t="shared" si="0"/>
        <v>0</v>
      </c>
      <c r="O29" s="3">
        <f t="shared" si="0"/>
        <v>0</v>
      </c>
      <c r="P29" s="4">
        <f t="shared" si="1"/>
        <v>0</v>
      </c>
      <c r="Q29" s="4">
        <f t="shared" si="2"/>
        <v>0</v>
      </c>
      <c r="R29" s="15"/>
      <c r="S29" s="40"/>
      <c r="T29" s="16"/>
      <c r="U29" s="1">
        <f t="shared" si="3"/>
        <v>0</v>
      </c>
      <c r="V29" s="1">
        <f t="shared" si="3"/>
        <v>0</v>
      </c>
      <c r="W29" s="2">
        <f t="shared" si="4"/>
        <v>0</v>
      </c>
      <c r="X29" s="2">
        <f t="shared" si="5"/>
        <v>0</v>
      </c>
      <c r="Y29" s="17"/>
    </row>
    <row r="30" spans="1:25" ht="45" x14ac:dyDescent="0.25">
      <c r="A30" s="327" t="s">
        <v>12</v>
      </c>
      <c r="B30" s="330" t="s">
        <v>8</v>
      </c>
      <c r="C30" s="193" t="s">
        <v>15</v>
      </c>
      <c r="D30" s="193" t="s">
        <v>79</v>
      </c>
      <c r="E30" s="191" t="s">
        <v>25</v>
      </c>
      <c r="F30" s="228">
        <v>0.05</v>
      </c>
      <c r="G30" s="228">
        <v>0.05</v>
      </c>
      <c r="H30" s="195">
        <f>'UDFJC 2023'!L30</f>
        <v>0</v>
      </c>
      <c r="I30" s="229">
        <f>'UDFJC 2023'!M30</f>
        <v>358922084</v>
      </c>
      <c r="J30" s="195">
        <f>'UDFJC 2023'!S30</f>
        <v>65845</v>
      </c>
      <c r="K30" s="229">
        <f>'UDFJC 2023'!T30</f>
        <v>571986244</v>
      </c>
      <c r="L30" s="205"/>
      <c r="M30" s="180"/>
      <c r="N30" s="183">
        <f t="shared" si="0"/>
        <v>0</v>
      </c>
      <c r="O30" s="183">
        <f t="shared" si="0"/>
        <v>1</v>
      </c>
      <c r="P30" s="184">
        <f t="shared" si="1"/>
        <v>0</v>
      </c>
      <c r="Q30" s="184">
        <f t="shared" si="2"/>
        <v>20</v>
      </c>
      <c r="R30" s="185"/>
      <c r="S30" s="186"/>
      <c r="T30" s="187"/>
      <c r="U30" s="188">
        <f t="shared" si="3"/>
        <v>1</v>
      </c>
      <c r="V30" s="188">
        <f t="shared" si="3"/>
        <v>1</v>
      </c>
      <c r="W30" s="189">
        <f t="shared" si="4"/>
        <v>20</v>
      </c>
      <c r="X30" s="189">
        <f t="shared" si="5"/>
        <v>20</v>
      </c>
      <c r="Y30" s="190"/>
    </row>
    <row r="31" spans="1:25" ht="45" x14ac:dyDescent="0.25">
      <c r="A31" s="328"/>
      <c r="B31" s="331"/>
      <c r="C31" s="193" t="s">
        <v>16</v>
      </c>
      <c r="D31" s="193" t="s">
        <v>79</v>
      </c>
      <c r="E31" s="191" t="s">
        <v>25</v>
      </c>
      <c r="F31" s="228">
        <v>0.05</v>
      </c>
      <c r="G31" s="228">
        <v>0.05</v>
      </c>
      <c r="H31" s="195">
        <f>'UDFJC 2023'!L31</f>
        <v>0</v>
      </c>
      <c r="I31" s="229">
        <f>'UDFJC 2023'!M31</f>
        <v>721331</v>
      </c>
      <c r="J31" s="195">
        <f>'UDFJC 2023'!S31</f>
        <v>0</v>
      </c>
      <c r="K31" s="229">
        <f>'UDFJC 2023'!T31</f>
        <v>2757321</v>
      </c>
      <c r="L31" s="205"/>
      <c r="M31" s="180"/>
      <c r="N31" s="183">
        <f t="shared" si="0"/>
        <v>0</v>
      </c>
      <c r="O31" s="183">
        <f t="shared" si="0"/>
        <v>1</v>
      </c>
      <c r="P31" s="184">
        <f t="shared" si="1"/>
        <v>0</v>
      </c>
      <c r="Q31" s="184">
        <f t="shared" si="2"/>
        <v>20</v>
      </c>
      <c r="R31" s="230"/>
      <c r="S31" s="186"/>
      <c r="T31" s="187"/>
      <c r="U31" s="188">
        <f t="shared" si="3"/>
        <v>0</v>
      </c>
      <c r="V31" s="188">
        <f t="shared" si="3"/>
        <v>1</v>
      </c>
      <c r="W31" s="189">
        <f t="shared" si="4"/>
        <v>0</v>
      </c>
      <c r="X31" s="189">
        <f t="shared" si="5"/>
        <v>20</v>
      </c>
      <c r="Y31" s="190"/>
    </row>
    <row r="32" spans="1:25" ht="45.75" thickBot="1" x14ac:dyDescent="0.3">
      <c r="A32" s="329"/>
      <c r="B32" s="332"/>
      <c r="C32" s="231" t="s">
        <v>17</v>
      </c>
      <c r="D32" s="231" t="s">
        <v>80</v>
      </c>
      <c r="E32" s="232" t="s">
        <v>25</v>
      </c>
      <c r="F32" s="233">
        <v>0.05</v>
      </c>
      <c r="G32" s="233">
        <v>0.05</v>
      </c>
      <c r="H32" s="195">
        <f>'UDFJC 2023'!L32</f>
        <v>0</v>
      </c>
      <c r="I32" s="229">
        <f>'UDFJC 2023'!M32</f>
        <v>1626233808</v>
      </c>
      <c r="J32" s="195">
        <f>'UDFJC 2023'!S32</f>
        <v>2782234</v>
      </c>
      <c r="K32" s="229">
        <f>'UDFJC 2023'!T32</f>
        <v>2702785183</v>
      </c>
      <c r="L32" s="234"/>
      <c r="M32" s="235"/>
      <c r="N32" s="183">
        <f t="shared" si="0"/>
        <v>0</v>
      </c>
      <c r="O32" s="183">
        <f t="shared" si="0"/>
        <v>1</v>
      </c>
      <c r="P32" s="184">
        <f t="shared" si="1"/>
        <v>0</v>
      </c>
      <c r="Q32" s="184">
        <f t="shared" si="2"/>
        <v>20</v>
      </c>
      <c r="R32" s="230"/>
      <c r="S32" s="186"/>
      <c r="T32" s="187"/>
      <c r="U32" s="188">
        <f t="shared" si="3"/>
        <v>1</v>
      </c>
      <c r="V32" s="188">
        <f t="shared" si="3"/>
        <v>1</v>
      </c>
      <c r="W32" s="189">
        <f t="shared" si="4"/>
        <v>20</v>
      </c>
      <c r="X32" s="189">
        <f t="shared" si="5"/>
        <v>20</v>
      </c>
      <c r="Y32" s="190"/>
    </row>
    <row r="33" spans="1:25" ht="60" x14ac:dyDescent="0.25">
      <c r="A33" s="44" t="s">
        <v>89</v>
      </c>
      <c r="B33" s="13" t="s">
        <v>0</v>
      </c>
      <c r="C33" s="13" t="s">
        <v>0</v>
      </c>
      <c r="D33" s="13" t="s">
        <v>58</v>
      </c>
      <c r="E33" s="88" t="s">
        <v>26</v>
      </c>
      <c r="F33" s="77"/>
      <c r="G33" s="77"/>
      <c r="H33" s="31">
        <f>'UDFJC 2023'!L33</f>
        <v>0</v>
      </c>
      <c r="I33" s="226">
        <f>'UDFJC 2023'!M33</f>
        <v>0</v>
      </c>
      <c r="J33" s="31">
        <f>'UDFJC 2023'!S33</f>
        <v>0</v>
      </c>
      <c r="K33" s="226">
        <f>'UDFJC 2023'!T33</f>
        <v>0</v>
      </c>
      <c r="L33" s="15"/>
      <c r="M33" s="16"/>
      <c r="N33" s="14" t="s">
        <v>91</v>
      </c>
      <c r="O33" s="14" t="s">
        <v>91</v>
      </c>
      <c r="P33" s="14" t="s">
        <v>91</v>
      </c>
      <c r="Q33" s="14" t="s">
        <v>91</v>
      </c>
      <c r="R33" s="15"/>
      <c r="S33" s="40"/>
      <c r="T33" s="16"/>
      <c r="U33" s="14" t="s">
        <v>91</v>
      </c>
      <c r="V33" s="14" t="s">
        <v>91</v>
      </c>
      <c r="W33" s="14" t="s">
        <v>91</v>
      </c>
      <c r="X33" s="14" t="s">
        <v>91</v>
      </c>
      <c r="Y33" s="17"/>
    </row>
    <row r="34" spans="1:25" ht="75" x14ac:dyDescent="0.25">
      <c r="A34" s="43" t="s">
        <v>90</v>
      </c>
    </row>
    <row r="35" spans="1:25" x14ac:dyDescent="0.25">
      <c r="A35" s="207" t="s">
        <v>96</v>
      </c>
      <c r="B35" s="208"/>
      <c r="C35" s="208"/>
      <c r="D35" s="208"/>
      <c r="E35" s="208" t="s">
        <v>25</v>
      </c>
      <c r="F35" s="209">
        <f>SUBTOTAL(101,F11:F32)</f>
        <v>0.05</v>
      </c>
      <c r="G35" s="209">
        <f t="shared" ref="G35:X35" si="6">SUBTOTAL(101,G11:G32)</f>
        <v>0.05</v>
      </c>
      <c r="H35" s="210">
        <f t="shared" si="6"/>
        <v>247.72380952380951</v>
      </c>
      <c r="I35" s="211">
        <f t="shared" si="6"/>
        <v>1679977569.9047618</v>
      </c>
      <c r="J35" s="210">
        <f t="shared" si="6"/>
        <v>136133.04761904763</v>
      </c>
      <c r="K35" s="211">
        <f t="shared" si="6"/>
        <v>1803968617.4285715</v>
      </c>
      <c r="L35" s="210" t="e">
        <f t="shared" si="6"/>
        <v>#DIV/0!</v>
      </c>
      <c r="M35" s="211" t="e">
        <f t="shared" si="6"/>
        <v>#DIV/0!</v>
      </c>
      <c r="N35" s="209">
        <f t="shared" si="6"/>
        <v>9.5238095238095233E-2</v>
      </c>
      <c r="O35" s="209">
        <f t="shared" si="6"/>
        <v>0.47619047619047616</v>
      </c>
      <c r="P35" s="209">
        <f t="shared" si="6"/>
        <v>0.95238095238095233</v>
      </c>
      <c r="Q35" s="209">
        <f t="shared" si="6"/>
        <v>4.7619047619047619</v>
      </c>
      <c r="R35" s="209"/>
      <c r="S35" s="210" t="e">
        <f t="shared" si="6"/>
        <v>#DIV/0!</v>
      </c>
      <c r="T35" s="211" t="e">
        <f t="shared" si="6"/>
        <v>#DIV/0!</v>
      </c>
      <c r="U35" s="209">
        <f t="shared" si="6"/>
        <v>0.19047619047619047</v>
      </c>
      <c r="V35" s="209">
        <f t="shared" si="6"/>
        <v>0.47619047619047616</v>
      </c>
      <c r="W35" s="209">
        <f t="shared" si="6"/>
        <v>2.8571428571428572</v>
      </c>
      <c r="X35" s="209">
        <f t="shared" si="6"/>
        <v>4.7619047619047619</v>
      </c>
      <c r="Y35" s="208"/>
    </row>
  </sheetData>
  <autoFilter ref="A11:Y11" xr:uid="{7D6CC67D-ADC7-4250-BC6E-5EBCD9C0F85D}">
    <filterColumn colId="0" showButton="0"/>
  </autoFilter>
  <mergeCells count="45">
    <mergeCell ref="C1:Y1"/>
    <mergeCell ref="B2:G2"/>
    <mergeCell ref="H2:I2"/>
    <mergeCell ref="J2:Y2"/>
    <mergeCell ref="B3:G3"/>
    <mergeCell ref="J3:Y3"/>
    <mergeCell ref="B4:G4"/>
    <mergeCell ref="H4:I4"/>
    <mergeCell ref="J4:Y4"/>
    <mergeCell ref="B5:G5"/>
    <mergeCell ref="H5:I5"/>
    <mergeCell ref="J5:Y5"/>
    <mergeCell ref="A6:Y6"/>
    <mergeCell ref="A7:G7"/>
    <mergeCell ref="L7:Y7"/>
    <mergeCell ref="A8:B11"/>
    <mergeCell ref="C8:C11"/>
    <mergeCell ref="D8:D11"/>
    <mergeCell ref="E8:E11"/>
    <mergeCell ref="F8:F11"/>
    <mergeCell ref="G8:G11"/>
    <mergeCell ref="H8:I9"/>
    <mergeCell ref="L9:R9"/>
    <mergeCell ref="S9:Y9"/>
    <mergeCell ref="H10:H11"/>
    <mergeCell ref="I10:I11"/>
    <mergeCell ref="J10:J11"/>
    <mergeCell ref="K10:K11"/>
    <mergeCell ref="A30:A32"/>
    <mergeCell ref="B30:B32"/>
    <mergeCell ref="H7:K7"/>
    <mergeCell ref="L8:R8"/>
    <mergeCell ref="J8:K9"/>
    <mergeCell ref="A16:A29"/>
    <mergeCell ref="B16:B17"/>
    <mergeCell ref="B19:B22"/>
    <mergeCell ref="B23:B24"/>
    <mergeCell ref="B25:B26"/>
    <mergeCell ref="B27:B28"/>
    <mergeCell ref="S8:Y8"/>
    <mergeCell ref="S10:Y10"/>
    <mergeCell ref="A12:A13"/>
    <mergeCell ref="A14:A15"/>
    <mergeCell ref="B14:B15"/>
    <mergeCell ref="L10:R10"/>
  </mergeCells>
  <dataValidations count="14">
    <dataValidation allowBlank="1" showInputMessage="1" showErrorMessage="1" prompt="Solo aplica para gastos de funcionamiento." sqref="A8:B11" xr:uid="{9FB6D1F7-012B-4ADB-8C8D-0B3D72E6F0EF}"/>
    <dataValidation allowBlank="1" showInputMessage="1" showErrorMessage="1" prompt="Relacione los giros realizados  en el  mismo periodo del año anterior, relacionados con el rubro y el componente. valores en pesos." sqref="I10:I11" xr:uid="{7A28F80F-09FA-4A2F-9BED-75A4C892829C}"/>
    <dataValidation type="list" allowBlank="1" showInputMessage="1" showErrorMessage="1" sqref="J2:Y2" xr:uid="{E4BB7087-7A07-4B15-90A4-FED05BEF5B4D}">
      <formula1>INDIRECT(B2)</formula1>
    </dataValidation>
    <dataValidation allowBlank="1" showInputMessage="1" showErrorMessage="1" prompt="Escribir la otra entidad que no se encuentra en la lista desplegable" sqref="J3:Y3" xr:uid="{12C36C97-120A-4008-8926-82D2873AC82A}"/>
    <dataValidation allowBlank="1" showInputMessage="1" showErrorMessage="1" prompt="Escribir el otro sector que no se encuentra en la lista desplegable" sqref="B3:G3" xr:uid="{EAD5E574-ADE7-47AC-944D-04FF2EF6E66C}"/>
    <dataValidation allowBlank="1" showInputMessage="1" showErrorMessage="1" prompt="Relacione los giros realizados  en el  periodo de reporte para el rubro y el componente. Valores en pesos._x000a_" sqref="T11" xr:uid="{50EEC486-FEC0-444C-8866-0246898F854F}"/>
    <dataValidation allowBlank="1" showInputMessage="1" showErrorMessage="1" prompt="Relacione los giros realizados  en el  periodo de reporte para el rubro y el componente. Valores en pesos." sqref="M11" xr:uid="{A68FDF82-684E-4886-882A-3A094CA57DF1}"/>
    <dataValidation allowBlank="1" showInputMessage="1" showErrorMessage="1" prompt="Relacione el dato de consumo asociado al rubro, componente y unidad de medida en el periodo de reporte._x000a_" sqref="L11 S11" xr:uid="{4F09555F-40EE-4904-BD57-548BC98F94D7}"/>
    <dataValidation allowBlank="1" showInputMessage="1" showErrorMessage="1" prompt="Relacione los giros realizados  en el  mismo periodo del año anterior, relacionados con el rubro y el componente. Valores en pesos." sqref="K10:K11" xr:uid="{B9A96C20-DFCE-4AC3-84BF-7CC2032B5428}"/>
    <dataValidation allowBlank="1" showInputMessage="1" showErrorMessage="1" prompt="Relacione el dato de consumo asociado al rubro, componente y unidad de medida reportado en el  mismo periodo del año anterior_x000a_" sqref="H10:H11 J10:J11" xr:uid="{EBE4EE74-FF04-4C60-AEB2-9096E1781911}"/>
    <dataValidation allowBlank="1" showInputMessage="1" showErrorMessage="1" prompt="Si en la celda &quot;E&quot;, selecionó SI, defina una meta en porcentaje para mantener o reducir el gasto en la vigencia. (En unidad de medida)" sqref="G8:G11" xr:uid="{C1698AE6-5A4B-483D-8479-1AC8837994EC}"/>
    <dataValidation allowBlank="1" showInputMessage="1" showErrorMessage="1" prompt="Si en la celda &quot;E&quot;, selecionó SI, defina una meta en porcentaje para mantener o reducir el gasto en la vigencia. (En giros presupuestales)" sqref="F8:F11" xr:uid="{F7DB6E06-2F9B-4A40-BCD9-FF863C411371}"/>
    <dataValidation allowBlank="1" showInputMessage="1" showErrorMessage="1" prompt="Si el rubro y componente se espera mantener o reducir en la vigencia (se selcciona como gasto elegible), seleccione SI, en caso contrario seleccione NO. _x000a__x000a_Si selecciona NO, se debe diligencuir las columnas H en adelante" sqref="E8:E11" xr:uid="{A57948E3-89B3-46A8-B8CD-39372F8763CA}"/>
    <dataValidation allowBlank="1" showInputMessage="1" showErrorMessage="1" prompt="Defina la referencia que se usará  para medir el rubro o componente. Ejem. Metro cúbico, personas, horas, entre otros." sqref="D8:D11" xr:uid="{03856A50-3F7D-4FC9-8402-F7023ABEB787}"/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ATENEA 2023</vt:lpstr>
      <vt:lpstr>ATENEA 2024</vt:lpstr>
      <vt:lpstr>IDEP 2023</vt:lpstr>
      <vt:lpstr>IDEP 2024</vt:lpstr>
      <vt:lpstr>SED 2023</vt:lpstr>
      <vt:lpstr>SED 2024</vt:lpstr>
      <vt:lpstr>UDFJC 2023</vt:lpstr>
      <vt:lpstr>UDFJC 2024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Patricia Casas Betancourt</dc:creator>
  <cp:lastModifiedBy>CARLOS EDUARDO ROCHA ALDANA</cp:lastModifiedBy>
  <dcterms:created xsi:type="dcterms:W3CDTF">2021-10-14T18:59:05Z</dcterms:created>
  <dcterms:modified xsi:type="dcterms:W3CDTF">2025-08-05T22:30:53Z</dcterms:modified>
</cp:coreProperties>
</file>