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educacionbogota-my.sharepoint.com/personal/crocha_educacionbogota_gov_co/Documents/SED Carlos Rocha/2021/Plan de Austeridad/Segundo seguimiento/"/>
    </mc:Choice>
  </mc:AlternateContent>
  <xr:revisionPtr revIDLastSave="143" documentId="8_{27E7CAA1-1AA3-4321-BCE6-CB3CA8544D92}" xr6:coauthVersionLast="47" xr6:coauthVersionMax="47" xr10:uidLastSave="{22002F28-812C-4CC9-A73B-18AA1D67DEE3}"/>
  <bookViews>
    <workbookView xWindow="-120" yWindow="-120" windowWidth="20730" windowHeight="11160" activeTab="2" xr2:uid="{00000000-000D-0000-FFFF-FFFF00000000}"/>
  </bookViews>
  <sheets>
    <sheet name="Informe 2020" sheetId="1" r:id="rId1"/>
    <sheet name="Hoja7" sheetId="7" state="hidden" r:id="rId2"/>
    <sheet name="Meta 2021" sheetId="6" r:id="rId3"/>
    <sheet name="Agregados" sheetId="8" r:id="rId4"/>
    <sheet name="Agregados Meta" sheetId="9" r:id="rId5"/>
    <sheet name="Hoja1"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 i="6" l="1"/>
  <c r="M4" i="6"/>
  <c r="L4" i="6"/>
  <c r="G4" i="6"/>
  <c r="J8" i="10"/>
  <c r="J7" i="10"/>
  <c r="Q4" i="6"/>
  <c r="J3" i="10"/>
  <c r="J4" i="6"/>
  <c r="I4" i="6"/>
  <c r="L5" i="6"/>
  <c r="C82" i="8"/>
  <c r="C56" i="8" s="1"/>
  <c r="C30" i="8" s="1"/>
  <c r="B82" i="8"/>
  <c r="A82" i="8"/>
  <c r="B56" i="8"/>
  <c r="A56" i="8"/>
  <c r="B30" i="8"/>
  <c r="A30" i="8"/>
  <c r="K6" i="1" l="1"/>
  <c r="K7" i="1"/>
  <c r="K8" i="1"/>
  <c r="K9" i="1"/>
  <c r="K10" i="1"/>
  <c r="K11" i="1"/>
  <c r="K12" i="1"/>
  <c r="K13" i="1"/>
  <c r="K14" i="1"/>
  <c r="K15" i="1"/>
  <c r="K16" i="1"/>
  <c r="K17" i="1"/>
  <c r="K18" i="1"/>
  <c r="K19" i="1"/>
  <c r="K20" i="1"/>
  <c r="K21" i="1"/>
  <c r="K22" i="1"/>
  <c r="K23" i="1"/>
  <c r="K24" i="1"/>
  <c r="K25" i="1"/>
  <c r="K26" i="1"/>
  <c r="K27" i="1"/>
  <c r="K28" i="1"/>
  <c r="K29" i="1"/>
  <c r="H5" i="1"/>
  <c r="H29" i="1"/>
  <c r="H28" i="1"/>
  <c r="H27" i="1"/>
  <c r="H26" i="1"/>
  <c r="H25" i="1"/>
  <c r="H24" i="1"/>
  <c r="H23" i="1"/>
  <c r="H22" i="1"/>
  <c r="H21" i="1"/>
  <c r="H20" i="1"/>
  <c r="H19" i="1"/>
  <c r="H18" i="1"/>
  <c r="H17" i="1"/>
  <c r="H16" i="1"/>
  <c r="H15" i="1"/>
  <c r="H14" i="1"/>
  <c r="H13" i="1"/>
  <c r="H12" i="1"/>
  <c r="H11" i="1"/>
  <c r="H7" i="1"/>
  <c r="H6" i="1"/>
  <c r="G4" i="1"/>
  <c r="F4" i="1"/>
  <c r="C4" i="8"/>
  <c r="H4" i="1" l="1"/>
  <c r="B4" i="8"/>
  <c r="A4" i="8" l="1"/>
  <c r="C4" i="9" l="1"/>
  <c r="B4" i="9"/>
  <c r="A4" i="9"/>
  <c r="O5" i="6"/>
  <c r="P5" i="6"/>
  <c r="M5" i="6"/>
  <c r="J4" i="1"/>
  <c r="I4" i="1"/>
  <c r="F4" i="6"/>
  <c r="H5" i="6"/>
  <c r="K5" i="6"/>
  <c r="K5" i="1"/>
  <c r="K4" i="6" l="1"/>
  <c r="S5" i="6"/>
  <c r="R5" i="6"/>
  <c r="Q5" i="6"/>
  <c r="N5" i="6"/>
  <c r="P4" i="6"/>
  <c r="K4" i="1"/>
  <c r="H4" i="6"/>
  <c r="N4" i="6" s="1"/>
  <c r="T4" i="6" s="1"/>
  <c r="T5" i="6" l="1"/>
  <c r="R4" i="6"/>
  <c r="S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tc={740AACDF-AF8A-4055-AA22-A051004179D8}</author>
  </authors>
  <commentList>
    <comment ref="B2"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selección de Rubros en la hoja: Informe "Entidad" 2020, diligencie solamente las filas marcadas con SI en la columna 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tc={57FB75F6-B8F3-42B7-A034-BF9D77BBB76A}</author>
    <author>tc={E2F8BE4B-52B5-48BA-BACD-04AA843DCE56}</author>
    <author>tc={FBBCCAED-D875-43A1-9D65-431BE8AA0455}</author>
    <author>tc={C2406502-F756-49CC-B02C-6D9A5A8BAD9D}</author>
    <author>tc={6A786712-2D1C-374D-A11F-43F03096DB1B}</author>
    <author>tc={D2E3AC62-5EA8-F94C-BB0B-AA86768EA66A}</author>
    <author>tc={BF3C5DAF-E23E-654A-9955-7ED9BECC2524}</author>
    <author>tc={40EBF418-D562-D643-8BEC-865C666E6685}</author>
    <author>tc={8C1EF783-332B-A941-B524-B6CA5C238120}</author>
    <author>tc={214A1BC4-9029-1942-87FF-D301D6498A9B}</author>
    <author>tc={64F7956D-018E-B947-98AD-A2C3DB8AC393}</author>
    <author>tc={C4E22132-28F0-5C46-AECA-1CDDEC75019C}</author>
    <author>tc={F1FCD5C3-9E8C-534B-B464-541C8871DC0A}</author>
    <author>tc={D85E5EBC-B4C8-474F-9A43-47941A8A23CB}</author>
    <author>tc={A8D59858-03A7-104A-8BC4-FCDA7D664422}</author>
    <author>tc={02FA0EE5-7E8D-1A49-92FC-A7B7019370A6}</author>
  </authors>
  <commentList>
    <comment ref="A1"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esta tabla las veces que sea necesario en esta misma hoja</t>
      </text>
    </comment>
    <comment ref="A4" authorId="1" shapeId="0" xr:uid="{00000000-0006-0000-02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como texto estos valores en la hoja Informe SED</t>
      </text>
    </comment>
    <comment ref="A5" authorId="2" shapeId="0" xr:uid="{00000000-0006-0000-02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14" authorId="3" shapeId="0" xr:uid="{C2406502-F756-49CC-B02C-6D9A5A8BAD9D}">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27" authorId="4" shapeId="0" xr:uid="{6A786712-2D1C-374D-A11F-43F03096DB1B}">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esta tabla las veces que sea necesario en esta misma hoja</t>
      </text>
    </comment>
    <comment ref="A30" authorId="5" shapeId="0" xr:uid="{D2E3AC62-5EA8-F94C-BB0B-AA86768EA66A}">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como texto estos valores en la hoja Informe SED</t>
      </text>
    </comment>
    <comment ref="A31" authorId="6" shapeId="0" xr:uid="{BF3C5DAF-E23E-654A-9955-7ED9BECC2524}">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40" authorId="7" shapeId="0" xr:uid="{40EBF418-D562-D643-8BEC-865C666E6685}">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53" authorId="8" shapeId="0" xr:uid="{8C1EF783-332B-A941-B524-B6CA5C238120}">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esta tabla las veces que sea necesario en esta misma hoja</t>
      </text>
    </comment>
    <comment ref="A56" authorId="9" shapeId="0" xr:uid="{214A1BC4-9029-1942-87FF-D301D6498A9B}">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como texto estos valores en la hoja Informe SED</t>
      </text>
    </comment>
    <comment ref="A57" authorId="10" shapeId="0" xr:uid="{64F7956D-018E-B947-98AD-A2C3DB8AC393}">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66" authorId="11" shapeId="0" xr:uid="{C4E22132-28F0-5C46-AECA-1CDDEC75019C}">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79" authorId="12" shapeId="0" xr:uid="{F1FCD5C3-9E8C-534B-B464-541C8871DC0A}">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esta tabla las veces que sea necesario en esta misma hoja</t>
      </text>
    </comment>
    <comment ref="A82" authorId="13" shapeId="0" xr:uid="{D85E5EBC-B4C8-474F-9A43-47941A8A23CB}">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como texto estos valores en la hoja Informe SED</t>
      </text>
    </comment>
    <comment ref="A83" authorId="14" shapeId="0" xr:uid="{A8D59858-03A7-104A-8BC4-FCDA7D664422}">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92" authorId="15" shapeId="0" xr:uid="{02FA0EE5-7E8D-1A49-92FC-A7B7019370A6}">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tc={78D573B8-D5F3-4AE4-A866-53E68133E77D}</author>
    <author>tc={0B7576AD-0BD2-4AC9-8294-C936673652E3}</author>
    <author>tc={FBBCCAED-D875-43A3-9D65-431BE8AA0455}</author>
  </authors>
  <commentList>
    <comment ref="A1"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esta tabla las veces que sea necesario en esta misma hoja</t>
      </text>
    </comment>
    <comment ref="A4" authorId="1" shapeId="0" xr:uid="{00000000-0006-0000-04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estos valores como texto en la hoja META SED 2021</t>
      </text>
    </comment>
    <comment ref="A5" authorId="2" shapeId="0" xr:uid="{00000000-0006-0000-04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List>
</comments>
</file>

<file path=xl/sharedStrings.xml><?xml version="1.0" encoding="utf-8"?>
<sst xmlns="http://schemas.openxmlformats.org/spreadsheetml/2006/main" count="303" uniqueCount="125">
  <si>
    <t>GASTOS ELEGIBLES</t>
  </si>
  <si>
    <t>No. Artículo</t>
  </si>
  <si>
    <t>Nombre del Artículo</t>
  </si>
  <si>
    <t>RUBROS CORRESPONDIENTES</t>
  </si>
  <si>
    <t>Código Rubro</t>
  </si>
  <si>
    <t>Giros (Pagos efectivos)</t>
  </si>
  <si>
    <t>Enero - Junio 2020</t>
  </si>
  <si>
    <t>Julio - Diciembre 2020</t>
  </si>
  <si>
    <t>Enero - Diciembre 2020</t>
  </si>
  <si>
    <t>Nombre Rubro</t>
  </si>
  <si>
    <t>Seleccionado (SI O NO)</t>
  </si>
  <si>
    <t>Condiciones para contratar la prestación de servicios profesionales y de apoyo a la gestión</t>
  </si>
  <si>
    <t xml:space="preserve"> Horas extras, dominicales y festivos.</t>
  </si>
  <si>
    <t xml:space="preserve"> Compensación por vacaciones</t>
  </si>
  <si>
    <t> Bono navideño</t>
  </si>
  <si>
    <t xml:space="preserve"> Capacitación</t>
  </si>
  <si>
    <t xml:space="preserve"> Bienestar</t>
  </si>
  <si>
    <t xml:space="preserve"> Fondos educativos</t>
  </si>
  <si>
    <t>Estudios técnicos de rediseño institucional</t>
  </si>
  <si>
    <t>Concursos públicos abiertos de méritos. </t>
  </si>
  <si>
    <t xml:space="preserve"> Viáticos y gastos de viaje</t>
  </si>
  <si>
    <t>Contratación servicios administrativos.  </t>
  </si>
  <si>
    <t xml:space="preserve"> Telefonía celular</t>
  </si>
  <si>
    <t xml:space="preserve"> Telefonía fija</t>
  </si>
  <si>
    <t xml:space="preserve"> Vehículos oficiales</t>
  </si>
  <si>
    <t xml:space="preserve"> Adquisición de vehículos y maquinaria</t>
  </si>
  <si>
    <t xml:space="preserve"> Fotocopiado, multicopiado e impresión</t>
  </si>
  <si>
    <t>Condiciones para contratar elementos de consumo</t>
  </si>
  <si>
    <t xml:space="preserve"> Cajas menores</t>
  </si>
  <si>
    <t xml:space="preserve"> Suministro del servicio de Internet</t>
  </si>
  <si>
    <t xml:space="preserve"> Inventarios y stock de elementos</t>
  </si>
  <si>
    <t>Adquisición, mantenimiento o reparación de bienes inmuebles o muebles</t>
  </si>
  <si>
    <t>Edición, impresión, reproducción, publicación de avisos</t>
  </si>
  <si>
    <t xml:space="preserve"> Suscripciones</t>
  </si>
  <si>
    <t xml:space="preserve"> Eventos y conmemoraciones</t>
  </si>
  <si>
    <t xml:space="preserve"> Servicios públicos</t>
  </si>
  <si>
    <t>Enero - Junio 2021</t>
  </si>
  <si>
    <t>Julio - Diciembre 2021</t>
  </si>
  <si>
    <t>Enero - Diciembre 2021</t>
  </si>
  <si>
    <t>Seleccionado (SI o NO)</t>
  </si>
  <si>
    <t>META: Giros Programados</t>
  </si>
  <si>
    <t>INDICADORES PROGRAMADOS</t>
  </si>
  <si>
    <t>Semestre 1</t>
  </si>
  <si>
    <t>Semestre 2</t>
  </si>
  <si>
    <t>Acumulado Anual</t>
  </si>
  <si>
    <t>Giros Ejecutados</t>
  </si>
  <si>
    <t>Indicador de Austeridad META</t>
  </si>
  <si>
    <t>Indicador de Austeridad OBSERVADO</t>
  </si>
  <si>
    <t>Indicador de Cumplimiento</t>
  </si>
  <si>
    <t>SI</t>
  </si>
  <si>
    <t>NO</t>
  </si>
  <si>
    <t>OPCIONES</t>
  </si>
  <si>
    <t>SUMATORIA</t>
  </si>
  <si>
    <t>ARTÍCULO 3</t>
  </si>
  <si>
    <t>Valores</t>
  </si>
  <si>
    <t>Código Rubro 
(Según clasificador vigente)</t>
  </si>
  <si>
    <t>Valores Meta</t>
  </si>
  <si>
    <t>Periodo:</t>
  </si>
  <si>
    <t>Servicios de copia y reproducción</t>
  </si>
  <si>
    <t>Servicios de documentación y certificación jurídica.
Servicios científicos y otros servicios técnicos.
Otros servicios profesionales y técnicos n.c.p.
Servicios de copia y reproducción.
Servicios de mantenimiento y reparación de otra maquinaria y otro equipo.
Equipos de información, computación y telecomunicaciones TIC.
Pasta o pulpa, papel y productos de papel; impresos y artículos relacionados.
Productos metálicos elaborados (excepto maquinaria y equipo).
Multas y sanciones.</t>
  </si>
  <si>
    <t>3120202030005003-</t>
  </si>
  <si>
    <t>Maquinaria y aparatos eléctricos.
Maquinaria de oficina, contabilidad e informática
Productos metálicos elaborados (excepto maquinaria y equipo).
Muebles; otros bienes transportables n.c.p.
Productos de caucho y plástico
Otros productos químicos; fibras artificiales (o fibras industriales hechas por el hombre).
Pasta o pulpa, papel y productos de papel; impresos y
artículos relacionados.</t>
  </si>
  <si>
    <t>1310201010106
1310201010105
1310202010302
1310202010208
1310202010206
1310202010205
1310202010202</t>
  </si>
  <si>
    <t>Productos de hornos de coque, de refinación de petróleo y combustible.
Servicio de transporte de pasajeros.</t>
  </si>
  <si>
    <t>1310202010203
1310202020102</t>
  </si>
  <si>
    <t>Bienestar e Incentivos</t>
  </si>
  <si>
    <t>capacitacion</t>
  </si>
  <si>
    <t>Viaticos y gastos de viaje</t>
  </si>
  <si>
    <t>1310101010105-</t>
  </si>
  <si>
    <t xml:space="preserve">Horas extras dominicales, festivos, recargo nocturno y trabajo suplementario </t>
  </si>
  <si>
    <t>3110103010000-</t>
  </si>
  <si>
    <t>Indemnización por vacaciones</t>
  </si>
  <si>
    <t>31020202030313-</t>
  </si>
  <si>
    <t xml:space="preserve">Otros servicios profesionales y técnicos n.c.p. </t>
  </si>
  <si>
    <t>3120202030004002-</t>
  </si>
  <si>
    <t>Servicios de Telecomunicaciones Móviles</t>
  </si>
  <si>
    <t>3120202030004001-</t>
  </si>
  <si>
    <t>Servicios de Telefonía fija</t>
  </si>
  <si>
    <t>Productos de hornos de coque, de refinación de petróleo y combustible</t>
  </si>
  <si>
    <t>servicio de transporte de pasajeros</t>
  </si>
  <si>
    <t>Maquinaria y aparatos eléctricos</t>
  </si>
  <si>
    <t>Maquinaria de oficina, contabilidad e informática</t>
  </si>
  <si>
    <t>Productos metálicos elaborados (excepto maquinaria y equipo)</t>
  </si>
  <si>
    <t>Muebles; otros bienes transportables n.c.p.</t>
  </si>
  <si>
    <t>Productos de caucho y plástico</t>
  </si>
  <si>
    <t>Otros productos químicos; fibras artificiales (o fibras industriales hechas por el hombre)</t>
  </si>
  <si>
    <t>Servicios de documentación y certificación jurídica</t>
  </si>
  <si>
    <t>3120202030003010-</t>
  </si>
  <si>
    <t>3120202030003000-</t>
  </si>
  <si>
    <t>3120202030005000-</t>
  </si>
  <si>
    <t>3120202030006000-</t>
  </si>
  <si>
    <t>3120101010002-</t>
  </si>
  <si>
    <t>3120202030002000
3120202030003000
3120202030003010
3120202030005000
3120202030006000
3120101010002
3120201020002
3120201030002
313040000</t>
  </si>
  <si>
    <t>Servicios científicos y otros servicios técnicos.</t>
  </si>
  <si>
    <t>Otros servicios profesionales y técnicos n.c.p.</t>
  </si>
  <si>
    <t>Servicios de copia y reproducción.</t>
  </si>
  <si>
    <t>Servicios de mantenimiento y reparación de otra maquinaria y otro equipo.</t>
  </si>
  <si>
    <t>Equipos de información, computación y telecomunicaciones TIC.</t>
  </si>
  <si>
    <t>Pasta o pulpa, papel y productos de papel; impresos y artículos relacionados.</t>
  </si>
  <si>
    <t>Productos metálicos elaborados (excepto maquinaria y equipo).</t>
  </si>
  <si>
    <t>Multas y sanciones.</t>
  </si>
  <si>
    <t xml:space="preserve">Energía
Gas
Acueducto y alcantarillado
Aseo </t>
  </si>
  <si>
    <t>3120202040001001-</t>
  </si>
  <si>
    <t>Energía</t>
  </si>
  <si>
    <t>3120202040001004-</t>
  </si>
  <si>
    <t>Gas</t>
  </si>
  <si>
    <t>3120202040001002-</t>
  </si>
  <si>
    <t>Acueducto y alcantarillado</t>
  </si>
  <si>
    <t>3120202040001003-</t>
  </si>
  <si>
    <t>Aseo</t>
  </si>
  <si>
    <t>3120202040001001-
3120202040001004-
3120202040001002-
3120202040001003-</t>
  </si>
  <si>
    <t>artículo 27</t>
  </si>
  <si>
    <t>Enero - Junio 2019</t>
  </si>
  <si>
    <t>Julio - Diciembre 2019</t>
  </si>
  <si>
    <t>Enero - Diciembre 2019</t>
  </si>
  <si>
    <t>primer semestre 2020</t>
  </si>
  <si>
    <t>Segundo semestre 2020</t>
  </si>
  <si>
    <t>primer semestre 2019</t>
  </si>
  <si>
    <t>Segundo semestre 2019</t>
  </si>
  <si>
    <t>Pasta o pulpa, papel y productos de papel; impresos y artículos relacionados</t>
  </si>
  <si>
    <t xml:space="preserve">OBSERVACIONES </t>
  </si>
  <si>
    <t>No es posible hacer una proyección para el 2021 con un menor valor al 2020 para el rubro de fotocopiado, toda vez que durante el 2020 se presentó una baja utilización del servicio debido a la virtualidad. Por lo anterior se hizo un ajuste de la proyección teniendo en cuenta las cifras correspondientes al año 2019 dado que corresponde a la última vigencia de comportamiento regular de dicho rubro, por este motivo se establece el valor de los giros realizados durante dicho año, como linea base para la definición de la meta del año 2021.</t>
  </si>
  <si>
    <t>Ahorro nominal</t>
  </si>
  <si>
    <t>Giros Ejecutados 2019</t>
  </si>
  <si>
    <t>Giros Ejecutados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</si>
</sst>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_-&quot;$&quot;* #,##0.00_-;\-&quot;$&quot;* #,##0.00_-;_-&quot;$&quot;* &quot;-&quot;??_-;_-@_-"/>
    <numFmt numFmtId="165" formatCode="0.0%"/>
    <numFmt numFmtId="166" formatCode="_-&quot;$&quot;\ * #,##0_-;\-&quot;$&quot;\ * #,##0_-;_-&quot;$&quot;\ *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color theme="1"/>
      <name val="Calibri"/>
      <family val="2"/>
      <scheme val="minor"/>
    </font>
    <font>
      <sz val="10"/>
      <color rgb="FF00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95">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0" borderId="0" xfId="0" applyFont="1"/>
    <xf numFmtId="0" fontId="0" fillId="0" borderId="1" xfId="0"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3" borderId="1" xfId="0" applyFill="1" applyBorder="1" applyAlignment="1">
      <alignment vertical="center"/>
    </xf>
    <xf numFmtId="0" fontId="0" fillId="3" borderId="1" xfId="0" applyFill="1" applyBorder="1" applyAlignment="1">
      <alignment horizontal="center" vertical="center"/>
    </xf>
    <xf numFmtId="0" fontId="2" fillId="0" borderId="0" xfId="0" applyFont="1" applyAlignment="1">
      <alignment wrapText="1"/>
    </xf>
    <xf numFmtId="0" fontId="2" fillId="2" borderId="3" xfId="0" applyFont="1" applyFill="1" applyBorder="1" applyAlignment="1">
      <alignment horizontal="center" vertical="center" wrapText="1"/>
    </xf>
    <xf numFmtId="165" fontId="0" fillId="2"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0" fontId="0" fillId="0" borderId="3" xfId="0" applyFont="1" applyBorder="1" applyAlignment="1">
      <alignment horizontal="left" vertical="center" wrapText="1"/>
    </xf>
    <xf numFmtId="0" fontId="4" fillId="0" borderId="7" xfId="0" applyFont="1" applyBorder="1" applyAlignment="1">
      <alignment horizontal="center"/>
    </xf>
    <xf numFmtId="0" fontId="4" fillId="7" borderId="7" xfId="0" applyFont="1" applyFill="1" applyBorder="1" applyAlignment="1">
      <alignment horizontal="center"/>
    </xf>
    <xf numFmtId="3" fontId="0" fillId="2" borderId="1" xfId="0" applyNumberFormat="1" applyFill="1" applyBorder="1" applyAlignment="1">
      <alignment horizontal="center" vertical="center"/>
    </xf>
    <xf numFmtId="3" fontId="2" fillId="2" borderId="1" xfId="0" applyNumberFormat="1" applyFont="1" applyFill="1" applyBorder="1" applyAlignment="1">
      <alignment horizontal="center" vertical="center" wrapText="1"/>
    </xf>
    <xf numFmtId="0" fontId="0" fillId="3" borderId="1" xfId="0" applyFill="1" applyBorder="1" applyAlignment="1">
      <alignment vertical="center" wrapText="1"/>
    </xf>
    <xf numFmtId="44" fontId="0" fillId="3" borderId="1" xfId="2" applyFont="1" applyFill="1" applyBorder="1" applyAlignment="1">
      <alignment horizontal="center" vertical="center"/>
    </xf>
    <xf numFmtId="44" fontId="0" fillId="2" borderId="1" xfId="2" applyFont="1" applyFill="1" applyBorder="1" applyAlignment="1">
      <alignment horizontal="center" vertical="center"/>
    </xf>
    <xf numFmtId="0" fontId="0" fillId="3" borderId="1" xfId="0" applyFill="1" applyBorder="1" applyAlignment="1">
      <alignment horizontal="justify" vertical="center" wrapText="1"/>
    </xf>
    <xf numFmtId="0" fontId="0" fillId="3" borderId="1" xfId="0" applyFill="1" applyBorder="1" applyAlignment="1">
      <alignment horizontal="justify" vertical="center"/>
    </xf>
    <xf numFmtId="3" fontId="0" fillId="0" borderId="0" xfId="0" applyNumberFormat="1"/>
    <xf numFmtId="1" fontId="0" fillId="3" borderId="1" xfId="0" applyNumberFormat="1" applyFill="1" applyBorder="1" applyAlignment="1">
      <alignment vertical="center" wrapText="1"/>
    </xf>
    <xf numFmtId="44" fontId="0" fillId="0" borderId="0" xfId="0" applyNumberFormat="1"/>
    <xf numFmtId="44" fontId="0" fillId="0" borderId="0" xfId="2" applyFont="1"/>
    <xf numFmtId="0" fontId="0" fillId="6" borderId="1" xfId="0" applyFill="1" applyBorder="1" applyAlignment="1">
      <alignment vertical="center"/>
    </xf>
    <xf numFmtId="0" fontId="0" fillId="6" borderId="1" xfId="0" applyFill="1" applyBorder="1" applyAlignment="1">
      <alignment vertical="center" wrapText="1"/>
    </xf>
    <xf numFmtId="44" fontId="0" fillId="6" borderId="1" xfId="2" applyFont="1" applyFill="1" applyBorder="1" applyAlignment="1">
      <alignment vertical="center"/>
    </xf>
    <xf numFmtId="1" fontId="0" fillId="7" borderId="1" xfId="0" applyNumberFormat="1" applyFill="1" applyBorder="1" applyAlignment="1">
      <alignment vertical="center"/>
    </xf>
    <xf numFmtId="0" fontId="0" fillId="7" borderId="1" xfId="0" applyFill="1" applyBorder="1" applyAlignment="1">
      <alignment vertical="center" wrapText="1"/>
    </xf>
    <xf numFmtId="44" fontId="0" fillId="7" borderId="1" xfId="2" applyFont="1" applyFill="1" applyBorder="1" applyAlignment="1">
      <alignment vertical="center"/>
    </xf>
    <xf numFmtId="1" fontId="0" fillId="7" borderId="1" xfId="0" applyNumberFormat="1" applyFill="1" applyBorder="1" applyAlignment="1">
      <alignment horizontal="right" vertical="center"/>
    </xf>
    <xf numFmtId="0" fontId="0" fillId="7" borderId="1" xfId="0" applyFill="1" applyBorder="1" applyAlignment="1">
      <alignment horizontal="right" vertical="center" wrapText="1"/>
    </xf>
    <xf numFmtId="0" fontId="0" fillId="7" borderId="1" xfId="0" applyFill="1" applyBorder="1" applyAlignment="1">
      <alignment horizontal="right" vertical="center"/>
    </xf>
    <xf numFmtId="42" fontId="0" fillId="3" borderId="1" xfId="3" applyFont="1" applyFill="1" applyBorder="1" applyAlignment="1">
      <alignment horizontal="center" vertical="center"/>
    </xf>
    <xf numFmtId="0" fontId="0" fillId="8" borderId="0" xfId="0" applyFill="1" applyBorder="1" applyAlignment="1">
      <alignment horizontal="center" vertical="center"/>
    </xf>
    <xf numFmtId="44" fontId="0" fillId="8" borderId="0" xfId="2" applyFont="1" applyFill="1" applyBorder="1" applyAlignment="1">
      <alignment horizontal="center" vertical="center"/>
    </xf>
    <xf numFmtId="44" fontId="0" fillId="8" borderId="0" xfId="0" applyNumberFormat="1" applyFill="1" applyBorder="1" applyAlignment="1">
      <alignment horizontal="center" vertical="center"/>
    </xf>
    <xf numFmtId="0" fontId="0" fillId="8" borderId="1" xfId="0" applyFill="1" applyBorder="1" applyAlignment="1">
      <alignment horizontal="center" vertical="center"/>
    </xf>
    <xf numFmtId="0" fontId="0" fillId="8" borderId="1" xfId="0" applyFill="1" applyBorder="1" applyAlignment="1">
      <alignment vertical="center" wrapText="1"/>
    </xf>
    <xf numFmtId="42" fontId="0" fillId="2" borderId="1" xfId="3" applyFont="1" applyFill="1" applyBorder="1" applyAlignment="1">
      <alignment horizontal="center" vertical="center"/>
    </xf>
    <xf numFmtId="42" fontId="2" fillId="2" borderId="1" xfId="3" applyFont="1" applyFill="1" applyBorder="1" applyAlignment="1">
      <alignment horizontal="center" vertical="center"/>
    </xf>
    <xf numFmtId="0" fontId="0" fillId="3" borderId="1" xfId="0" applyFill="1" applyBorder="1" applyAlignment="1">
      <alignment horizontal="right" vertical="center"/>
    </xf>
    <xf numFmtId="0" fontId="0" fillId="3" borderId="1" xfId="0" applyFill="1" applyBorder="1" applyAlignment="1">
      <alignment horizontal="right"/>
    </xf>
    <xf numFmtId="0" fontId="2" fillId="2" borderId="3" xfId="0" applyFont="1" applyFill="1" applyBorder="1" applyAlignment="1">
      <alignment horizontal="right" vertical="center" wrapText="1"/>
    </xf>
    <xf numFmtId="0" fontId="0" fillId="3" borderId="1" xfId="0" applyFill="1" applyBorder="1" applyAlignment="1">
      <alignment horizontal="right" vertical="center" wrapText="1"/>
    </xf>
    <xf numFmtId="0" fontId="0" fillId="0" borderId="0" xfId="0"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7" borderId="7" xfId="0" applyFont="1" applyFill="1" applyBorder="1" applyAlignment="1">
      <alignment horizontal="center"/>
    </xf>
    <xf numFmtId="164" fontId="0" fillId="0" borderId="0" xfId="0" applyNumberFormat="1" applyAlignment="1">
      <alignment horizontal="center" vertical="center"/>
    </xf>
    <xf numFmtId="44" fontId="0" fillId="4" borderId="1" xfId="2" applyFont="1" applyFill="1" applyBorder="1" applyAlignment="1">
      <alignment horizontal="center" vertical="center"/>
    </xf>
    <xf numFmtId="44" fontId="2" fillId="2" borderId="1" xfId="2" applyFont="1" applyFill="1" applyBorder="1" applyAlignment="1">
      <alignment horizontal="center" vertical="center" wrapText="1"/>
    </xf>
    <xf numFmtId="44" fontId="0" fillId="0" borderId="0" xfId="0" applyNumberFormat="1" applyAlignment="1">
      <alignment horizontal="center" vertical="center"/>
    </xf>
    <xf numFmtId="44" fontId="0" fillId="0" borderId="0" xfId="2"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4" fontId="0" fillId="5" borderId="1" xfId="2" applyFont="1" applyFill="1" applyBorder="1" applyAlignment="1">
      <alignment horizontal="center" vertical="center"/>
    </xf>
    <xf numFmtId="165" fontId="0" fillId="9" borderId="1" xfId="1" applyNumberFormat="1" applyFont="1" applyFill="1" applyBorder="1" applyAlignment="1">
      <alignment horizontal="center" vertical="center"/>
    </xf>
    <xf numFmtId="0" fontId="0" fillId="0" borderId="0" xfId="0" applyAlignment="1">
      <alignment horizontal="center" vertical="center" wrapText="1"/>
    </xf>
    <xf numFmtId="9" fontId="0" fillId="0" borderId="0" xfId="1" applyFont="1" applyAlignment="1">
      <alignment horizontal="center" vertical="center"/>
    </xf>
    <xf numFmtId="0" fontId="0" fillId="0" borderId="0" xfId="0" applyNumberFormat="1"/>
    <xf numFmtId="165" fontId="0" fillId="0" borderId="0" xfId="1" applyNumberFormat="1" applyFont="1"/>
    <xf numFmtId="0" fontId="2" fillId="0" borderId="1" xfId="0" applyFont="1" applyBorder="1" applyAlignment="1">
      <alignment vertical="center" wrapText="1"/>
    </xf>
    <xf numFmtId="0" fontId="0" fillId="0" borderId="1" xfId="0" applyBorder="1"/>
    <xf numFmtId="3" fontId="0" fillId="0" borderId="1" xfId="0" applyNumberFormat="1" applyBorder="1"/>
    <xf numFmtId="166" fontId="0" fillId="0" borderId="1" xfId="2" applyNumberFormat="1" applyFont="1" applyBorder="1"/>
    <xf numFmtId="166" fontId="0" fillId="0" borderId="1" xfId="0" applyNumberFormat="1" applyBorder="1"/>
    <xf numFmtId="165" fontId="0" fillId="0" borderId="1" xfId="1" applyNumberFormat="1" applyFont="1" applyBorder="1"/>
    <xf numFmtId="0" fontId="0" fillId="0" borderId="1" xfId="0" applyFill="1" applyBorder="1" applyAlignment="1">
      <alignment vertical="center"/>
    </xf>
    <xf numFmtId="2" fontId="0" fillId="0" borderId="0" xfId="1" applyNumberFormat="1" applyFont="1" applyAlignment="1">
      <alignment horizontal="center" vertical="center"/>
    </xf>
    <xf numFmtId="3" fontId="5" fillId="0" borderId="0" xfId="0" applyNumberFormat="1" applyFont="1"/>
    <xf numFmtId="2" fontId="0" fillId="0" borderId="0" xfId="0" applyNumberFormat="1" applyAlignment="1">
      <alignment horizontal="center" vertical="center"/>
    </xf>
    <xf numFmtId="10" fontId="0" fillId="0" borderId="0" xfId="1"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7" borderId="7" xfId="0" applyFont="1" applyFill="1" applyBorder="1" applyAlignment="1">
      <alignment horizontal="center"/>
    </xf>
  </cellXfs>
  <cellStyles count="4">
    <cellStyle name="Moneda" xfId="2" builtinId="4"/>
    <cellStyle name="Moneda [0]" xfId="3" builtin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Diego Sanchez" id="{F50F30B3-45BF-46A0-B936-F671704C97DF}" userId="c6fd2e426a6d5cff" providerId="Windows Live"/>
  <person displayName="CARLOS EDUARDO ROCHA ALDANA" id="{A5A18718-F3E2-49E5-A127-1F731DE9B125}" userId="CARLOS EDUARDO ROCHA ALDAN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1-03-05T17:48:13.66" personId="{A5A18718-F3E2-49E5-A127-1F731DE9B125}" id="{740AACDF-AF8A-4055-AA22-A051004179D8}">
    <text>De acuerdo con la selección de Rubros en la hoja: Informe "Entidad" 2020, diligencie solamente las filas marcadas con SI en la columna E</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1-03-07T20:37:54.20" personId="{F50F30B3-45BF-46A0-B936-F671704C97DF}" id="{57FB75F6-B8F3-42B7-A034-BF9D77BBB76A}">
    <text>Copie y pegue esta tabla las veces que sea necesario en esta misma hoja</text>
  </threadedComment>
  <threadedComment ref="A4" dT="2021-03-07T20:39:47.19" personId="{F50F30B3-45BF-46A0-B936-F671704C97DF}" id="{E2F8BE4B-52B5-48BA-BACD-04AA843DCE56}">
    <text>Copie y pegue como texto estos valores en la hoja Informe SED</text>
  </threadedComment>
  <threadedComment ref="A5" dT="2021-03-07T20:39:20.79" personId="{F50F30B3-45BF-46A0-B936-F671704C97DF}" id="{FBBCCAED-D875-43A1-9D65-431BE8AA0455}">
    <text>Digite en estos espacios los códigos de los rubros identificados para el articulo</text>
  </threadedComment>
  <threadedComment ref="A14" dT="2021-03-07T20:39:20.79" personId="{F50F30B3-45BF-46A0-B936-F671704C97DF}" id="{C2406502-F756-49CC-B02C-6D9A5A8BAD9D}">
    <text>Digite en estos espacios los códigos de los rubros identificados para el articulo</text>
  </threadedComment>
  <threadedComment ref="A27" dT="2021-03-07T20:37:54.20" personId="{F50F30B3-45BF-46A0-B936-F671704C97DF}" id="{6A786712-2D1C-374D-A11F-43F03096DB1B}">
    <text>Copie y pegue esta tabla las veces que sea necesario en esta misma hoja</text>
  </threadedComment>
  <threadedComment ref="A30" dT="2021-03-07T20:39:47.19" personId="{F50F30B3-45BF-46A0-B936-F671704C97DF}" id="{D2E3AC62-5EA8-F94C-BB0B-AA86768EA66A}">
    <text>Copie y pegue como texto estos valores en la hoja Informe SED</text>
  </threadedComment>
  <threadedComment ref="A31" dT="2021-03-07T20:39:20.79" personId="{F50F30B3-45BF-46A0-B936-F671704C97DF}" id="{BF3C5DAF-E23E-654A-9955-7ED9BECC2524}">
    <text>Digite en estos espacios los códigos de los rubros identificados para el articulo</text>
  </threadedComment>
  <threadedComment ref="A40" dT="2021-03-07T20:39:20.79" personId="{F50F30B3-45BF-46A0-B936-F671704C97DF}" id="{40EBF418-D562-D643-8BEC-865C666E6685}">
    <text>Digite en estos espacios los códigos de los rubros identificados para el articulo</text>
  </threadedComment>
  <threadedComment ref="A53" dT="2021-03-07T20:37:54.20" personId="{F50F30B3-45BF-46A0-B936-F671704C97DF}" id="{8C1EF783-332B-A941-B524-B6CA5C238120}">
    <text>Copie y pegue esta tabla las veces que sea necesario en esta misma hoja</text>
  </threadedComment>
  <threadedComment ref="A56" dT="2021-03-07T20:39:47.19" personId="{F50F30B3-45BF-46A0-B936-F671704C97DF}" id="{214A1BC4-9029-1942-87FF-D301D6498A9B}">
    <text>Copie y pegue como texto estos valores en la hoja Informe SED</text>
  </threadedComment>
  <threadedComment ref="A57" dT="2021-03-07T20:39:20.79" personId="{F50F30B3-45BF-46A0-B936-F671704C97DF}" id="{64F7956D-018E-B947-98AD-A2C3DB8AC393}">
    <text>Digite en estos espacios los códigos de los rubros identificados para el articulo</text>
  </threadedComment>
  <threadedComment ref="A66" dT="2021-03-07T20:39:20.79" personId="{F50F30B3-45BF-46A0-B936-F671704C97DF}" id="{C4E22132-28F0-5C46-AECA-1CDDEC75019C}">
    <text>Digite en estos espacios los códigos de los rubros identificados para el articulo</text>
  </threadedComment>
  <threadedComment ref="A79" dT="2021-03-07T20:37:54.20" personId="{F50F30B3-45BF-46A0-B936-F671704C97DF}" id="{F1FCD5C3-9E8C-534B-B464-541C8871DC0A}">
    <text>Copie y pegue esta tabla las veces que sea necesario en esta misma hoja</text>
  </threadedComment>
  <threadedComment ref="A82" dT="2021-03-07T20:39:47.19" personId="{F50F30B3-45BF-46A0-B936-F671704C97DF}" id="{D85E5EBC-B4C8-474F-9A43-47941A8A23CB}">
    <text>Copie y pegue como texto estos valores en la hoja Informe SED</text>
  </threadedComment>
  <threadedComment ref="A83" dT="2021-03-07T20:39:20.79" personId="{F50F30B3-45BF-46A0-B936-F671704C97DF}" id="{A8D59858-03A7-104A-8BC4-FCDA7D664422}">
    <text>Digite en estos espacios los códigos de los rubros identificados para el articulo</text>
  </threadedComment>
  <threadedComment ref="A92" dT="2021-03-07T20:39:20.79" personId="{F50F30B3-45BF-46A0-B936-F671704C97DF}" id="{02FA0EE5-7E8D-1A49-92FC-A7B7019370A6}">
    <text>Digite en estos espacios los códigos de los rubros identificados para el articulo</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1-03-07T20:37:54.20" personId="{F50F30B3-45BF-46A0-B936-F671704C97DF}" id="{78D573B8-D5F3-4AE4-A866-53E68133E77D}">
    <text>Copie y pegue esta tabla las veces que sea necesario en esta misma hoja</text>
  </threadedComment>
  <threadedComment ref="A4" dT="2021-03-07T20:41:24.11" personId="{F50F30B3-45BF-46A0-B936-F671704C97DF}" id="{0B7576AD-0BD2-4AC9-8294-C936673652E3}">
    <text>Copie y pegue estos valores como texto en la hoja META SED 2021</text>
  </threadedComment>
  <threadedComment ref="A5" dT="2021-03-07T20:39:20.79" personId="{F50F30B3-45BF-46A0-B936-F671704C97DF}" id="{FBBCCAED-D875-43A3-9D65-431BE8AA0455}">
    <text>Digite en estos espacios los códigos de los rubros identificados para el articulo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
  <sheetViews>
    <sheetView topLeftCell="G1" zoomScale="130" zoomScaleNormal="130" workbookViewId="0">
      <selection activeCell="I4" sqref="I4"/>
    </sheetView>
  </sheetViews>
  <sheetFormatPr baseColWidth="10" defaultRowHeight="15" x14ac:dyDescent="0.25"/>
  <cols>
    <col min="1" max="1" width="9" style="2" customWidth="1"/>
    <col min="2" max="2" width="41" style="4" customWidth="1"/>
    <col min="3" max="3" width="28.140625" style="54" bestFit="1" customWidth="1"/>
    <col min="4" max="4" width="71.7109375" style="2" customWidth="1"/>
    <col min="5" max="5" width="13.42578125" style="1" customWidth="1"/>
    <col min="6" max="11" width="23.7109375" style="1" customWidth="1"/>
    <col min="12" max="13" width="11.42578125" style="2"/>
    <col min="15" max="15" width="20.28515625" bestFit="1" customWidth="1"/>
    <col min="16" max="16" width="22.7109375" customWidth="1"/>
  </cols>
  <sheetData>
    <row r="1" spans="1:16" s="6" customFormat="1" x14ac:dyDescent="0.25">
      <c r="A1" s="82" t="s">
        <v>0</v>
      </c>
      <c r="B1" s="82"/>
      <c r="C1" s="82" t="s">
        <v>3</v>
      </c>
      <c r="D1" s="82"/>
      <c r="E1" s="82"/>
      <c r="F1" s="82"/>
      <c r="G1" s="82"/>
      <c r="H1" s="82"/>
      <c r="I1" s="82"/>
      <c r="J1" s="82"/>
      <c r="K1" s="82"/>
      <c r="L1" s="5"/>
      <c r="M1" s="5"/>
    </row>
    <row r="2" spans="1:16" s="9" customFormat="1" ht="34.5" customHeight="1" x14ac:dyDescent="0.25">
      <c r="A2" s="84" t="s">
        <v>1</v>
      </c>
      <c r="B2" s="84" t="s">
        <v>2</v>
      </c>
      <c r="C2" s="86" t="s">
        <v>4</v>
      </c>
      <c r="D2" s="84" t="s">
        <v>9</v>
      </c>
      <c r="E2" s="84" t="s">
        <v>10</v>
      </c>
      <c r="F2" s="83" t="s">
        <v>5</v>
      </c>
      <c r="G2" s="83"/>
      <c r="H2" s="83"/>
      <c r="I2" s="83" t="s">
        <v>5</v>
      </c>
      <c r="J2" s="83"/>
      <c r="K2" s="83"/>
      <c r="L2" s="8"/>
      <c r="M2" s="8"/>
    </row>
    <row r="3" spans="1:16" s="6" customFormat="1" x14ac:dyDescent="0.25">
      <c r="A3" s="85"/>
      <c r="B3" s="85"/>
      <c r="C3" s="87"/>
      <c r="D3" s="85"/>
      <c r="E3" s="85"/>
      <c r="F3" s="55" t="s">
        <v>6</v>
      </c>
      <c r="G3" s="55" t="s">
        <v>7</v>
      </c>
      <c r="H3" s="55" t="s">
        <v>8</v>
      </c>
      <c r="I3" s="11" t="s">
        <v>112</v>
      </c>
      <c r="J3" s="11" t="s">
        <v>113</v>
      </c>
      <c r="K3" s="11" t="s">
        <v>114</v>
      </c>
      <c r="L3" s="5"/>
      <c r="M3" s="5"/>
    </row>
    <row r="4" spans="1:16" s="6" customFormat="1" x14ac:dyDescent="0.25">
      <c r="A4" s="10"/>
      <c r="B4" s="19" t="s">
        <v>52</v>
      </c>
      <c r="C4" s="52"/>
      <c r="D4" s="16"/>
      <c r="E4" s="16"/>
      <c r="F4" s="49">
        <f>SUMIF(B5:B36,"=SI",F5:F36)</f>
        <v>0</v>
      </c>
      <c r="G4" s="49">
        <f>SUMIF(B5:B36,"=SI",G5:G36)</f>
        <v>0</v>
      </c>
      <c r="H4" s="48">
        <f>F4+G4</f>
        <v>0</v>
      </c>
      <c r="I4" s="49">
        <f>SUMIF(E5:E36,"=SI",I5:I36)</f>
        <v>26550902</v>
      </c>
      <c r="J4" s="49">
        <f>SUMIF(E5:E36,"=SI",J5:J36)</f>
        <v>84847476</v>
      </c>
      <c r="K4" s="48">
        <f>I4+J4</f>
        <v>111398378</v>
      </c>
      <c r="L4" s="5"/>
      <c r="M4" s="5"/>
    </row>
    <row r="5" spans="1:16" ht="45" x14ac:dyDescent="0.25">
      <c r="A5" s="7">
        <v>3</v>
      </c>
      <c r="B5" s="3" t="s">
        <v>11</v>
      </c>
      <c r="C5" s="50" t="s">
        <v>72</v>
      </c>
      <c r="D5" s="13" t="s">
        <v>73</v>
      </c>
      <c r="E5" s="14" t="s">
        <v>50</v>
      </c>
      <c r="F5" s="42">
        <v>97824730</v>
      </c>
      <c r="G5" s="42">
        <v>151862926</v>
      </c>
      <c r="H5" s="48">
        <f>F5+G5</f>
        <v>249687656</v>
      </c>
      <c r="I5" s="42">
        <v>115925813</v>
      </c>
      <c r="J5" s="42">
        <v>198524560</v>
      </c>
      <c r="K5" s="48">
        <f>I5+J5</f>
        <v>314450373</v>
      </c>
    </row>
    <row r="6" spans="1:16" x14ac:dyDescent="0.25">
      <c r="A6" s="7">
        <v>4</v>
      </c>
      <c r="B6" s="3" t="s">
        <v>12</v>
      </c>
      <c r="C6" s="50" t="s">
        <v>68</v>
      </c>
      <c r="D6" s="24" t="s">
        <v>69</v>
      </c>
      <c r="E6" s="14" t="s">
        <v>50</v>
      </c>
      <c r="F6" s="42">
        <v>41597156</v>
      </c>
      <c r="G6" s="42">
        <v>11369713</v>
      </c>
      <c r="H6" s="48">
        <f t="shared" ref="H6:H7" si="0">F6+G6</f>
        <v>52966869</v>
      </c>
      <c r="I6" s="42">
        <v>78190788</v>
      </c>
      <c r="J6" s="42">
        <v>73623431</v>
      </c>
      <c r="K6" s="48">
        <f t="shared" ref="K6:K29" si="1">I6+J6</f>
        <v>151814219</v>
      </c>
    </row>
    <row r="7" spans="1:16" x14ac:dyDescent="0.25">
      <c r="A7" s="7">
        <v>5</v>
      </c>
      <c r="B7" s="3" t="s">
        <v>13</v>
      </c>
      <c r="C7" s="51" t="s">
        <v>70</v>
      </c>
      <c r="D7" s="24" t="s">
        <v>71</v>
      </c>
      <c r="E7" s="14" t="s">
        <v>50</v>
      </c>
      <c r="F7" s="42">
        <v>680549400</v>
      </c>
      <c r="G7" s="42">
        <v>133821273</v>
      </c>
      <c r="H7" s="48">
        <f t="shared" si="0"/>
        <v>814370673</v>
      </c>
      <c r="I7" s="42">
        <v>524295987</v>
      </c>
      <c r="J7" s="42">
        <v>298117340</v>
      </c>
      <c r="K7" s="48">
        <f t="shared" si="1"/>
        <v>822413327</v>
      </c>
    </row>
    <row r="8" spans="1:16" x14ac:dyDescent="0.25">
      <c r="A8" s="7">
        <v>6</v>
      </c>
      <c r="B8" s="3" t="s">
        <v>14</v>
      </c>
      <c r="C8" s="51">
        <v>312020207</v>
      </c>
      <c r="D8" s="13" t="s">
        <v>65</v>
      </c>
      <c r="E8" s="14" t="s">
        <v>50</v>
      </c>
      <c r="F8" s="42">
        <v>0</v>
      </c>
      <c r="G8" s="42">
        <v>175086557</v>
      </c>
      <c r="H8" s="48">
        <v>175086557</v>
      </c>
      <c r="I8" s="42">
        <v>2344090</v>
      </c>
      <c r="J8" s="42">
        <v>297655910</v>
      </c>
      <c r="K8" s="48">
        <f t="shared" si="1"/>
        <v>300000000</v>
      </c>
    </row>
    <row r="9" spans="1:16" x14ac:dyDescent="0.25">
      <c r="A9" s="7">
        <v>7</v>
      </c>
      <c r="B9" s="3" t="s">
        <v>15</v>
      </c>
      <c r="C9" s="51">
        <v>312020206</v>
      </c>
      <c r="D9" s="13" t="s">
        <v>66</v>
      </c>
      <c r="E9" s="14" t="s">
        <v>50</v>
      </c>
      <c r="F9" s="42">
        <v>2274000</v>
      </c>
      <c r="G9" s="42">
        <v>219229987</v>
      </c>
      <c r="H9" s="48">
        <v>221503987</v>
      </c>
      <c r="I9" s="42">
        <v>18641121</v>
      </c>
      <c r="J9" s="42">
        <v>281358879</v>
      </c>
      <c r="K9" s="48">
        <f t="shared" si="1"/>
        <v>300000000</v>
      </c>
    </row>
    <row r="10" spans="1:16" x14ac:dyDescent="0.25">
      <c r="A10" s="7">
        <v>8</v>
      </c>
      <c r="B10" s="3" t="s">
        <v>16</v>
      </c>
      <c r="C10" s="51"/>
      <c r="D10" s="13"/>
      <c r="E10" s="14" t="s">
        <v>50</v>
      </c>
      <c r="F10" s="42">
        <v>0</v>
      </c>
      <c r="G10" s="42">
        <v>0</v>
      </c>
      <c r="H10" s="48">
        <v>0</v>
      </c>
      <c r="I10" s="42"/>
      <c r="J10" s="42"/>
      <c r="K10" s="48">
        <f t="shared" si="1"/>
        <v>0</v>
      </c>
    </row>
    <row r="11" spans="1:16" x14ac:dyDescent="0.25">
      <c r="A11" s="7">
        <v>9</v>
      </c>
      <c r="B11" s="3" t="s">
        <v>17</v>
      </c>
      <c r="C11" s="51"/>
      <c r="D11" s="13"/>
      <c r="E11" s="14" t="s">
        <v>50</v>
      </c>
      <c r="F11" s="42">
        <v>0</v>
      </c>
      <c r="G11" s="42">
        <v>0</v>
      </c>
      <c r="H11" s="48">
        <f t="shared" ref="H11:H14" si="2">F11+G11</f>
        <v>0</v>
      </c>
      <c r="I11" s="42"/>
      <c r="J11" s="42"/>
      <c r="K11" s="48">
        <f t="shared" si="1"/>
        <v>0</v>
      </c>
    </row>
    <row r="12" spans="1:16" x14ac:dyDescent="0.25">
      <c r="A12" s="7">
        <v>10</v>
      </c>
      <c r="B12" s="3" t="s">
        <v>18</v>
      </c>
      <c r="C12" s="51"/>
      <c r="D12" s="13"/>
      <c r="E12" s="14" t="s">
        <v>50</v>
      </c>
      <c r="F12" s="42">
        <v>0</v>
      </c>
      <c r="G12" s="42">
        <v>0</v>
      </c>
      <c r="H12" s="48">
        <f t="shared" si="2"/>
        <v>0</v>
      </c>
      <c r="I12" s="42"/>
      <c r="J12" s="42"/>
      <c r="K12" s="48">
        <f t="shared" si="1"/>
        <v>0</v>
      </c>
    </row>
    <row r="13" spans="1:16" x14ac:dyDescent="0.25">
      <c r="A13" s="7">
        <v>11</v>
      </c>
      <c r="B13" s="3" t="s">
        <v>19</v>
      </c>
      <c r="C13" s="51"/>
      <c r="D13" s="13"/>
      <c r="E13" s="14" t="s">
        <v>50</v>
      </c>
      <c r="F13" s="42">
        <v>0</v>
      </c>
      <c r="G13" s="42">
        <v>0</v>
      </c>
      <c r="H13" s="48">
        <f t="shared" si="2"/>
        <v>0</v>
      </c>
      <c r="I13" s="42"/>
      <c r="J13" s="42"/>
      <c r="K13" s="48">
        <f t="shared" si="1"/>
        <v>0</v>
      </c>
    </row>
    <row r="14" spans="1:16" x14ac:dyDescent="0.25">
      <c r="A14" s="7">
        <v>12</v>
      </c>
      <c r="B14" s="3" t="s">
        <v>20</v>
      </c>
      <c r="C14" s="51">
        <v>312020205</v>
      </c>
      <c r="D14" s="13" t="s">
        <v>67</v>
      </c>
      <c r="E14" s="14" t="s">
        <v>50</v>
      </c>
      <c r="F14" s="42">
        <v>0</v>
      </c>
      <c r="G14" s="42">
        <v>0</v>
      </c>
      <c r="H14" s="48">
        <f t="shared" si="2"/>
        <v>0</v>
      </c>
      <c r="I14" s="42">
        <v>22981547</v>
      </c>
      <c r="J14" s="42">
        <v>41140195</v>
      </c>
      <c r="K14" s="48">
        <f t="shared" si="1"/>
        <v>64121742</v>
      </c>
    </row>
    <row r="15" spans="1:16" x14ac:dyDescent="0.25">
      <c r="A15" s="7">
        <v>13</v>
      </c>
      <c r="B15" s="3" t="s">
        <v>21</v>
      </c>
      <c r="C15" s="51"/>
      <c r="D15" s="13"/>
      <c r="E15" s="14" t="s">
        <v>50</v>
      </c>
      <c r="F15" s="42">
        <v>0</v>
      </c>
      <c r="G15" s="42">
        <v>0</v>
      </c>
      <c r="H15" s="48">
        <f>F15+G15</f>
        <v>0</v>
      </c>
      <c r="I15" s="42"/>
      <c r="J15" s="42"/>
      <c r="K15" s="48">
        <f t="shared" si="1"/>
        <v>0</v>
      </c>
    </row>
    <row r="16" spans="1:16" x14ac:dyDescent="0.25">
      <c r="A16" s="7">
        <v>14</v>
      </c>
      <c r="B16" s="3" t="s">
        <v>22</v>
      </c>
      <c r="C16" s="53" t="s">
        <v>74</v>
      </c>
      <c r="D16" s="24" t="s">
        <v>75</v>
      </c>
      <c r="E16" s="14" t="s">
        <v>50</v>
      </c>
      <c r="F16" s="42">
        <v>231112919</v>
      </c>
      <c r="G16" s="42">
        <v>224163326</v>
      </c>
      <c r="H16" s="48">
        <f t="shared" ref="H16:H20" si="3">F16+G16</f>
        <v>455276245</v>
      </c>
      <c r="I16" s="42"/>
      <c r="J16" s="42"/>
      <c r="K16" s="48">
        <f t="shared" si="1"/>
        <v>0</v>
      </c>
      <c r="O16" s="31"/>
      <c r="P16" s="31"/>
    </row>
    <row r="17" spans="1:16" x14ac:dyDescent="0.25">
      <c r="A17" s="7">
        <v>15</v>
      </c>
      <c r="B17" s="3" t="s">
        <v>23</v>
      </c>
      <c r="C17" s="53" t="s">
        <v>76</v>
      </c>
      <c r="D17" s="24" t="s">
        <v>77</v>
      </c>
      <c r="E17" s="14" t="s">
        <v>50</v>
      </c>
      <c r="F17" s="42">
        <v>951774603</v>
      </c>
      <c r="G17" s="42">
        <v>1848307166</v>
      </c>
      <c r="H17" s="48">
        <f t="shared" si="3"/>
        <v>2800081769</v>
      </c>
      <c r="I17" s="42">
        <v>252935150</v>
      </c>
      <c r="J17" s="42">
        <v>378032750</v>
      </c>
      <c r="K17" s="48">
        <f t="shared" si="1"/>
        <v>630967900</v>
      </c>
    </row>
    <row r="18" spans="1:16" ht="45" x14ac:dyDescent="0.25">
      <c r="A18" s="7">
        <v>16</v>
      </c>
      <c r="B18" s="3" t="s">
        <v>24</v>
      </c>
      <c r="C18" s="53" t="s">
        <v>64</v>
      </c>
      <c r="D18" s="27" t="s">
        <v>63</v>
      </c>
      <c r="E18" s="14" t="s">
        <v>50</v>
      </c>
      <c r="F18" s="42">
        <v>121443833</v>
      </c>
      <c r="G18" s="42">
        <v>137896201</v>
      </c>
      <c r="H18" s="48">
        <f t="shared" si="3"/>
        <v>259340034</v>
      </c>
      <c r="I18" s="42">
        <v>9630743</v>
      </c>
      <c r="J18" s="42">
        <v>135151103</v>
      </c>
      <c r="K18" s="48">
        <f t="shared" si="1"/>
        <v>144781846</v>
      </c>
      <c r="O18" s="32"/>
      <c r="P18" s="32"/>
    </row>
    <row r="19" spans="1:16" x14ac:dyDescent="0.25">
      <c r="A19" s="7">
        <v>17</v>
      </c>
      <c r="B19" s="3" t="s">
        <v>25</v>
      </c>
      <c r="C19" s="50"/>
      <c r="D19" s="28"/>
      <c r="E19" s="14" t="s">
        <v>50</v>
      </c>
      <c r="F19" s="42"/>
      <c r="G19" s="42"/>
      <c r="H19" s="48">
        <f t="shared" si="3"/>
        <v>0</v>
      </c>
      <c r="I19" s="42"/>
      <c r="J19" s="42"/>
      <c r="K19" s="48">
        <f t="shared" si="1"/>
        <v>0</v>
      </c>
      <c r="O19" s="32"/>
      <c r="P19" s="32"/>
    </row>
    <row r="20" spans="1:16" x14ac:dyDescent="0.25">
      <c r="A20" s="46">
        <v>18</v>
      </c>
      <c r="B20" s="47" t="s">
        <v>26</v>
      </c>
      <c r="C20" s="50" t="s">
        <v>60</v>
      </c>
      <c r="D20" s="28" t="s">
        <v>58</v>
      </c>
      <c r="E20" s="14" t="s">
        <v>49</v>
      </c>
      <c r="F20" s="42">
        <v>25814038</v>
      </c>
      <c r="G20" s="42">
        <v>7828488</v>
      </c>
      <c r="H20" s="48">
        <f t="shared" si="3"/>
        <v>33642526</v>
      </c>
      <c r="I20" s="42">
        <v>26550902</v>
      </c>
      <c r="J20" s="42">
        <v>84847476</v>
      </c>
      <c r="K20" s="48">
        <f t="shared" si="1"/>
        <v>111398378</v>
      </c>
      <c r="O20" s="31"/>
      <c r="P20" s="31"/>
    </row>
    <row r="21" spans="1:16" ht="210" x14ac:dyDescent="0.25">
      <c r="A21" s="46">
        <v>19</v>
      </c>
      <c r="B21" s="47" t="s">
        <v>27</v>
      </c>
      <c r="C21" s="53" t="s">
        <v>62</v>
      </c>
      <c r="D21" s="24" t="s">
        <v>61</v>
      </c>
      <c r="E21" s="14" t="s">
        <v>50</v>
      </c>
      <c r="F21" s="42">
        <v>162758596</v>
      </c>
      <c r="G21" s="42">
        <v>53921939</v>
      </c>
      <c r="H21" s="48">
        <f>F21+G21</f>
        <v>216680535</v>
      </c>
      <c r="I21" s="42"/>
      <c r="J21" s="42"/>
      <c r="K21" s="48">
        <f t="shared" si="1"/>
        <v>0</v>
      </c>
    </row>
    <row r="22" spans="1:16" ht="270" x14ac:dyDescent="0.25">
      <c r="A22" s="46">
        <v>20</v>
      </c>
      <c r="B22" s="47" t="s">
        <v>28</v>
      </c>
      <c r="C22" s="53" t="s">
        <v>92</v>
      </c>
      <c r="D22" s="27" t="s">
        <v>59</v>
      </c>
      <c r="E22" s="14" t="s">
        <v>50</v>
      </c>
      <c r="F22" s="42">
        <v>0</v>
      </c>
      <c r="G22" s="42">
        <v>5337664</v>
      </c>
      <c r="H22" s="48">
        <f t="shared" ref="H22:H29" si="4">F22+G22</f>
        <v>5337664</v>
      </c>
      <c r="I22" s="42">
        <v>58841042</v>
      </c>
      <c r="J22" s="42">
        <v>237759924</v>
      </c>
      <c r="K22" s="48">
        <f t="shared" si="1"/>
        <v>296600966</v>
      </c>
    </row>
    <row r="23" spans="1:16" x14ac:dyDescent="0.25">
      <c r="A23" s="7">
        <v>21</v>
      </c>
      <c r="B23" s="3" t="s">
        <v>29</v>
      </c>
      <c r="C23" s="51"/>
      <c r="D23" s="13"/>
      <c r="E23" s="14" t="s">
        <v>50</v>
      </c>
      <c r="F23" s="42"/>
      <c r="G23" s="42"/>
      <c r="H23" s="48">
        <f t="shared" si="4"/>
        <v>0</v>
      </c>
      <c r="I23" s="42"/>
      <c r="J23" s="42"/>
      <c r="K23" s="48">
        <f t="shared" si="1"/>
        <v>0</v>
      </c>
    </row>
    <row r="24" spans="1:16" x14ac:dyDescent="0.25">
      <c r="A24" s="7">
        <v>22</v>
      </c>
      <c r="B24" s="3" t="s">
        <v>30</v>
      </c>
      <c r="C24" s="51"/>
      <c r="D24" s="13"/>
      <c r="E24" s="14" t="s">
        <v>50</v>
      </c>
      <c r="F24" s="42"/>
      <c r="G24" s="42"/>
      <c r="H24" s="48">
        <f t="shared" si="4"/>
        <v>0</v>
      </c>
      <c r="I24" s="42"/>
      <c r="J24" s="42"/>
      <c r="K24" s="48">
        <f t="shared" si="1"/>
        <v>0</v>
      </c>
    </row>
    <row r="25" spans="1:16" ht="30" x14ac:dyDescent="0.25">
      <c r="A25" s="7">
        <v>23</v>
      </c>
      <c r="B25" s="3" t="s">
        <v>31</v>
      </c>
      <c r="C25" s="51"/>
      <c r="D25" s="13"/>
      <c r="E25" s="14" t="s">
        <v>50</v>
      </c>
      <c r="F25" s="42"/>
      <c r="G25" s="42"/>
      <c r="H25" s="48">
        <f t="shared" si="4"/>
        <v>0</v>
      </c>
      <c r="I25" s="42"/>
      <c r="J25" s="42"/>
      <c r="K25" s="48">
        <f t="shared" si="1"/>
        <v>0</v>
      </c>
    </row>
    <row r="26" spans="1:16" ht="30" x14ac:dyDescent="0.25">
      <c r="A26" s="7">
        <v>24</v>
      </c>
      <c r="B26" s="3" t="s">
        <v>32</v>
      </c>
      <c r="C26" s="53"/>
      <c r="D26" s="24"/>
      <c r="E26" s="14" t="s">
        <v>50</v>
      </c>
      <c r="F26" s="42"/>
      <c r="G26" s="42"/>
      <c r="H26" s="48">
        <f t="shared" si="4"/>
        <v>0</v>
      </c>
      <c r="I26" s="42"/>
      <c r="J26" s="42"/>
      <c r="K26" s="48">
        <f t="shared" si="1"/>
        <v>0</v>
      </c>
    </row>
    <row r="27" spans="1:16" x14ac:dyDescent="0.25">
      <c r="A27" s="7">
        <v>25</v>
      </c>
      <c r="B27" s="3" t="s">
        <v>33</v>
      </c>
      <c r="C27" s="53"/>
      <c r="D27" s="24"/>
      <c r="E27" s="14" t="s">
        <v>50</v>
      </c>
      <c r="F27" s="42"/>
      <c r="G27" s="42"/>
      <c r="H27" s="48">
        <f t="shared" si="4"/>
        <v>0</v>
      </c>
      <c r="I27" s="42"/>
      <c r="J27" s="42"/>
      <c r="K27" s="48">
        <f t="shared" si="1"/>
        <v>0</v>
      </c>
    </row>
    <row r="28" spans="1:16" ht="29.25" customHeight="1" x14ac:dyDescent="0.25">
      <c r="A28" s="7">
        <v>26</v>
      </c>
      <c r="B28" s="3" t="s">
        <v>34</v>
      </c>
      <c r="C28" s="53">
        <v>312020207</v>
      </c>
      <c r="D28" s="24" t="s">
        <v>65</v>
      </c>
      <c r="E28" s="14" t="s">
        <v>50</v>
      </c>
      <c r="F28" s="42"/>
      <c r="G28" s="42">
        <v>89296089</v>
      </c>
      <c r="H28" s="48">
        <f t="shared" si="4"/>
        <v>89296089</v>
      </c>
      <c r="I28" s="42"/>
      <c r="J28" s="42"/>
      <c r="K28" s="48">
        <f t="shared" si="1"/>
        <v>0</v>
      </c>
    </row>
    <row r="29" spans="1:16" ht="60" x14ac:dyDescent="0.25">
      <c r="A29" s="46">
        <v>27</v>
      </c>
      <c r="B29" s="47" t="s">
        <v>35</v>
      </c>
      <c r="C29" s="53" t="s">
        <v>110</v>
      </c>
      <c r="D29" s="27" t="s">
        <v>101</v>
      </c>
      <c r="E29" s="14" t="s">
        <v>50</v>
      </c>
      <c r="F29" s="25">
        <v>442981387</v>
      </c>
      <c r="G29" s="25">
        <v>515837962</v>
      </c>
      <c r="H29" s="48">
        <f t="shared" si="4"/>
        <v>958819349</v>
      </c>
      <c r="I29" s="25">
        <v>525663288</v>
      </c>
      <c r="J29" s="25">
        <v>624005353</v>
      </c>
      <c r="K29" s="48">
        <f t="shared" si="1"/>
        <v>1149668641</v>
      </c>
    </row>
  </sheetData>
  <mergeCells count="9">
    <mergeCell ref="A1:B1"/>
    <mergeCell ref="C1:K1"/>
    <mergeCell ref="I2:K2"/>
    <mergeCell ref="A2:A3"/>
    <mergeCell ref="B2:B3"/>
    <mergeCell ref="C2:C3"/>
    <mergeCell ref="D2:D3"/>
    <mergeCell ref="E2:E3"/>
    <mergeCell ref="F2:H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Hoja7!$A$2:$A$3</xm:f>
          </x14:formula1>
          <xm:sqref>E5:E28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2" sqref="A2"/>
    </sheetView>
  </sheetViews>
  <sheetFormatPr baseColWidth="10" defaultRowHeight="15" x14ac:dyDescent="0.25"/>
  <sheetData>
    <row r="1" spans="1:1" x14ac:dyDescent="0.25">
      <c r="A1" t="s">
        <v>51</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4"/>
  <sheetViews>
    <sheetView tabSelected="1" topLeftCell="E1" workbookViewId="0">
      <selection activeCell="J4" sqref="J4"/>
    </sheetView>
  </sheetViews>
  <sheetFormatPr baseColWidth="10" defaultRowHeight="15" x14ac:dyDescent="0.25"/>
  <cols>
    <col min="1" max="1" width="9" style="2" customWidth="1"/>
    <col min="2" max="2" width="38.85546875" style="4" customWidth="1"/>
    <col min="3" max="3" width="25.85546875" style="2" customWidth="1"/>
    <col min="4" max="4" width="30.85546875" style="2" customWidth="1"/>
    <col min="5" max="5" width="14.85546875" style="1" customWidth="1"/>
    <col min="6" max="8" width="23.85546875" style="1" customWidth="1"/>
    <col min="9" max="11" width="21.42578125" style="1" customWidth="1"/>
    <col min="12" max="12" width="14.140625" style="1" customWidth="1"/>
    <col min="13" max="17" width="12.42578125" style="1" customWidth="1"/>
    <col min="18" max="20" width="12.42578125" customWidth="1"/>
    <col min="21" max="21" width="76.7109375" customWidth="1"/>
  </cols>
  <sheetData>
    <row r="1" spans="1:21" s="6" customFormat="1" x14ac:dyDescent="0.25">
      <c r="A1" s="82" t="s">
        <v>0</v>
      </c>
      <c r="B1" s="82"/>
      <c r="C1" s="82" t="s">
        <v>3</v>
      </c>
      <c r="D1" s="82"/>
      <c r="E1" s="82"/>
      <c r="F1" s="82"/>
      <c r="G1" s="82"/>
      <c r="H1" s="82"/>
      <c r="I1" s="11"/>
      <c r="J1" s="11"/>
      <c r="K1" s="88" t="s">
        <v>41</v>
      </c>
      <c r="L1" s="89"/>
      <c r="M1" s="89"/>
      <c r="N1" s="89"/>
      <c r="O1" s="89"/>
      <c r="P1" s="89"/>
      <c r="Q1" s="90"/>
    </row>
    <row r="2" spans="1:21" s="9" customFormat="1" ht="34.5" customHeight="1" x14ac:dyDescent="0.25">
      <c r="A2" s="84" t="s">
        <v>1</v>
      </c>
      <c r="B2" s="84" t="s">
        <v>2</v>
      </c>
      <c r="C2" s="84" t="s">
        <v>4</v>
      </c>
      <c r="D2" s="84" t="s">
        <v>9</v>
      </c>
      <c r="E2" s="84" t="s">
        <v>39</v>
      </c>
      <c r="F2" s="83" t="s">
        <v>40</v>
      </c>
      <c r="G2" s="83"/>
      <c r="H2" s="83"/>
      <c r="I2" s="91" t="s">
        <v>45</v>
      </c>
      <c r="J2" s="92"/>
      <c r="K2" s="93"/>
      <c r="L2" s="83" t="s">
        <v>46</v>
      </c>
      <c r="M2" s="83"/>
      <c r="N2" s="83"/>
      <c r="O2" s="83" t="s">
        <v>47</v>
      </c>
      <c r="P2" s="83"/>
      <c r="Q2" s="83"/>
      <c r="R2" s="83" t="s">
        <v>48</v>
      </c>
      <c r="S2" s="83"/>
      <c r="T2" s="83"/>
      <c r="U2" s="83" t="s">
        <v>120</v>
      </c>
    </row>
    <row r="3" spans="1:21" s="15" customFormat="1" ht="30" x14ac:dyDescent="0.25">
      <c r="A3" s="85"/>
      <c r="B3" s="85"/>
      <c r="C3" s="85"/>
      <c r="D3" s="85"/>
      <c r="E3" s="85"/>
      <c r="F3" s="12" t="s">
        <v>36</v>
      </c>
      <c r="G3" s="12" t="s">
        <v>37</v>
      </c>
      <c r="H3" s="12" t="s">
        <v>38</v>
      </c>
      <c r="I3" s="12" t="s">
        <v>36</v>
      </c>
      <c r="J3" s="12" t="s">
        <v>37</v>
      </c>
      <c r="K3" s="12" t="s">
        <v>38</v>
      </c>
      <c r="L3" s="12" t="s">
        <v>42</v>
      </c>
      <c r="M3" s="12" t="s">
        <v>43</v>
      </c>
      <c r="N3" s="12" t="s">
        <v>44</v>
      </c>
      <c r="O3" s="12" t="s">
        <v>42</v>
      </c>
      <c r="P3" s="12" t="s">
        <v>43</v>
      </c>
      <c r="Q3" s="12" t="s">
        <v>44</v>
      </c>
      <c r="R3" s="18" t="s">
        <v>42</v>
      </c>
      <c r="S3" s="18" t="s">
        <v>43</v>
      </c>
      <c r="T3" s="12" t="s">
        <v>44</v>
      </c>
      <c r="U3" s="83"/>
    </row>
    <row r="4" spans="1:21" s="15" customFormat="1" ht="48" customHeight="1" x14ac:dyDescent="0.25">
      <c r="A4" s="16"/>
      <c r="B4" s="16"/>
      <c r="C4" s="16"/>
      <c r="D4" s="16"/>
      <c r="E4" s="16"/>
      <c r="F4" s="23">
        <f>SUM(F5:F9)</f>
        <v>13975000</v>
      </c>
      <c r="G4" s="23">
        <f>SUM(G5:G9)</f>
        <v>50001777.200000003</v>
      </c>
      <c r="H4" s="22">
        <f>F4+G4</f>
        <v>63976777.200000003</v>
      </c>
      <c r="I4" s="60">
        <f>I5</f>
        <v>3466576</v>
      </c>
      <c r="J4" s="60">
        <f>J5</f>
        <v>17355106.989999998</v>
      </c>
      <c r="K4" s="26">
        <f>I4+J4</f>
        <v>20821682.989999998</v>
      </c>
      <c r="L4" s="17">
        <f>((1-F4/'Informe 2020'!I4))</f>
        <v>0.47365253353727865</v>
      </c>
      <c r="M4" s="17">
        <f>((1-G4/'Informe 2020'!J4))</f>
        <v>0.4106863332033589</v>
      </c>
      <c r="N4" s="66">
        <f>((1-H4/'Informe 2020'!K4))</f>
        <v>0.42569381755271152</v>
      </c>
      <c r="O4" s="17">
        <f>((1-I4/'Informe 2020'!I4))</f>
        <v>0.86943660143824864</v>
      </c>
      <c r="P4" s="17">
        <f>((1-J4/'Informe 2020'!J4))</f>
        <v>0.79545523558060816</v>
      </c>
      <c r="Q4" s="66">
        <f>((1-K4/'Informe 2020'!K4))</f>
        <v>0.81308809550171368</v>
      </c>
      <c r="R4" s="17">
        <f t="shared" ref="R4:T5" si="0">(O4/L4)</f>
        <v>1.8356000229645555</v>
      </c>
      <c r="S4" s="17">
        <f t="shared" si="0"/>
        <v>1.9368923951670041</v>
      </c>
      <c r="T4" s="66">
        <f>(Q4/N4)</f>
        <v>1.9100303128105287</v>
      </c>
      <c r="U4" s="83" t="s">
        <v>121</v>
      </c>
    </row>
    <row r="5" spans="1:21" ht="48.95" customHeight="1" x14ac:dyDescent="0.25">
      <c r="A5" s="7">
        <v>18</v>
      </c>
      <c r="B5" s="3" t="s">
        <v>26</v>
      </c>
      <c r="C5" s="30" t="s">
        <v>60</v>
      </c>
      <c r="D5" s="13" t="s">
        <v>58</v>
      </c>
      <c r="E5" s="14" t="s">
        <v>49</v>
      </c>
      <c r="F5" s="25">
        <v>13975000</v>
      </c>
      <c r="G5" s="25">
        <v>50001777.200000003</v>
      </c>
      <c r="H5" s="26">
        <f>F5+G5</f>
        <v>63976777.200000003</v>
      </c>
      <c r="I5" s="59">
        <v>3466576</v>
      </c>
      <c r="J5" s="65">
        <v>17355106.989999998</v>
      </c>
      <c r="K5" s="26">
        <f>I5+J5</f>
        <v>20821682.989999998</v>
      </c>
      <c r="L5" s="17">
        <f>((1-F5/'Informe 2020'!I20))</f>
        <v>0.47365253353727865</v>
      </c>
      <c r="M5" s="17">
        <f>((1-G5/'Informe 2020'!J20))</f>
        <v>0.4106863332033589</v>
      </c>
      <c r="N5" s="17">
        <f>((1-H5/'Informe 2020'!K20))</f>
        <v>0.42569381755271152</v>
      </c>
      <c r="O5" s="17">
        <f>((1-I5/'Informe 2020'!I20))</f>
        <v>0.86943660143824864</v>
      </c>
      <c r="P5" s="17">
        <f>((1-J5/'Informe 2020'!J20))</f>
        <v>0.79545523558060816</v>
      </c>
      <c r="Q5" s="17">
        <f>((1-K5/'Informe 2020'!K20))</f>
        <v>0.81308809550171368</v>
      </c>
      <c r="R5" s="17">
        <f t="shared" si="0"/>
        <v>1.8356000229645555</v>
      </c>
      <c r="S5" s="17">
        <f t="shared" si="0"/>
        <v>1.9368923951670041</v>
      </c>
      <c r="T5" s="17">
        <f t="shared" si="0"/>
        <v>1.9100303128105287</v>
      </c>
      <c r="U5" s="83"/>
    </row>
    <row r="7" spans="1:21" x14ac:dyDescent="0.25">
      <c r="G7" s="58"/>
      <c r="J7" s="61"/>
      <c r="K7" s="62"/>
    </row>
    <row r="8" spans="1:21" x14ac:dyDescent="0.25">
      <c r="I8" s="78"/>
      <c r="J8" s="78"/>
      <c r="K8" s="78"/>
      <c r="L8" s="79"/>
    </row>
    <row r="9" spans="1:21" x14ac:dyDescent="0.25">
      <c r="L9" s="79"/>
    </row>
    <row r="10" spans="1:21" x14ac:dyDescent="0.25">
      <c r="E10" s="43"/>
      <c r="F10" s="43"/>
      <c r="G10" s="43"/>
      <c r="H10" s="43"/>
      <c r="I10" s="43"/>
      <c r="J10" s="43"/>
      <c r="M10" s="80"/>
      <c r="N10" s="80"/>
    </row>
    <row r="11" spans="1:21" x14ac:dyDescent="0.25">
      <c r="E11" s="43"/>
      <c r="F11" s="43"/>
      <c r="G11" s="43"/>
      <c r="H11" s="43"/>
      <c r="I11" s="43"/>
      <c r="J11" s="43"/>
      <c r="K11" s="61"/>
      <c r="M11" s="81"/>
    </row>
    <row r="12" spans="1:21" x14ac:dyDescent="0.25">
      <c r="E12" s="43"/>
      <c r="F12" s="43"/>
      <c r="G12" s="43"/>
      <c r="H12" s="43"/>
      <c r="I12" s="43"/>
      <c r="J12" s="43"/>
      <c r="K12" s="61"/>
      <c r="M12" s="81"/>
      <c r="N12" s="68"/>
    </row>
    <row r="13" spans="1:21" x14ac:dyDescent="0.25">
      <c r="E13" s="43"/>
      <c r="F13" s="43"/>
      <c r="G13" s="43"/>
      <c r="H13" s="43"/>
      <c r="I13" s="43"/>
      <c r="J13" s="43"/>
    </row>
    <row r="14" spans="1:21" x14ac:dyDescent="0.25">
      <c r="E14" s="43"/>
      <c r="F14" s="44"/>
      <c r="G14" s="44"/>
      <c r="H14" s="43"/>
      <c r="I14" s="43"/>
      <c r="J14" s="43"/>
      <c r="M14"/>
      <c r="N14"/>
      <c r="O14"/>
      <c r="P14"/>
      <c r="Q14"/>
    </row>
    <row r="15" spans="1:21" x14ac:dyDescent="0.25">
      <c r="E15" s="43"/>
      <c r="F15" s="44"/>
      <c r="G15" s="44"/>
      <c r="H15" s="43"/>
      <c r="I15" s="43"/>
      <c r="J15" s="43"/>
      <c r="M15"/>
      <c r="N15"/>
      <c r="O15"/>
      <c r="P15"/>
      <c r="Q15"/>
    </row>
    <row r="16" spans="1:21" x14ac:dyDescent="0.25">
      <c r="E16" s="43"/>
      <c r="F16" s="45"/>
      <c r="G16" s="45"/>
      <c r="H16" s="43"/>
      <c r="I16" s="43"/>
      <c r="J16" s="43"/>
      <c r="M16"/>
      <c r="N16"/>
      <c r="O16"/>
      <c r="P16"/>
      <c r="Q16"/>
    </row>
    <row r="17" spans="5:17" x14ac:dyDescent="0.25">
      <c r="E17" s="43"/>
      <c r="F17" s="43"/>
      <c r="G17" s="43"/>
      <c r="H17" s="43"/>
      <c r="I17" s="43"/>
      <c r="J17" s="43"/>
      <c r="M17"/>
      <c r="N17"/>
      <c r="O17"/>
      <c r="P17"/>
      <c r="Q17"/>
    </row>
    <row r="18" spans="5:17" x14ac:dyDescent="0.25">
      <c r="E18" s="43"/>
      <c r="F18" s="43"/>
      <c r="G18" s="43"/>
      <c r="H18" s="43"/>
      <c r="I18" s="43"/>
      <c r="J18" s="43"/>
    </row>
    <row r="19" spans="5:17" x14ac:dyDescent="0.25">
      <c r="E19" s="43"/>
      <c r="F19" s="43"/>
      <c r="G19" s="43"/>
      <c r="H19" s="43"/>
      <c r="I19" s="43"/>
      <c r="J19" s="43"/>
    </row>
    <row r="20" spans="5:17" x14ac:dyDescent="0.25">
      <c r="E20" s="43"/>
      <c r="F20" s="43"/>
      <c r="G20" s="43"/>
      <c r="H20" s="43"/>
      <c r="I20" s="43"/>
      <c r="J20" s="43"/>
    </row>
    <row r="21" spans="5:17" x14ac:dyDescent="0.25">
      <c r="E21" s="43"/>
      <c r="F21" s="43"/>
      <c r="G21" s="43"/>
      <c r="H21" s="43"/>
      <c r="I21" s="43"/>
      <c r="J21" s="43"/>
    </row>
    <row r="22" spans="5:17" x14ac:dyDescent="0.25">
      <c r="E22" s="43"/>
      <c r="F22" s="43"/>
      <c r="G22" s="43"/>
      <c r="H22" s="43"/>
      <c r="I22" s="43"/>
      <c r="J22" s="43"/>
    </row>
    <row r="23" spans="5:17" x14ac:dyDescent="0.25">
      <c r="E23" s="43"/>
      <c r="F23" s="43"/>
      <c r="G23" s="43"/>
      <c r="H23" s="43"/>
      <c r="I23" s="43"/>
      <c r="J23" s="43"/>
    </row>
    <row r="24" spans="5:17" x14ac:dyDescent="0.25">
      <c r="E24" s="43"/>
      <c r="F24" s="43"/>
      <c r="G24" s="43"/>
      <c r="H24" s="43"/>
      <c r="I24" s="43"/>
      <c r="J24" s="43"/>
    </row>
  </sheetData>
  <mergeCells count="15">
    <mergeCell ref="U2:U3"/>
    <mergeCell ref="U4:U5"/>
    <mergeCell ref="L2:N2"/>
    <mergeCell ref="O2:Q2"/>
    <mergeCell ref="K1:Q1"/>
    <mergeCell ref="I2:K2"/>
    <mergeCell ref="R2:T2"/>
    <mergeCell ref="A1:B1"/>
    <mergeCell ref="C1:H1"/>
    <mergeCell ref="A2:A3"/>
    <mergeCell ref="B2:B3"/>
    <mergeCell ref="C2:C3"/>
    <mergeCell ref="D2:D3"/>
    <mergeCell ref="E2:E3"/>
    <mergeCell ref="F2:H2"/>
  </mergeCells>
  <phoneticPr fontId="3"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4"/>
  <sheetViews>
    <sheetView topLeftCell="A62" zoomScale="130" zoomScaleNormal="130" workbookViewId="0">
      <selection activeCell="B9" sqref="B9"/>
    </sheetView>
  </sheetViews>
  <sheetFormatPr baseColWidth="10" defaultRowHeight="15" x14ac:dyDescent="0.25"/>
  <cols>
    <col min="1" max="1" width="27.7109375" bestFit="1" customWidth="1"/>
    <col min="2" max="2" width="123.42578125" bestFit="1" customWidth="1"/>
    <col min="3" max="3" width="18.7109375" bestFit="1" customWidth="1"/>
  </cols>
  <sheetData>
    <row r="1" spans="1:6" ht="18.75" x14ac:dyDescent="0.3">
      <c r="A1" s="94" t="s">
        <v>111</v>
      </c>
      <c r="B1" s="94"/>
      <c r="C1" s="94"/>
    </row>
    <row r="2" spans="1:6" ht="18.75" x14ac:dyDescent="0.3">
      <c r="A2" s="20" t="s">
        <v>57</v>
      </c>
      <c r="B2" s="21" t="s">
        <v>115</v>
      </c>
      <c r="C2" s="21"/>
    </row>
    <row r="3" spans="1:6" ht="30" x14ac:dyDescent="0.25">
      <c r="A3" s="18" t="s">
        <v>55</v>
      </c>
      <c r="B3" s="18" t="s">
        <v>9</v>
      </c>
      <c r="C3" s="18" t="s">
        <v>54</v>
      </c>
    </row>
    <row r="4" spans="1:6" ht="75" x14ac:dyDescent="0.25">
      <c r="A4" s="33" t="str">
        <f>+A5&amp;"--"&amp;A6&amp;"--"&amp;A7&amp;"--"&amp;A8&amp;"--"&amp;A9&amp;"--"&amp;A10&amp;"--"&amp;A11&amp;"--"&amp;A12&amp;"--"&amp;A13&amp;"--"&amp;A14</f>
        <v>1310202010203--1310202020102--1310201010106--1310201010105--1310202010302--1310202010208--1310202010206--1310202010205--1310202010202--3120202030002000</v>
      </c>
      <c r="B4" s="34" t="str">
        <f>+B5&amp;"--"&amp;B6&amp;"--"&amp;B7&amp;"--"&amp;B8&amp;"--"&amp;B9&amp;"--"&amp;B10&amp;"--"&amp;B11&amp;"--"&amp;B12&amp;"--"&amp;B13&amp;"--"&amp;B14</f>
        <v>Productos de hornos de coque, de refinación de petróleo y combustible--servicio de transporte de pasajeros--Maquinaria y aparatos eléctricos--Maquinaria de oficina, contabilidad e informática--Productos metálicos elaborados (excepto maquinaria y equipo)--Muebles; otros bienes transportables n.c.p.--Productos de caucho y plástico--Otros productos químicos; fibras artificiales (o fibras industriales hechas por el hombre)--Pasta o pulpa, papel y productos de papel; impresos y artículos relacionados--Servicios de documentación y certificación jurídica</v>
      </c>
      <c r="C4" s="35">
        <f>+SUM(C5:C108)</f>
        <v>12815459875</v>
      </c>
    </row>
    <row r="5" spans="1:6" x14ac:dyDescent="0.25">
      <c r="A5" s="39">
        <v>1310202010203</v>
      </c>
      <c r="B5" s="37" t="s">
        <v>78</v>
      </c>
      <c r="C5" s="38">
        <v>15130125</v>
      </c>
    </row>
    <row r="6" spans="1:6" x14ac:dyDescent="0.25">
      <c r="A6" s="39">
        <v>1310202020102</v>
      </c>
      <c r="B6" s="37" t="s">
        <v>79</v>
      </c>
      <c r="C6" s="38">
        <v>118325789</v>
      </c>
    </row>
    <row r="7" spans="1:6" x14ac:dyDescent="0.25">
      <c r="A7" s="39">
        <v>1310201010106</v>
      </c>
      <c r="B7" s="37" t="s">
        <v>80</v>
      </c>
      <c r="C7" s="38">
        <v>0</v>
      </c>
      <c r="D7" s="29"/>
    </row>
    <row r="8" spans="1:6" x14ac:dyDescent="0.25">
      <c r="A8" s="39">
        <v>1310201010105</v>
      </c>
      <c r="B8" s="37" t="s">
        <v>81</v>
      </c>
      <c r="C8" s="38">
        <v>0</v>
      </c>
      <c r="D8" s="29"/>
      <c r="F8" s="29"/>
    </row>
    <row r="9" spans="1:6" x14ac:dyDescent="0.25">
      <c r="A9" s="39">
        <v>1310202010302</v>
      </c>
      <c r="B9" s="37" t="s">
        <v>82</v>
      </c>
      <c r="C9" s="38">
        <v>1125630</v>
      </c>
      <c r="D9" s="29"/>
    </row>
    <row r="10" spans="1:6" x14ac:dyDescent="0.25">
      <c r="A10" s="39">
        <v>1310202010208</v>
      </c>
      <c r="B10" s="37" t="s">
        <v>83</v>
      </c>
      <c r="C10" s="38">
        <v>1216458</v>
      </c>
    </row>
    <row r="11" spans="1:6" x14ac:dyDescent="0.25">
      <c r="A11" s="39">
        <v>1310202010206</v>
      </c>
      <c r="B11" s="37" t="s">
        <v>84</v>
      </c>
      <c r="C11" s="38">
        <v>77589362</v>
      </c>
    </row>
    <row r="12" spans="1:6" x14ac:dyDescent="0.25">
      <c r="A12" s="39">
        <v>1310202010205</v>
      </c>
      <c r="B12" s="37" t="s">
        <v>85</v>
      </c>
      <c r="C12" s="38">
        <v>0</v>
      </c>
    </row>
    <row r="13" spans="1:6" x14ac:dyDescent="0.25">
      <c r="A13" s="39">
        <v>1310202010202</v>
      </c>
      <c r="B13" s="37" t="s">
        <v>119</v>
      </c>
      <c r="C13" s="38">
        <v>40125879</v>
      </c>
    </row>
    <row r="14" spans="1:6" x14ac:dyDescent="0.25">
      <c r="A14" s="39">
        <v>3120202030002000</v>
      </c>
      <c r="B14" s="37" t="s">
        <v>86</v>
      </c>
      <c r="C14" s="38">
        <v>112589</v>
      </c>
    </row>
    <row r="15" spans="1:6" x14ac:dyDescent="0.25">
      <c r="A15" s="40" t="s">
        <v>88</v>
      </c>
      <c r="B15" s="37" t="s">
        <v>93</v>
      </c>
      <c r="C15" s="38">
        <v>0</v>
      </c>
    </row>
    <row r="16" spans="1:6" x14ac:dyDescent="0.25">
      <c r="A16" s="39" t="s">
        <v>87</v>
      </c>
      <c r="B16" s="37" t="s">
        <v>94</v>
      </c>
      <c r="C16" s="38">
        <v>0</v>
      </c>
    </row>
    <row r="17" spans="1:3" x14ac:dyDescent="0.25">
      <c r="A17" s="39" t="s">
        <v>89</v>
      </c>
      <c r="B17" s="37" t="s">
        <v>95</v>
      </c>
      <c r="C17" s="38">
        <v>0</v>
      </c>
    </row>
    <row r="18" spans="1:3" x14ac:dyDescent="0.25">
      <c r="A18" s="39" t="s">
        <v>90</v>
      </c>
      <c r="B18" s="37" t="s">
        <v>96</v>
      </c>
      <c r="C18" s="38">
        <v>0</v>
      </c>
    </row>
    <row r="19" spans="1:3" x14ac:dyDescent="0.25">
      <c r="A19" s="39" t="s">
        <v>91</v>
      </c>
      <c r="B19" s="37" t="s">
        <v>97</v>
      </c>
      <c r="C19" s="38">
        <v>0</v>
      </c>
    </row>
    <row r="20" spans="1:3" x14ac:dyDescent="0.25">
      <c r="A20" s="39">
        <v>3120201020002</v>
      </c>
      <c r="B20" s="37" t="s">
        <v>98</v>
      </c>
      <c r="C20" s="38">
        <v>0</v>
      </c>
    </row>
    <row r="21" spans="1:3" x14ac:dyDescent="0.25">
      <c r="A21" s="39">
        <v>3120201030002</v>
      </c>
      <c r="B21" s="37" t="s">
        <v>99</v>
      </c>
      <c r="C21" s="38">
        <v>0</v>
      </c>
    </row>
    <row r="22" spans="1:3" x14ac:dyDescent="0.25">
      <c r="A22" s="39">
        <v>313040000</v>
      </c>
      <c r="B22" s="37" t="s">
        <v>100</v>
      </c>
      <c r="C22" s="38">
        <v>0</v>
      </c>
    </row>
    <row r="23" spans="1:3" x14ac:dyDescent="0.25">
      <c r="A23" s="39" t="s">
        <v>102</v>
      </c>
      <c r="B23" s="37" t="s">
        <v>103</v>
      </c>
      <c r="C23" s="38">
        <v>125879364</v>
      </c>
    </row>
    <row r="24" spans="1:3" x14ac:dyDescent="0.25">
      <c r="A24" s="39" t="s">
        <v>104</v>
      </c>
      <c r="B24" s="37" t="s">
        <v>105</v>
      </c>
      <c r="C24" s="38">
        <v>0</v>
      </c>
    </row>
    <row r="25" spans="1:3" x14ac:dyDescent="0.25">
      <c r="A25" s="39" t="s">
        <v>106</v>
      </c>
      <c r="B25" s="37" t="s">
        <v>107</v>
      </c>
      <c r="C25" s="38">
        <v>25102458</v>
      </c>
    </row>
    <row r="26" spans="1:3" x14ac:dyDescent="0.25">
      <c r="A26" s="39" t="s">
        <v>108</v>
      </c>
      <c r="B26" s="37" t="s">
        <v>109</v>
      </c>
      <c r="C26" s="38">
        <v>12158967</v>
      </c>
    </row>
    <row r="27" spans="1:3" ht="18.75" x14ac:dyDescent="0.3">
      <c r="A27" s="94" t="s">
        <v>111</v>
      </c>
      <c r="B27" s="94"/>
      <c r="C27" s="94"/>
    </row>
    <row r="28" spans="1:3" ht="18.75" x14ac:dyDescent="0.3">
      <c r="A28" s="20" t="s">
        <v>57</v>
      </c>
      <c r="B28" s="57" t="s">
        <v>116</v>
      </c>
      <c r="C28" s="57"/>
    </row>
    <row r="29" spans="1:3" ht="30" x14ac:dyDescent="0.25">
      <c r="A29" s="56" t="s">
        <v>55</v>
      </c>
      <c r="B29" s="56" t="s">
        <v>9</v>
      </c>
      <c r="C29" s="56" t="s">
        <v>54</v>
      </c>
    </row>
    <row r="30" spans="1:3" ht="75" x14ac:dyDescent="0.25">
      <c r="A30" s="33" t="str">
        <f>+A31&amp;"--"&amp;A32&amp;"--"&amp;A33&amp;"--"&amp;A34&amp;"--"&amp;A35&amp;"--"&amp;A36&amp;"--"&amp;A37&amp;"--"&amp;A38&amp;"--"&amp;A39&amp;"--"&amp;A40</f>
        <v>1310202010203--1310202020102--1310201010106--1310201010105--1310202010302--1310202010208--1310202010206--1310202010205--1310202010202--3120202030002000</v>
      </c>
      <c r="B30" s="34" t="str">
        <f>+B31&amp;"--"&amp;B32&amp;"--"&amp;B33&amp;"--"&amp;B34&amp;"--"&amp;B35&amp;"--"&amp;B36&amp;"--"&amp;B37&amp;"--"&amp;B38&amp;"--"&amp;B39&amp;"--"&amp;B40</f>
        <v>Productos de hornos de coque, de refinación de petróleo y combustible--servicio de transporte de pasajeros--Maquinaria y aparatos eléctricos--Maquinaria de oficina, contabilidad e informática--Productos metálicos elaborados (excepto maquinaria y equipo)--Muebles; otros bienes transportables n.c.p.--Productos de caucho y plástico--Otros productos químicos; fibras artificiales (o fibras industriales hechas por el hombre)--Pasta o pulpa, papel y productos de papel; impresos y artículos relacionados--Servicios de documentación y certificación jurídica</v>
      </c>
      <c r="C30" s="35">
        <f>+SUM(C31:C134)</f>
        <v>6199346627</v>
      </c>
    </row>
    <row r="31" spans="1:3" x14ac:dyDescent="0.25">
      <c r="A31" s="39">
        <v>1310202010203</v>
      </c>
      <c r="B31" s="37" t="s">
        <v>78</v>
      </c>
      <c r="C31" s="38">
        <v>16135514</v>
      </c>
    </row>
    <row r="32" spans="1:3" x14ac:dyDescent="0.25">
      <c r="A32" s="39">
        <v>1310202020102</v>
      </c>
      <c r="B32" s="37" t="s">
        <v>79</v>
      </c>
      <c r="C32" s="38">
        <v>109748606</v>
      </c>
    </row>
    <row r="33" spans="1:3" x14ac:dyDescent="0.25">
      <c r="A33" s="39">
        <v>1310201010106</v>
      </c>
      <c r="B33" s="37" t="s">
        <v>80</v>
      </c>
      <c r="C33" s="38">
        <v>438169</v>
      </c>
    </row>
    <row r="34" spans="1:3" x14ac:dyDescent="0.25">
      <c r="A34" s="39">
        <v>1310201010105</v>
      </c>
      <c r="B34" s="37" t="s">
        <v>81</v>
      </c>
      <c r="C34" s="38">
        <v>8212624</v>
      </c>
    </row>
    <row r="35" spans="1:3" x14ac:dyDescent="0.25">
      <c r="A35" s="39">
        <v>1310202010302</v>
      </c>
      <c r="B35" s="37" t="s">
        <v>82</v>
      </c>
      <c r="C35" s="38">
        <v>1251472</v>
      </c>
    </row>
    <row r="36" spans="1:3" x14ac:dyDescent="0.25">
      <c r="A36" s="39">
        <v>1310202010208</v>
      </c>
      <c r="B36" s="37" t="s">
        <v>83</v>
      </c>
      <c r="C36" s="38">
        <v>2298650</v>
      </c>
    </row>
    <row r="37" spans="1:3" x14ac:dyDescent="0.25">
      <c r="A37" s="39">
        <v>1310202010206</v>
      </c>
      <c r="B37" s="37" t="s">
        <v>84</v>
      </c>
      <c r="C37" s="38">
        <v>44863676</v>
      </c>
    </row>
    <row r="38" spans="1:3" x14ac:dyDescent="0.25">
      <c r="A38" s="39">
        <v>1310202010205</v>
      </c>
      <c r="B38" s="37" t="s">
        <v>85</v>
      </c>
      <c r="C38" s="38">
        <v>2736126</v>
      </c>
    </row>
    <row r="39" spans="1:3" x14ac:dyDescent="0.25">
      <c r="A39" s="39">
        <v>1310202010202</v>
      </c>
      <c r="B39" s="37" t="s">
        <v>119</v>
      </c>
      <c r="C39" s="38">
        <v>36822489</v>
      </c>
    </row>
    <row r="40" spans="1:3" x14ac:dyDescent="0.25">
      <c r="A40" s="39">
        <v>3120202030002000</v>
      </c>
      <c r="B40" s="37" t="s">
        <v>86</v>
      </c>
      <c r="C40" s="38">
        <v>5225075</v>
      </c>
    </row>
    <row r="41" spans="1:3" x14ac:dyDescent="0.25">
      <c r="A41" s="40" t="s">
        <v>88</v>
      </c>
      <c r="B41" s="37" t="s">
        <v>93</v>
      </c>
      <c r="C41" s="38">
        <v>0</v>
      </c>
    </row>
    <row r="42" spans="1:3" x14ac:dyDescent="0.25">
      <c r="A42" s="39" t="s">
        <v>87</v>
      </c>
      <c r="B42" s="37" t="s">
        <v>94</v>
      </c>
      <c r="C42" s="38">
        <v>0</v>
      </c>
    </row>
    <row r="43" spans="1:3" x14ac:dyDescent="0.25">
      <c r="A43" s="39" t="s">
        <v>89</v>
      </c>
      <c r="B43" s="37" t="s">
        <v>95</v>
      </c>
      <c r="C43" s="38">
        <v>0</v>
      </c>
    </row>
    <row r="44" spans="1:3" x14ac:dyDescent="0.25">
      <c r="A44" s="39" t="s">
        <v>90</v>
      </c>
      <c r="B44" s="37" t="s">
        <v>96</v>
      </c>
      <c r="C44" s="38">
        <v>0</v>
      </c>
    </row>
    <row r="45" spans="1:3" x14ac:dyDescent="0.25">
      <c r="A45" s="39" t="s">
        <v>91</v>
      </c>
      <c r="B45" s="37" t="s">
        <v>97</v>
      </c>
      <c r="C45" s="38">
        <v>0</v>
      </c>
    </row>
    <row r="46" spans="1:3" x14ac:dyDescent="0.25">
      <c r="A46" s="39">
        <v>3120201020002</v>
      </c>
      <c r="B46" s="37" t="s">
        <v>98</v>
      </c>
      <c r="C46" s="38">
        <v>0</v>
      </c>
    </row>
    <row r="47" spans="1:3" x14ac:dyDescent="0.25">
      <c r="A47" s="39">
        <v>3120201030002</v>
      </c>
      <c r="B47" s="37" t="s">
        <v>99</v>
      </c>
      <c r="C47" s="38">
        <v>0</v>
      </c>
    </row>
    <row r="48" spans="1:3" x14ac:dyDescent="0.25">
      <c r="A48" s="39">
        <v>313040000</v>
      </c>
      <c r="B48" s="37" t="s">
        <v>100</v>
      </c>
      <c r="C48" s="38">
        <v>0</v>
      </c>
    </row>
    <row r="49" spans="1:3" x14ac:dyDescent="0.25">
      <c r="A49" s="39" t="s">
        <v>102</v>
      </c>
      <c r="B49" s="37" t="s">
        <v>103</v>
      </c>
      <c r="C49" s="38">
        <v>751477563</v>
      </c>
    </row>
    <row r="50" spans="1:3" x14ac:dyDescent="0.25">
      <c r="A50" s="39" t="s">
        <v>104</v>
      </c>
      <c r="B50" s="37" t="s">
        <v>105</v>
      </c>
      <c r="C50" s="38">
        <v>107494</v>
      </c>
    </row>
    <row r="51" spans="1:3" x14ac:dyDescent="0.25">
      <c r="A51" s="39" t="s">
        <v>106</v>
      </c>
      <c r="B51" s="37" t="s">
        <v>107</v>
      </c>
      <c r="C51" s="38">
        <v>31406113</v>
      </c>
    </row>
    <row r="52" spans="1:3" x14ac:dyDescent="0.25">
      <c r="A52" s="39" t="s">
        <v>108</v>
      </c>
      <c r="B52" s="37" t="s">
        <v>109</v>
      </c>
      <c r="C52" s="38">
        <v>12687390</v>
      </c>
    </row>
    <row r="53" spans="1:3" ht="18.75" x14ac:dyDescent="0.3">
      <c r="A53" s="94" t="s">
        <v>111</v>
      </c>
      <c r="B53" s="94"/>
      <c r="C53" s="94"/>
    </row>
    <row r="54" spans="1:3" ht="18.75" x14ac:dyDescent="0.3">
      <c r="A54" s="20" t="s">
        <v>57</v>
      </c>
      <c r="B54" s="57" t="s">
        <v>117</v>
      </c>
      <c r="C54" s="57"/>
    </row>
    <row r="55" spans="1:3" ht="30" x14ac:dyDescent="0.25">
      <c r="A55" s="56" t="s">
        <v>55</v>
      </c>
      <c r="B55" s="56" t="s">
        <v>9</v>
      </c>
      <c r="C55" s="56" t="s">
        <v>54</v>
      </c>
    </row>
    <row r="56" spans="1:3" ht="75" x14ac:dyDescent="0.25">
      <c r="A56" s="33" t="str">
        <f>+A57&amp;"--"&amp;A58&amp;"--"&amp;A59&amp;"--"&amp;A60&amp;"--"&amp;A61&amp;"--"&amp;A62&amp;"--"&amp;A63&amp;"--"&amp;A64&amp;"--"&amp;A65&amp;"--"&amp;A66</f>
        <v>1310202010203--1310202020102--1310201010106--1310201010105--1310202010302--1310202010208--1310202010206--1310202010205--1310202010202--3120202030002000</v>
      </c>
      <c r="B56" s="34" t="str">
        <f>+B57&amp;"--"&amp;B58&amp;"--"&amp;B59&amp;"--"&amp;B60&amp;"--"&amp;B61&amp;"--"&amp;B62&amp;"--"&amp;B63&amp;"--"&amp;B64&amp;"--"&amp;B65&amp;"--"&amp;B66</f>
        <v>Productos de hornos de coque, de refinación de petróleo y combustible--servicio de transporte de pasajeros--Maquinaria y aparatos eléctricos--Maquinaria de oficina, contabilidad e informática--Productos metálicos elaborados (excepto maquinaria y equipo)--Muebles; otros bienes transportables n.c.p.--Productos de caucho y plástico--Otros productos químicos; fibras artificiales (o fibras industriales hechas por el hombre)--Pasta o pulpa, papel y productos de papel; impresos y artículos relacionados--Servicios de documentación y certificación jurídica</v>
      </c>
      <c r="C56" s="35">
        <f>+SUM(C57:C160)</f>
        <v>2587967833</v>
      </c>
    </row>
    <row r="57" spans="1:3" x14ac:dyDescent="0.25">
      <c r="A57" s="39">
        <v>1310202010203</v>
      </c>
      <c r="B57" s="37" t="s">
        <v>78</v>
      </c>
      <c r="C57" s="38">
        <v>0</v>
      </c>
    </row>
    <row r="58" spans="1:3" x14ac:dyDescent="0.25">
      <c r="A58" s="39">
        <v>1310202020102</v>
      </c>
      <c r="B58" s="37" t="s">
        <v>79</v>
      </c>
      <c r="C58" s="38">
        <v>9630743</v>
      </c>
    </row>
    <row r="59" spans="1:3" x14ac:dyDescent="0.25">
      <c r="A59" s="39">
        <v>1310201010106</v>
      </c>
      <c r="B59" s="37" t="s">
        <v>80</v>
      </c>
      <c r="C59" s="38">
        <v>0</v>
      </c>
    </row>
    <row r="60" spans="1:3" x14ac:dyDescent="0.25">
      <c r="A60" s="39">
        <v>1310201010105</v>
      </c>
      <c r="B60" s="37" t="s">
        <v>81</v>
      </c>
      <c r="C60" s="38">
        <v>0</v>
      </c>
    </row>
    <row r="61" spans="1:3" x14ac:dyDescent="0.25">
      <c r="A61" s="39">
        <v>1310202010302</v>
      </c>
      <c r="B61" s="37" t="s">
        <v>82</v>
      </c>
      <c r="C61" s="38">
        <v>0</v>
      </c>
    </row>
    <row r="62" spans="1:3" x14ac:dyDescent="0.25">
      <c r="A62" s="39">
        <v>1310202010208</v>
      </c>
      <c r="B62" s="37" t="s">
        <v>83</v>
      </c>
      <c r="C62" s="38">
        <v>0</v>
      </c>
    </row>
    <row r="63" spans="1:3" x14ac:dyDescent="0.25">
      <c r="A63" s="39">
        <v>1310202010206</v>
      </c>
      <c r="B63" s="37" t="s">
        <v>84</v>
      </c>
      <c r="C63" s="38">
        <v>0</v>
      </c>
    </row>
    <row r="64" spans="1:3" x14ac:dyDescent="0.25">
      <c r="A64" s="39">
        <v>1310202010205</v>
      </c>
      <c r="B64" s="37" t="s">
        <v>85</v>
      </c>
      <c r="C64" s="38">
        <v>0</v>
      </c>
    </row>
    <row r="65" spans="1:3" x14ac:dyDescent="0.25">
      <c r="A65" s="39">
        <v>1310202010202</v>
      </c>
      <c r="B65" s="37" t="s">
        <v>119</v>
      </c>
      <c r="C65" s="38">
        <v>0</v>
      </c>
    </row>
    <row r="66" spans="1:3" x14ac:dyDescent="0.25">
      <c r="A66" s="39">
        <v>3120202030002000</v>
      </c>
      <c r="B66" s="37" t="s">
        <v>86</v>
      </c>
      <c r="C66" s="38">
        <v>0</v>
      </c>
    </row>
    <row r="67" spans="1:3" x14ac:dyDescent="0.25">
      <c r="A67" s="40" t="s">
        <v>88</v>
      </c>
      <c r="B67" s="37" t="s">
        <v>93</v>
      </c>
      <c r="C67" s="38">
        <v>0</v>
      </c>
    </row>
    <row r="68" spans="1:3" x14ac:dyDescent="0.25">
      <c r="A68" s="39" t="s">
        <v>87</v>
      </c>
      <c r="B68" s="37" t="s">
        <v>94</v>
      </c>
      <c r="C68" s="38">
        <v>0</v>
      </c>
    </row>
    <row r="69" spans="1:3" x14ac:dyDescent="0.25">
      <c r="A69" s="39" t="s">
        <v>89</v>
      </c>
      <c r="B69" s="37" t="s">
        <v>95</v>
      </c>
      <c r="C69" s="38">
        <v>0</v>
      </c>
    </row>
    <row r="70" spans="1:3" x14ac:dyDescent="0.25">
      <c r="A70" s="39" t="s">
        <v>90</v>
      </c>
      <c r="B70" s="37" t="s">
        <v>96</v>
      </c>
      <c r="C70" s="38">
        <v>4250000</v>
      </c>
    </row>
    <row r="71" spans="1:3" x14ac:dyDescent="0.25">
      <c r="A71" s="39" t="s">
        <v>91</v>
      </c>
      <c r="B71" s="37" t="s">
        <v>97</v>
      </c>
      <c r="C71" s="38">
        <v>0</v>
      </c>
    </row>
    <row r="72" spans="1:3" x14ac:dyDescent="0.25">
      <c r="A72" s="39">
        <v>3120201020002</v>
      </c>
      <c r="B72" s="37" t="s">
        <v>98</v>
      </c>
      <c r="C72" s="38">
        <v>52710468</v>
      </c>
    </row>
    <row r="73" spans="1:3" x14ac:dyDescent="0.25">
      <c r="A73" s="39">
        <v>3120201030002</v>
      </c>
      <c r="B73" s="37" t="s">
        <v>99</v>
      </c>
      <c r="C73" s="38">
        <v>1880574</v>
      </c>
    </row>
    <row r="74" spans="1:3" x14ac:dyDescent="0.25">
      <c r="A74" s="39">
        <v>313040000</v>
      </c>
      <c r="B74" s="37" t="s">
        <v>100</v>
      </c>
      <c r="C74" s="38">
        <v>0</v>
      </c>
    </row>
    <row r="75" spans="1:3" x14ac:dyDescent="0.25">
      <c r="A75" s="39" t="s">
        <v>102</v>
      </c>
      <c r="B75" s="37" t="s">
        <v>103</v>
      </c>
      <c r="C75" s="38">
        <v>471979489</v>
      </c>
    </row>
    <row r="76" spans="1:3" x14ac:dyDescent="0.25">
      <c r="A76" s="39" t="s">
        <v>104</v>
      </c>
      <c r="B76" s="37" t="s">
        <v>105</v>
      </c>
      <c r="C76" s="38">
        <v>238740</v>
      </c>
    </row>
    <row r="77" spans="1:3" x14ac:dyDescent="0.25">
      <c r="A77" s="39" t="s">
        <v>106</v>
      </c>
      <c r="B77" s="37" t="s">
        <v>107</v>
      </c>
      <c r="C77" s="38">
        <v>42213345</v>
      </c>
    </row>
    <row r="78" spans="1:3" x14ac:dyDescent="0.25">
      <c r="A78" s="39" t="s">
        <v>108</v>
      </c>
      <c r="B78" s="37" t="s">
        <v>109</v>
      </c>
      <c r="C78" s="38">
        <v>11231714</v>
      </c>
    </row>
    <row r="79" spans="1:3" ht="18.75" x14ac:dyDescent="0.3">
      <c r="A79" s="94" t="s">
        <v>111</v>
      </c>
      <c r="B79" s="94"/>
      <c r="C79" s="94"/>
    </row>
    <row r="80" spans="1:3" ht="18.75" x14ac:dyDescent="0.3">
      <c r="A80" s="20" t="s">
        <v>57</v>
      </c>
      <c r="B80" s="57" t="s">
        <v>118</v>
      </c>
      <c r="C80" s="57"/>
    </row>
    <row r="81" spans="1:3" ht="30" x14ac:dyDescent="0.25">
      <c r="A81" s="56" t="s">
        <v>55</v>
      </c>
      <c r="B81" s="56" t="s">
        <v>9</v>
      </c>
      <c r="C81" s="56" t="s">
        <v>54</v>
      </c>
    </row>
    <row r="82" spans="1:3" ht="75" x14ac:dyDescent="0.25">
      <c r="A82" s="33" t="str">
        <f>+A83&amp;"--"&amp;A84&amp;"--"&amp;A85&amp;"--"&amp;A86&amp;"--"&amp;A87&amp;"--"&amp;A88&amp;"--"&amp;A89&amp;"--"&amp;A90&amp;"--"&amp;A91&amp;"--"&amp;A92</f>
        <v>1310202010203--1310202020102--1310201010106--1310201010105--1310202010302--1310202010208--1310202010206--1310202010205--1310202010202--3120202030002000</v>
      </c>
      <c r="B82" s="34" t="str">
        <f>+B83&amp;"--"&amp;B84&amp;"--"&amp;B85&amp;"--"&amp;B86&amp;"--"&amp;B87&amp;"--"&amp;B88&amp;"--"&amp;B89&amp;"--"&amp;B90&amp;"--"&amp;B91&amp;"--"&amp;B92</f>
        <v>Productos de hornos de coque, de refinación de petróleo y combustible--servicio de transporte de pasajeros--Maquinaria y aparatos eléctricos--Maquinaria de oficina, contabilidad e informática--Productos metálicos elaborados (excepto maquinaria y equipo)--Muebles; otros bienes transportables n.c.p.--Productos de caucho y plástico--Otros productos químicos; fibras artificiales (o fibras industriales hechas por el hombre)--Pasta o pulpa, papel y productos de papel; impresos y artículos relacionados--Servicios de documentación y certificación jurídica</v>
      </c>
      <c r="C82" s="35">
        <f>+SUM(C83:C186)</f>
        <v>996916380</v>
      </c>
    </row>
    <row r="83" spans="1:3" x14ac:dyDescent="0.25">
      <c r="A83" s="39">
        <v>1310202010203</v>
      </c>
      <c r="B83" s="37" t="s">
        <v>78</v>
      </c>
      <c r="C83" s="38">
        <v>43106218</v>
      </c>
    </row>
    <row r="84" spans="1:3" x14ac:dyDescent="0.25">
      <c r="A84" s="39">
        <v>1310202020102</v>
      </c>
      <c r="B84" s="37" t="s">
        <v>79</v>
      </c>
      <c r="C84" s="38">
        <v>92044885</v>
      </c>
    </row>
    <row r="85" spans="1:3" x14ac:dyDescent="0.25">
      <c r="A85" s="39">
        <v>1310201010106</v>
      </c>
      <c r="B85" s="37" t="s">
        <v>80</v>
      </c>
      <c r="C85" s="38">
        <v>0</v>
      </c>
    </row>
    <row r="86" spans="1:3" x14ac:dyDescent="0.25">
      <c r="A86" s="39">
        <v>1310201010105</v>
      </c>
      <c r="B86" s="37" t="s">
        <v>81</v>
      </c>
      <c r="C86" s="38">
        <v>0</v>
      </c>
    </row>
    <row r="87" spans="1:3" x14ac:dyDescent="0.25">
      <c r="A87" s="39">
        <v>1310202010302</v>
      </c>
      <c r="B87" s="37" t="s">
        <v>82</v>
      </c>
      <c r="C87" s="38">
        <v>0</v>
      </c>
    </row>
    <row r="88" spans="1:3" x14ac:dyDescent="0.25">
      <c r="A88" s="39">
        <v>1310202010208</v>
      </c>
      <c r="B88" s="37" t="s">
        <v>83</v>
      </c>
      <c r="C88" s="38">
        <v>0</v>
      </c>
    </row>
    <row r="89" spans="1:3" x14ac:dyDescent="0.25">
      <c r="A89" s="39">
        <v>1310202010206</v>
      </c>
      <c r="B89" s="37" t="s">
        <v>84</v>
      </c>
      <c r="C89" s="38">
        <v>0</v>
      </c>
    </row>
    <row r="90" spans="1:3" x14ac:dyDescent="0.25">
      <c r="A90" s="39">
        <v>1310202010205</v>
      </c>
      <c r="B90" s="37" t="s">
        <v>85</v>
      </c>
      <c r="C90" s="38">
        <v>0</v>
      </c>
    </row>
    <row r="91" spans="1:3" x14ac:dyDescent="0.25">
      <c r="A91" s="39">
        <v>1310202010202</v>
      </c>
      <c r="B91" s="37" t="s">
        <v>119</v>
      </c>
      <c r="C91" s="38">
        <v>0</v>
      </c>
    </row>
    <row r="92" spans="1:3" x14ac:dyDescent="0.25">
      <c r="A92" s="39">
        <v>3120202030002000</v>
      </c>
      <c r="B92" s="37" t="s">
        <v>86</v>
      </c>
      <c r="C92" s="38">
        <v>7107817</v>
      </c>
    </row>
    <row r="93" spans="1:3" x14ac:dyDescent="0.25">
      <c r="A93" s="40" t="s">
        <v>88</v>
      </c>
      <c r="B93" s="37" t="s">
        <v>93</v>
      </c>
      <c r="C93" s="38">
        <v>0</v>
      </c>
    </row>
    <row r="94" spans="1:3" x14ac:dyDescent="0.25">
      <c r="A94" s="39" t="s">
        <v>87</v>
      </c>
      <c r="B94" s="37" t="s">
        <v>94</v>
      </c>
      <c r="C94" s="38">
        <v>0</v>
      </c>
    </row>
    <row r="95" spans="1:3" x14ac:dyDescent="0.25">
      <c r="A95" s="39" t="s">
        <v>89</v>
      </c>
      <c r="B95" s="37" t="s">
        <v>95</v>
      </c>
      <c r="C95" s="38">
        <v>0</v>
      </c>
    </row>
    <row r="96" spans="1:3" x14ac:dyDescent="0.25">
      <c r="A96" s="39" t="s">
        <v>90</v>
      </c>
      <c r="B96" s="37" t="s">
        <v>96</v>
      </c>
      <c r="C96" s="38">
        <v>20173900</v>
      </c>
    </row>
    <row r="97" spans="1:3" x14ac:dyDescent="0.25">
      <c r="A97" s="39" t="s">
        <v>91</v>
      </c>
      <c r="B97" s="37" t="s">
        <v>97</v>
      </c>
      <c r="C97" s="38">
        <v>0</v>
      </c>
    </row>
    <row r="98" spans="1:3" x14ac:dyDescent="0.25">
      <c r="A98" s="39">
        <v>3120201020002</v>
      </c>
      <c r="B98" s="37" t="s">
        <v>98</v>
      </c>
      <c r="C98" s="38">
        <v>204260305</v>
      </c>
    </row>
    <row r="99" spans="1:3" x14ac:dyDescent="0.25">
      <c r="A99" s="39">
        <v>3120201030002</v>
      </c>
      <c r="B99" s="37" t="s">
        <v>99</v>
      </c>
      <c r="C99" s="38">
        <v>6217902</v>
      </c>
    </row>
    <row r="100" spans="1:3" x14ac:dyDescent="0.25">
      <c r="A100" s="39">
        <v>313040000</v>
      </c>
      <c r="B100" s="37" t="s">
        <v>100</v>
      </c>
      <c r="C100" s="38">
        <v>0</v>
      </c>
    </row>
    <row r="101" spans="1:3" x14ac:dyDescent="0.25">
      <c r="A101" s="39" t="s">
        <v>102</v>
      </c>
      <c r="B101" s="37" t="s">
        <v>103</v>
      </c>
      <c r="C101" s="38">
        <v>583808511</v>
      </c>
    </row>
    <row r="102" spans="1:3" x14ac:dyDescent="0.25">
      <c r="A102" s="39" t="s">
        <v>104</v>
      </c>
      <c r="B102" s="37" t="s">
        <v>105</v>
      </c>
      <c r="C102" s="38">
        <v>90110</v>
      </c>
    </row>
    <row r="103" spans="1:3" x14ac:dyDescent="0.25">
      <c r="A103" s="39" t="s">
        <v>106</v>
      </c>
      <c r="B103" s="37" t="s">
        <v>107</v>
      </c>
      <c r="C103" s="38">
        <v>28709299</v>
      </c>
    </row>
    <row r="104" spans="1:3" x14ac:dyDescent="0.25">
      <c r="A104" s="39" t="s">
        <v>108</v>
      </c>
      <c r="B104" s="37" t="s">
        <v>109</v>
      </c>
      <c r="C104" s="38">
        <v>11397433</v>
      </c>
    </row>
  </sheetData>
  <mergeCells count="4">
    <mergeCell ref="A1:C1"/>
    <mergeCell ref="A27:C27"/>
    <mergeCell ref="A53:C53"/>
    <mergeCell ref="A79:C7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1"/>
  <sheetViews>
    <sheetView workbookViewId="0">
      <selection activeCell="B17" sqref="B17"/>
    </sheetView>
  </sheetViews>
  <sheetFormatPr baseColWidth="10" defaultRowHeight="15" x14ac:dyDescent="0.25"/>
  <cols>
    <col min="1" max="1" width="23.85546875" customWidth="1"/>
    <col min="2" max="2" width="37" bestFit="1" customWidth="1"/>
    <col min="3" max="3" width="25.42578125" customWidth="1"/>
    <col min="4" max="4" width="23.42578125" customWidth="1"/>
    <col min="6" max="6" width="23.42578125" customWidth="1"/>
    <col min="13" max="13" width="16.7109375" bestFit="1" customWidth="1"/>
  </cols>
  <sheetData>
    <row r="1" spans="1:13" ht="18.75" x14ac:dyDescent="0.3">
      <c r="A1" s="94" t="s">
        <v>53</v>
      </c>
      <c r="B1" s="94"/>
      <c r="C1" s="94"/>
    </row>
    <row r="2" spans="1:13" ht="18.75" x14ac:dyDescent="0.3">
      <c r="A2" s="20" t="s">
        <v>57</v>
      </c>
      <c r="B2" s="21"/>
      <c r="C2" s="21"/>
    </row>
    <row r="3" spans="1:13" ht="45" x14ac:dyDescent="0.25">
      <c r="A3" s="18" t="s">
        <v>55</v>
      </c>
      <c r="B3" s="18" t="s">
        <v>9</v>
      </c>
      <c r="C3" s="18" t="s">
        <v>56</v>
      </c>
    </row>
    <row r="4" spans="1:13" ht="54" customHeight="1" x14ac:dyDescent="0.25">
      <c r="A4" s="33" t="str">
        <f>+A5&amp;"--"&amp;A6&amp;"--"&amp;A7&amp;"--"&amp;A8&amp;"--"&amp;A9&amp;"--"&amp;A10&amp;"--"&amp;A11&amp;"--"&amp;A12&amp;"--"&amp;A13&amp;"--"&amp;A14</f>
        <v>------------------</v>
      </c>
      <c r="B4" s="33" t="str">
        <f>+B5&amp;"--"&amp;B6&amp;"--"&amp;B7&amp;"--"&amp;B8&amp;"--"&amp;B9&amp;"--"&amp;B10&amp;"--"&amp;B11&amp;"--"&amp;B12&amp;"--"&amp;B13&amp;"--"&amp;B14</f>
        <v>------------------</v>
      </c>
      <c r="C4" s="35">
        <f>+SUM(C5:C14)</f>
        <v>0</v>
      </c>
    </row>
    <row r="5" spans="1:13" x14ac:dyDescent="0.25">
      <c r="A5" s="36"/>
      <c r="B5" s="37"/>
      <c r="C5" s="38"/>
      <c r="M5" s="32"/>
    </row>
    <row r="6" spans="1:13" x14ac:dyDescent="0.25">
      <c r="A6" s="36"/>
      <c r="B6" s="37"/>
      <c r="C6" s="38"/>
      <c r="M6" s="32"/>
    </row>
    <row r="7" spans="1:13" x14ac:dyDescent="0.25">
      <c r="A7" s="39"/>
      <c r="B7" s="37"/>
      <c r="C7" s="38"/>
      <c r="I7" s="32"/>
    </row>
    <row r="8" spans="1:13" x14ac:dyDescent="0.25">
      <c r="A8" s="41"/>
      <c r="B8" s="37"/>
      <c r="C8" s="38"/>
      <c r="I8" s="32"/>
    </row>
    <row r="9" spans="1:13" x14ac:dyDescent="0.25">
      <c r="A9" s="39"/>
      <c r="B9" s="37"/>
      <c r="C9" s="38"/>
      <c r="I9" s="32"/>
    </row>
    <row r="10" spans="1:13" x14ac:dyDescent="0.25">
      <c r="A10" s="41"/>
      <c r="B10" s="37"/>
      <c r="C10" s="38"/>
      <c r="I10" s="32"/>
    </row>
    <row r="11" spans="1:13" x14ac:dyDescent="0.25">
      <c r="A11" s="39"/>
      <c r="B11" s="37"/>
      <c r="C11" s="38"/>
    </row>
    <row r="12" spans="1:13" x14ac:dyDescent="0.25">
      <c r="A12" s="41"/>
      <c r="B12" s="37"/>
      <c r="C12" s="38"/>
    </row>
    <row r="13" spans="1:13" x14ac:dyDescent="0.25">
      <c r="A13" s="41"/>
      <c r="B13" s="37"/>
      <c r="C13" s="38"/>
    </row>
    <row r="14" spans="1:13" x14ac:dyDescent="0.25">
      <c r="A14" s="41"/>
      <c r="B14" s="37"/>
      <c r="C14" s="38"/>
    </row>
    <row r="15" spans="1:13" x14ac:dyDescent="0.25">
      <c r="A15" s="41"/>
      <c r="B15" s="37"/>
      <c r="C15" s="38"/>
    </row>
    <row r="16" spans="1:13" x14ac:dyDescent="0.25">
      <c r="A16" s="39"/>
      <c r="B16" s="37"/>
      <c r="C16" s="38"/>
    </row>
    <row r="17" spans="1:3" x14ac:dyDescent="0.25">
      <c r="A17" s="39"/>
      <c r="B17" s="37"/>
      <c r="C17" s="38"/>
    </row>
    <row r="18" spans="1:3" x14ac:dyDescent="0.25">
      <c r="A18" s="39"/>
      <c r="B18" s="37"/>
      <c r="C18" s="38"/>
    </row>
    <row r="19" spans="1:3" x14ac:dyDescent="0.25">
      <c r="A19" s="39"/>
      <c r="B19" s="37"/>
      <c r="C19" s="38"/>
    </row>
    <row r="20" spans="1:3" x14ac:dyDescent="0.25">
      <c r="A20" s="39"/>
      <c r="B20" s="37"/>
      <c r="C20" s="38"/>
    </row>
    <row r="21" spans="1:3" x14ac:dyDescent="0.25">
      <c r="A21" s="39"/>
      <c r="B21" s="37"/>
      <c r="C21" s="38"/>
    </row>
    <row r="22" spans="1:3" x14ac:dyDescent="0.25">
      <c r="A22" s="39"/>
      <c r="B22" s="37"/>
      <c r="C22" s="38"/>
    </row>
    <row r="23" spans="1:3" x14ac:dyDescent="0.25">
      <c r="A23" s="39"/>
      <c r="B23" s="37"/>
      <c r="C23" s="38"/>
    </row>
    <row r="24" spans="1:3" x14ac:dyDescent="0.25">
      <c r="A24" s="39"/>
      <c r="B24" s="37"/>
      <c r="C24" s="38"/>
    </row>
    <row r="25" spans="1:3" x14ac:dyDescent="0.25">
      <c r="A25" s="39"/>
      <c r="B25" s="37"/>
      <c r="C25" s="38"/>
    </row>
    <row r="26" spans="1:3" x14ac:dyDescent="0.25">
      <c r="A26" s="39"/>
      <c r="B26" s="37"/>
      <c r="C26" s="38"/>
    </row>
    <row r="27" spans="1:3" x14ac:dyDescent="0.25">
      <c r="A27" s="39"/>
      <c r="B27" s="37"/>
      <c r="C27" s="38"/>
    </row>
    <row r="28" spans="1:3" x14ac:dyDescent="0.25">
      <c r="A28" s="39"/>
      <c r="B28" s="37"/>
      <c r="C28" s="38"/>
    </row>
    <row r="29" spans="1:3" x14ac:dyDescent="0.25">
      <c r="A29" s="39"/>
      <c r="B29" s="37"/>
      <c r="C29" s="38"/>
    </row>
    <row r="30" spans="1:3" x14ac:dyDescent="0.25">
      <c r="A30" s="39"/>
      <c r="B30" s="37"/>
      <c r="C30" s="38"/>
    </row>
    <row r="31" spans="1:3" x14ac:dyDescent="0.25">
      <c r="A31" s="39"/>
      <c r="B31" s="37"/>
      <c r="C31" s="38"/>
    </row>
  </sheetData>
  <mergeCells count="1">
    <mergeCell ref="A1:C1"/>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577F4-9CC6-4E1B-8590-06A15132CF50}">
  <dimension ref="A1:Q8"/>
  <sheetViews>
    <sheetView workbookViewId="0">
      <selection sqref="A1:N3"/>
    </sheetView>
  </sheetViews>
  <sheetFormatPr baseColWidth="10" defaultRowHeight="15" x14ac:dyDescent="0.25"/>
  <cols>
    <col min="1" max="1" width="32.7109375" customWidth="1"/>
    <col min="2" max="3" width="0" hidden="1" customWidth="1"/>
    <col min="4" max="4" width="23.85546875" bestFit="1" customWidth="1"/>
    <col min="5" max="6" width="0" hidden="1" customWidth="1"/>
    <col min="7" max="7" width="21.5703125" bestFit="1" customWidth="1"/>
    <col min="8" max="9" width="0" hidden="1" customWidth="1"/>
    <col min="10" max="10" width="18.7109375" customWidth="1"/>
    <col min="11" max="11" width="18" customWidth="1"/>
    <col min="12" max="13" width="0" hidden="1" customWidth="1"/>
    <col min="14" max="14" width="16.140625" customWidth="1"/>
    <col min="15" max="15" width="0" hidden="1" customWidth="1"/>
    <col min="16" max="16" width="4.5703125" hidden="1" customWidth="1"/>
    <col min="17" max="17" width="18.85546875" customWidth="1"/>
  </cols>
  <sheetData>
    <row r="1" spans="1:17" ht="42" customHeight="1" x14ac:dyDescent="0.25">
      <c r="A1" s="64" t="s">
        <v>9</v>
      </c>
      <c r="B1" s="63"/>
      <c r="C1" s="63"/>
      <c r="D1" s="63" t="s">
        <v>123</v>
      </c>
      <c r="E1" s="63"/>
      <c r="F1" s="63"/>
      <c r="G1" s="63" t="s">
        <v>124</v>
      </c>
      <c r="H1" s="63"/>
      <c r="I1" s="63"/>
      <c r="J1" s="64" t="s">
        <v>122</v>
      </c>
      <c r="K1" s="64" t="s">
        <v>46</v>
      </c>
      <c r="L1" s="64"/>
      <c r="M1" s="64"/>
      <c r="N1" s="64" t="s">
        <v>47</v>
      </c>
      <c r="O1" s="67"/>
      <c r="P1" s="67"/>
      <c r="Q1" s="64" t="s">
        <v>48</v>
      </c>
    </row>
    <row r="2" spans="1:17" hidden="1" x14ac:dyDescent="0.25">
      <c r="A2" s="71"/>
      <c r="B2" s="72" t="s">
        <v>36</v>
      </c>
      <c r="C2" s="72" t="s">
        <v>37</v>
      </c>
      <c r="D2" s="72" t="s">
        <v>38</v>
      </c>
      <c r="E2" s="72" t="s">
        <v>36</v>
      </c>
      <c r="F2" s="72" t="s">
        <v>37</v>
      </c>
      <c r="G2" s="72" t="s">
        <v>38</v>
      </c>
      <c r="H2" s="72" t="s">
        <v>42</v>
      </c>
      <c r="I2" s="72" t="s">
        <v>43</v>
      </c>
      <c r="J2" s="72"/>
      <c r="K2" s="72" t="s">
        <v>44</v>
      </c>
      <c r="L2" s="72" t="s">
        <v>42</v>
      </c>
      <c r="M2" s="72" t="s">
        <v>43</v>
      </c>
      <c r="N2" s="72" t="s">
        <v>44</v>
      </c>
      <c r="O2" t="s">
        <v>42</v>
      </c>
      <c r="P2" t="s">
        <v>43</v>
      </c>
      <c r="Q2" s="72" t="s">
        <v>44</v>
      </c>
    </row>
    <row r="3" spans="1:17" x14ac:dyDescent="0.25">
      <c r="A3" s="77" t="s">
        <v>58</v>
      </c>
      <c r="B3" s="73">
        <v>13975000</v>
      </c>
      <c r="C3" s="73">
        <v>50001777.200000003</v>
      </c>
      <c r="D3" s="74">
        <v>111398378</v>
      </c>
      <c r="E3" s="75">
        <v>3466576</v>
      </c>
      <c r="F3" s="75">
        <v>17355106.989999998</v>
      </c>
      <c r="G3" s="75">
        <v>20821682.989999998</v>
      </c>
      <c r="H3" s="75">
        <v>0.47365253353727865</v>
      </c>
      <c r="I3" s="75">
        <v>0.4106863332033589</v>
      </c>
      <c r="J3" s="74">
        <f>D3-G3</f>
        <v>90576695.010000005</v>
      </c>
      <c r="K3" s="76">
        <v>0.42569381755271152</v>
      </c>
      <c r="L3" s="76">
        <v>0.86943660143824864</v>
      </c>
      <c r="M3" s="76">
        <v>0.79545523558060816</v>
      </c>
      <c r="N3" s="76">
        <v>0.81308809550171368</v>
      </c>
      <c r="O3" s="70">
        <v>1.8356000229645555</v>
      </c>
      <c r="P3" s="70">
        <v>1.9368923951670041</v>
      </c>
      <c r="Q3" s="76">
        <v>1.9100303128105287</v>
      </c>
    </row>
    <row r="4" spans="1:17" x14ac:dyDescent="0.25">
      <c r="D4" s="31"/>
      <c r="E4" s="31"/>
      <c r="F4" s="31"/>
      <c r="G4" s="31"/>
      <c r="H4" s="31"/>
      <c r="I4" s="31"/>
      <c r="J4" s="31"/>
      <c r="K4" s="31"/>
      <c r="L4" s="31"/>
      <c r="M4" s="31"/>
      <c r="N4" s="31"/>
      <c r="O4" s="31"/>
      <c r="P4" s="31"/>
      <c r="Q4" s="31"/>
    </row>
    <row r="7" spans="1:17" x14ac:dyDescent="0.25">
      <c r="J7" s="69">
        <f>(G3+100)/D3</f>
        <v>0.18691280217742487</v>
      </c>
    </row>
    <row r="8" spans="1:17" x14ac:dyDescent="0.25">
      <c r="J8" s="70">
        <f>1-J7</f>
        <v>0.8130871978225751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Informe 2020</vt:lpstr>
      <vt:lpstr>Hoja7</vt:lpstr>
      <vt:lpstr>Meta 2021</vt:lpstr>
      <vt:lpstr>Agregados</vt:lpstr>
      <vt:lpstr>Agregados Meta</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Eduardo Rocha Aldana</dc:creator>
  <cp:lastModifiedBy>CARLOS EDUARDO ROCHA ALDANA</cp:lastModifiedBy>
  <dcterms:created xsi:type="dcterms:W3CDTF">2021-03-05T17:11:17Z</dcterms:created>
  <dcterms:modified xsi:type="dcterms:W3CDTF">2022-04-12T21:24:52Z</dcterms:modified>
</cp:coreProperties>
</file>