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https://educacionbogota-my.sharepoint.com/personal/crocha_educacionbogota_gov_co/Documents/SED Carlos Rocha/Plan de Austeridad/Seguimiento primer semestre/"/>
    </mc:Choice>
  </mc:AlternateContent>
  <xr:revisionPtr revIDLastSave="18" documentId="8_{27E7CAA1-1AA3-4321-BCE6-CB3CA8544D92}" xr6:coauthVersionLast="47" xr6:coauthVersionMax="47" xr10:uidLastSave="{BB51BFC0-F230-4793-B6A2-A2820BA53245}"/>
  <bookViews>
    <workbookView xWindow="-120" yWindow="-120" windowWidth="20730" windowHeight="11160" activeTab="2" xr2:uid="{00000000-000D-0000-FFFF-FFFF00000000}"/>
  </bookViews>
  <sheets>
    <sheet name="Informe 2020" sheetId="1" r:id="rId1"/>
    <sheet name="Hoja7" sheetId="7" state="hidden" r:id="rId2"/>
    <sheet name="Meta 2021" sheetId="6" r:id="rId3"/>
    <sheet name="Agregados" sheetId="8" r:id="rId4"/>
    <sheet name="Agregados Meta" sheetId="9"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 i="6" l="1"/>
  <c r="L4" i="6"/>
  <c r="J7" i="6"/>
  <c r="J8" i="6" s="1"/>
  <c r="L5" i="6"/>
  <c r="C82" i="8"/>
  <c r="C56" i="8" s="1"/>
  <c r="C30" i="8" s="1"/>
  <c r="B82" i="8"/>
  <c r="A82" i="8"/>
  <c r="B56" i="8"/>
  <c r="A56" i="8"/>
  <c r="B30" i="8"/>
  <c r="A30" i="8"/>
  <c r="K6" i="1" l="1"/>
  <c r="K7" i="1"/>
  <c r="K8" i="1"/>
  <c r="K9" i="1"/>
  <c r="K10" i="1"/>
  <c r="K11" i="1"/>
  <c r="K12" i="1"/>
  <c r="K13" i="1"/>
  <c r="K14" i="1"/>
  <c r="K15" i="1"/>
  <c r="K16" i="1"/>
  <c r="K17" i="1"/>
  <c r="K18" i="1"/>
  <c r="K19" i="1"/>
  <c r="K20" i="1"/>
  <c r="K21" i="1"/>
  <c r="K22" i="1"/>
  <c r="K23" i="1"/>
  <c r="K24" i="1"/>
  <c r="K25" i="1"/>
  <c r="K26" i="1"/>
  <c r="K27" i="1"/>
  <c r="K28" i="1"/>
  <c r="K29" i="1"/>
  <c r="H5" i="1"/>
  <c r="H29" i="1"/>
  <c r="H28" i="1"/>
  <c r="H27" i="1"/>
  <c r="H26" i="1"/>
  <c r="H25" i="1"/>
  <c r="H24" i="1"/>
  <c r="H23" i="1"/>
  <c r="H22" i="1"/>
  <c r="H21" i="1"/>
  <c r="H20" i="1"/>
  <c r="H19" i="1"/>
  <c r="H18" i="1"/>
  <c r="H17" i="1"/>
  <c r="H16" i="1"/>
  <c r="H15" i="1"/>
  <c r="H14" i="1"/>
  <c r="H13" i="1"/>
  <c r="H12" i="1"/>
  <c r="H11" i="1"/>
  <c r="H7" i="1"/>
  <c r="H6" i="1"/>
  <c r="G4" i="1"/>
  <c r="F4" i="1"/>
  <c r="C4" i="8"/>
  <c r="H4" i="1" l="1"/>
  <c r="B4" i="8"/>
  <c r="A4" i="8" l="1"/>
  <c r="C4" i="9" l="1"/>
  <c r="B4" i="9"/>
  <c r="A4" i="9"/>
  <c r="O5" i="6"/>
  <c r="P5" i="6"/>
  <c r="M5" i="6"/>
  <c r="J4" i="1"/>
  <c r="I4" i="1"/>
  <c r="J4" i="6"/>
  <c r="I4" i="6"/>
  <c r="G4" i="6"/>
  <c r="F4" i="6"/>
  <c r="H5" i="6"/>
  <c r="K5" i="6"/>
  <c r="K5" i="1"/>
  <c r="K4" i="6" l="1"/>
  <c r="S5" i="6"/>
  <c r="R5" i="6"/>
  <c r="Q5" i="6"/>
  <c r="N5" i="6"/>
  <c r="M4" i="6"/>
  <c r="P4" i="6"/>
  <c r="K4" i="1"/>
  <c r="H4" i="6"/>
  <c r="T5" i="6" l="1"/>
  <c r="R4" i="6"/>
  <c r="S4" i="6"/>
  <c r="Q4" i="6"/>
  <c r="N4" i="6"/>
  <c r="T4"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tc={740AACDF-AF8A-4055-AA22-A051004179D8}</author>
  </authors>
  <commentList>
    <comment ref="B2" authorId="0" shapeId="0" xr:uid="{00000000-0006-0000-03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selección de Rubros en la hoja: Informe "Entidad" 2020, diligencie solamente las filas marcadas con SI en la columna 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tc={57FB75F6-B8F3-42B7-A034-BF9D77BBB76A}</author>
    <author>tc={E2F8BE4B-52B5-48BA-BACD-04AA843DCE56}</author>
    <author>tc={FBBCCAED-D875-43A1-9D65-431BE8AA0455}</author>
    <author>tc={C2406502-F756-49CC-B02C-6D9A5A8BAD9D}</author>
    <author>tc={6A786712-2D1C-374D-A11F-43F03096DB1B}</author>
    <author>tc={D2E3AC62-5EA8-F94C-BB0B-AA86768EA66A}</author>
    <author>tc={BF3C5DAF-E23E-654A-9955-7ED9BECC2524}</author>
    <author>tc={40EBF418-D562-D643-8BEC-865C666E6685}</author>
    <author>tc={8C1EF783-332B-A941-B524-B6CA5C238120}</author>
    <author>tc={214A1BC4-9029-1942-87FF-D301D6498A9B}</author>
    <author>tc={64F7956D-018E-B947-98AD-A2C3DB8AC393}</author>
    <author>tc={C4E22132-28F0-5C46-AECA-1CDDEC75019C}</author>
    <author>tc={F1FCD5C3-9E8C-534B-B464-541C8871DC0A}</author>
    <author>tc={D85E5EBC-B4C8-474F-9A43-47941A8A23CB}</author>
    <author>tc={A8D59858-03A7-104A-8BC4-FCDA7D664422}</author>
    <author>tc={02FA0EE5-7E8D-1A49-92FC-A7B7019370A6}</author>
  </authors>
  <commentList>
    <comment ref="A1" authorId="0" shapeId="0" xr:uid="{00000000-0006-0000-02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Copie y pegue esta tabla las veces que sea necesario en esta misma hoja</t>
      </text>
    </comment>
    <comment ref="A4" authorId="1" shapeId="0" xr:uid="{00000000-0006-0000-0200-00000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Copie y pegue como texto estos valores en la hoja Informe SED</t>
      </text>
    </comment>
    <comment ref="A5" authorId="2" shapeId="0" xr:uid="{00000000-0006-0000-0200-000003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Digite en estos espacios los códigos de los rubros identificados para el articulo</t>
      </text>
    </comment>
    <comment ref="A14" authorId="3" shapeId="0" xr:uid="{C2406502-F756-49CC-B02C-6D9A5A8BAD9D}">
      <text>
        <t>[Comentario encadenado]
Su versión de Excel le permite leer este comentario encadenado; sin embargo, las ediciones que se apliquen se quitarán si el archivo se abre en una versión más reciente de Excel. Más información: https://go.microsoft.com/fwlink/?linkid=870924
Comentario:
    Digite en estos espacios los códigos de los rubros identificados para el articulo</t>
      </text>
    </comment>
    <comment ref="A27" authorId="4" shapeId="0" xr:uid="{6A786712-2D1C-374D-A11F-43F03096DB1B}">
      <text>
        <t>[Comentario encadenado]
Su versión de Excel le permite leer este comentario encadenado; sin embargo, las ediciones que se apliquen se quitarán si el archivo se abre en una versión más reciente de Excel. Más información: https://go.microsoft.com/fwlink/?linkid=870924
Comentario:
    Copie y pegue esta tabla las veces que sea necesario en esta misma hoja</t>
      </text>
    </comment>
    <comment ref="A30" authorId="5" shapeId="0" xr:uid="{D2E3AC62-5EA8-F94C-BB0B-AA86768EA66A}">
      <text>
        <t>[Comentario encadenado]
Su versión de Excel le permite leer este comentario encadenado; sin embargo, las ediciones que se apliquen se quitarán si el archivo se abre en una versión más reciente de Excel. Más información: https://go.microsoft.com/fwlink/?linkid=870924
Comentario:
    Copie y pegue como texto estos valores en la hoja Informe SED</t>
      </text>
    </comment>
    <comment ref="A31" authorId="6" shapeId="0" xr:uid="{BF3C5DAF-E23E-654A-9955-7ED9BECC2524}">
      <text>
        <t>[Comentario encadenado]
Su versión de Excel le permite leer este comentario encadenado; sin embargo, las ediciones que se apliquen se quitarán si el archivo se abre en una versión más reciente de Excel. Más información: https://go.microsoft.com/fwlink/?linkid=870924
Comentario:
    Digite en estos espacios los códigos de los rubros identificados para el articulo</t>
      </text>
    </comment>
    <comment ref="A40" authorId="7" shapeId="0" xr:uid="{40EBF418-D562-D643-8BEC-865C666E6685}">
      <text>
        <t>[Comentario encadenado]
Su versión de Excel le permite leer este comentario encadenado; sin embargo, las ediciones que se apliquen se quitarán si el archivo se abre en una versión más reciente de Excel. Más información: https://go.microsoft.com/fwlink/?linkid=870924
Comentario:
    Digite en estos espacios los códigos de los rubros identificados para el articulo</t>
      </text>
    </comment>
    <comment ref="A53" authorId="8" shapeId="0" xr:uid="{8C1EF783-332B-A941-B524-B6CA5C238120}">
      <text>
        <t>[Comentario encadenado]
Su versión de Excel le permite leer este comentario encadenado; sin embargo, las ediciones que se apliquen se quitarán si el archivo se abre en una versión más reciente de Excel. Más información: https://go.microsoft.com/fwlink/?linkid=870924
Comentario:
    Copie y pegue esta tabla las veces que sea necesario en esta misma hoja</t>
      </text>
    </comment>
    <comment ref="A56" authorId="9" shapeId="0" xr:uid="{214A1BC4-9029-1942-87FF-D301D6498A9B}">
      <text>
        <t>[Comentario encadenado]
Su versión de Excel le permite leer este comentario encadenado; sin embargo, las ediciones que se apliquen se quitarán si el archivo se abre en una versión más reciente de Excel. Más información: https://go.microsoft.com/fwlink/?linkid=870924
Comentario:
    Copie y pegue como texto estos valores en la hoja Informe SED</t>
      </text>
    </comment>
    <comment ref="A57" authorId="10" shapeId="0" xr:uid="{64F7956D-018E-B947-98AD-A2C3DB8AC393}">
      <text>
        <t>[Comentario encadenado]
Su versión de Excel le permite leer este comentario encadenado; sin embargo, las ediciones que se apliquen se quitarán si el archivo se abre en una versión más reciente de Excel. Más información: https://go.microsoft.com/fwlink/?linkid=870924
Comentario:
    Digite en estos espacios los códigos de los rubros identificados para el articulo</t>
      </text>
    </comment>
    <comment ref="A66" authorId="11" shapeId="0" xr:uid="{C4E22132-28F0-5C46-AECA-1CDDEC75019C}">
      <text>
        <t>[Comentario encadenado]
Su versión de Excel le permite leer este comentario encadenado; sin embargo, las ediciones que se apliquen se quitarán si el archivo se abre en una versión más reciente de Excel. Más información: https://go.microsoft.com/fwlink/?linkid=870924
Comentario:
    Digite en estos espacios los códigos de los rubros identificados para el articulo</t>
      </text>
    </comment>
    <comment ref="A79" authorId="12" shapeId="0" xr:uid="{F1FCD5C3-9E8C-534B-B464-541C8871DC0A}">
      <text>
        <t>[Comentario encadenado]
Su versión de Excel le permite leer este comentario encadenado; sin embargo, las ediciones que se apliquen se quitarán si el archivo se abre en una versión más reciente de Excel. Más información: https://go.microsoft.com/fwlink/?linkid=870924
Comentario:
    Copie y pegue esta tabla las veces que sea necesario en esta misma hoja</t>
      </text>
    </comment>
    <comment ref="A82" authorId="13" shapeId="0" xr:uid="{D85E5EBC-B4C8-474F-9A43-47941A8A23CB}">
      <text>
        <t>[Comentario encadenado]
Su versión de Excel le permite leer este comentario encadenado; sin embargo, las ediciones que se apliquen se quitarán si el archivo se abre en una versión más reciente de Excel. Más información: https://go.microsoft.com/fwlink/?linkid=870924
Comentario:
    Copie y pegue como texto estos valores en la hoja Informe SED</t>
      </text>
    </comment>
    <comment ref="A83" authorId="14" shapeId="0" xr:uid="{A8D59858-03A7-104A-8BC4-FCDA7D664422}">
      <text>
        <t>[Comentario encadenado]
Su versión de Excel le permite leer este comentario encadenado; sin embargo, las ediciones que se apliquen se quitarán si el archivo se abre en una versión más reciente de Excel. Más información: https://go.microsoft.com/fwlink/?linkid=870924
Comentario:
    Digite en estos espacios los códigos de los rubros identificados para el articulo</t>
      </text>
    </comment>
    <comment ref="A92" authorId="15" shapeId="0" xr:uid="{02FA0EE5-7E8D-1A49-92FC-A7B7019370A6}">
      <text>
        <t>[Comentario encadenado]
Su versión de Excel le permite leer este comentario encadenado; sin embargo, las ediciones que se apliquen se quitarán si el archivo se abre en una versión más reciente de Excel. Más información: https://go.microsoft.com/fwlink/?linkid=870924
Comentario:
    Digite en estos espacios los códigos de los rubros identificados para el articulo</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tc={78D573B8-D5F3-4AE4-A866-53E68133E77D}</author>
    <author>tc={0B7576AD-0BD2-4AC9-8294-C936673652E3}</author>
    <author>tc={FBBCCAED-D875-43A3-9D65-431BE8AA0455}</author>
  </authors>
  <commentList>
    <comment ref="A1" authorId="0" shapeId="0" xr:uid="{00000000-0006-0000-04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Copie y pegue esta tabla las veces que sea necesario en esta misma hoja</t>
      </text>
    </comment>
    <comment ref="A4" authorId="1" shapeId="0" xr:uid="{00000000-0006-0000-0400-00000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Copie y pegue estos valores como texto en la hoja META SED 2021</t>
      </text>
    </comment>
    <comment ref="A5" authorId="2" shapeId="0" xr:uid="{00000000-0006-0000-0400-000003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Digite en estos espacios los códigos de los rubros identificados para el articulo</t>
      </text>
    </comment>
  </commentList>
</comments>
</file>

<file path=xl/sharedStrings.xml><?xml version="1.0" encoding="utf-8"?>
<sst xmlns="http://schemas.openxmlformats.org/spreadsheetml/2006/main" count="280" uniqueCount="122">
  <si>
    <t>GASTOS ELEGIBLES</t>
  </si>
  <si>
    <t>No. Artículo</t>
  </si>
  <si>
    <t>Nombre del Artículo</t>
  </si>
  <si>
    <t>RUBROS CORRESPONDIENTES</t>
  </si>
  <si>
    <t>Código Rubro</t>
  </si>
  <si>
    <t>Giros (Pagos efectivos)</t>
  </si>
  <si>
    <t>Enero - Junio 2020</t>
  </si>
  <si>
    <t>Julio - Diciembre 2020</t>
  </si>
  <si>
    <t>Enero - Diciembre 2020</t>
  </si>
  <si>
    <t>Nombre Rubro</t>
  </si>
  <si>
    <t>Seleccionado (SI O NO)</t>
  </si>
  <si>
    <t>Condiciones para contratar la prestación de servicios profesionales y de apoyo a la gestión</t>
  </si>
  <si>
    <t xml:space="preserve"> Horas extras, dominicales y festivos.</t>
  </si>
  <si>
    <t xml:space="preserve"> Compensación por vacaciones</t>
  </si>
  <si>
    <t> Bono navideño</t>
  </si>
  <si>
    <t xml:space="preserve"> Capacitación</t>
  </si>
  <si>
    <t xml:space="preserve"> Bienestar</t>
  </si>
  <si>
    <t xml:space="preserve"> Fondos educativos</t>
  </si>
  <si>
    <t>Estudios técnicos de rediseño institucional</t>
  </si>
  <si>
    <t>Concursos públicos abiertos de méritos. </t>
  </si>
  <si>
    <t xml:space="preserve"> Viáticos y gastos de viaje</t>
  </si>
  <si>
    <t>Contratación servicios administrativos.  </t>
  </si>
  <si>
    <t xml:space="preserve"> Telefonía celular</t>
  </si>
  <si>
    <t xml:space="preserve"> Telefonía fija</t>
  </si>
  <si>
    <t xml:space="preserve"> Vehículos oficiales</t>
  </si>
  <si>
    <t xml:space="preserve"> Adquisición de vehículos y maquinaria</t>
  </si>
  <si>
    <t xml:space="preserve"> Fotocopiado, multicopiado e impresión</t>
  </si>
  <si>
    <t>Condiciones para contratar elementos de consumo</t>
  </si>
  <si>
    <t xml:space="preserve"> Cajas menores</t>
  </si>
  <si>
    <t xml:space="preserve"> Suministro del servicio de Internet</t>
  </si>
  <si>
    <t xml:space="preserve"> Inventarios y stock de elementos</t>
  </si>
  <si>
    <t>Adquisición, mantenimiento o reparación de bienes inmuebles o muebles</t>
  </si>
  <si>
    <t>Edición, impresión, reproducción, publicación de avisos</t>
  </si>
  <si>
    <t xml:space="preserve"> Suscripciones</t>
  </si>
  <si>
    <t xml:space="preserve"> Eventos y conmemoraciones</t>
  </si>
  <si>
    <t xml:space="preserve"> Servicios públicos</t>
  </si>
  <si>
    <t>Enero - Junio 2021</t>
  </si>
  <si>
    <t>Julio - Diciembre 2021</t>
  </si>
  <si>
    <t>Enero - Diciembre 2021</t>
  </si>
  <si>
    <t>Seleccionado (SI o NO)</t>
  </si>
  <si>
    <t>META: Giros Programados</t>
  </si>
  <si>
    <t>INDICADORES PROGRAMADOS</t>
  </si>
  <si>
    <t>Semestre 1</t>
  </si>
  <si>
    <t>Semestre 2</t>
  </si>
  <si>
    <t>Acumulado Anual</t>
  </si>
  <si>
    <t>Giros Ejecutados</t>
  </si>
  <si>
    <t>Indicador de Austeridad META</t>
  </si>
  <si>
    <t>Indicador de Austeridad OBSERVADO</t>
  </si>
  <si>
    <t>Indicador de Cumplimiento</t>
  </si>
  <si>
    <t>SI</t>
  </si>
  <si>
    <t>NO</t>
  </si>
  <si>
    <t>OPCIONES</t>
  </si>
  <si>
    <t>SUMATORIA</t>
  </si>
  <si>
    <t>ARTÍCULO 3</t>
  </si>
  <si>
    <t>Valores</t>
  </si>
  <si>
    <t>Código Rubro 
(Según clasificador vigente)</t>
  </si>
  <si>
    <t>Valores Meta</t>
  </si>
  <si>
    <t>Periodo:</t>
  </si>
  <si>
    <t>Servicios de copia y reproducción</t>
  </si>
  <si>
    <t>Servicios de documentación y certificación jurídica.
Servicios científicos y otros servicios técnicos.
Otros servicios profesionales y técnicos n.c.p.
Servicios de copia y reproducción.
Servicios de mantenimiento y reparación de otra maquinaria y otro equipo.
Equipos de información, computación y telecomunicaciones TIC.
Pasta o pulpa, papel y productos de papel; impresos y artículos relacionados.
Productos metálicos elaborados (excepto maquinaria y equipo).
Multas y sanciones.</t>
  </si>
  <si>
    <t>3120202030005003-</t>
  </si>
  <si>
    <t>Maquinaria y aparatos eléctricos.
Maquinaria de oficina, contabilidad e informática
Productos metálicos elaborados (excepto maquinaria y equipo).
Muebles; otros bienes transportables n.c.p.
Productos de caucho y plástico
Otros productos químicos; fibras artificiales (o fibras industriales hechas por el hombre).
Pasta o pulpa, papel y productos de papel; impresos y
artículos relacionados.</t>
  </si>
  <si>
    <t>1310201010106
1310201010105
1310202010302
1310202010208
1310202010206
1310202010205
1310202010202</t>
  </si>
  <si>
    <t>Productos de hornos de coque, de refinación de petróleo y combustible.
Servicio de transporte de pasajeros.</t>
  </si>
  <si>
    <t>1310202010203
1310202020102</t>
  </si>
  <si>
    <t>Bienestar e Incentivos</t>
  </si>
  <si>
    <t>capacitacion</t>
  </si>
  <si>
    <t>Viaticos y gastos de viaje</t>
  </si>
  <si>
    <t>1310101010105-</t>
  </si>
  <si>
    <t xml:space="preserve">Horas extras dominicales, festivos, recargo nocturno y trabajo suplementario </t>
  </si>
  <si>
    <t>3110103010000-</t>
  </si>
  <si>
    <t>Indemnización por vacaciones</t>
  </si>
  <si>
    <t>31020202030313-</t>
  </si>
  <si>
    <t xml:space="preserve">Otros servicios profesionales y técnicos n.c.p. </t>
  </si>
  <si>
    <t>3120202030004002-</t>
  </si>
  <si>
    <t>Servicios de Telecomunicaciones Móviles</t>
  </si>
  <si>
    <t>3120202030004001-</t>
  </si>
  <si>
    <t>Servicios de Telefonía fija</t>
  </si>
  <si>
    <t>Productos de hornos de coque, de refinación de petróleo y combustible</t>
  </si>
  <si>
    <t>servicio de transporte de pasajeros</t>
  </si>
  <si>
    <t>Maquinaria y aparatos eléctricos</t>
  </si>
  <si>
    <t>Maquinaria de oficina, contabilidad e informática</t>
  </si>
  <si>
    <t>Productos metálicos elaborados (excepto maquinaria y equipo)</t>
  </si>
  <si>
    <t>Muebles; otros bienes transportables n.c.p.</t>
  </si>
  <si>
    <t>Productos de caucho y plástico</t>
  </si>
  <si>
    <t>Otros productos químicos; fibras artificiales (o fibras industriales hechas por el hombre)</t>
  </si>
  <si>
    <t>Servicios de documentación y certificación jurídica</t>
  </si>
  <si>
    <t>3120202030003010-</t>
  </si>
  <si>
    <t>3120202030003000-</t>
  </si>
  <si>
    <t>3120202030005000-</t>
  </si>
  <si>
    <t>3120202030006000-</t>
  </si>
  <si>
    <t>3120101010002-</t>
  </si>
  <si>
    <t>3120202030002000
3120202030003000
3120202030003010
3120202030005000
3120202030006000
3120101010002
3120201020002
3120201030002
313040000</t>
  </si>
  <si>
    <t>Servicios científicos y otros servicios técnicos.</t>
  </si>
  <si>
    <t>Otros servicios profesionales y técnicos n.c.p.</t>
  </si>
  <si>
    <t>Servicios de copia y reproducción.</t>
  </si>
  <si>
    <t>Servicios de mantenimiento y reparación de otra maquinaria y otro equipo.</t>
  </si>
  <si>
    <t>Equipos de información, computación y telecomunicaciones TIC.</t>
  </si>
  <si>
    <t>Pasta o pulpa, papel y productos de papel; impresos y artículos relacionados.</t>
  </si>
  <si>
    <t>Productos metálicos elaborados (excepto maquinaria y equipo).</t>
  </si>
  <si>
    <t>Multas y sanciones.</t>
  </si>
  <si>
    <t xml:space="preserve">Energía
Gas
Acueducto y alcantarillado
Aseo </t>
  </si>
  <si>
    <t>3120202040001001-</t>
  </si>
  <si>
    <t>Energía</t>
  </si>
  <si>
    <t>3120202040001004-</t>
  </si>
  <si>
    <t>Gas</t>
  </si>
  <si>
    <t>3120202040001002-</t>
  </si>
  <si>
    <t>Acueducto y alcantarillado</t>
  </si>
  <si>
    <t>3120202040001003-</t>
  </si>
  <si>
    <t>Aseo</t>
  </si>
  <si>
    <t>3120202040001001-
3120202040001004-
3120202040001002-
3120202040001003-</t>
  </si>
  <si>
    <t>artículo 27</t>
  </si>
  <si>
    <t>Enero - Junio 2019</t>
  </si>
  <si>
    <t>Julio - Diciembre 2019</t>
  </si>
  <si>
    <t>Enero - Diciembre 2019</t>
  </si>
  <si>
    <t>primer semestre 2020</t>
  </si>
  <si>
    <t>Segundo semestre 2020</t>
  </si>
  <si>
    <t>primer semestre 2019</t>
  </si>
  <si>
    <t>Segundo semestre 2019</t>
  </si>
  <si>
    <t>Pasta o pulpa, papel y productos de papel; impresos y artículos relacionados</t>
  </si>
  <si>
    <t xml:space="preserve">OBSERVACIONES </t>
  </si>
  <si>
    <t>No es posible hacer una proyección para el 2021 con un menor valor al 2020 para el rubro de fotocopiado, toda vez que durante el 2020 se presentó una baja utilización del servicio debido a la virtualidad. Por lo anterior se hizo un ajuste de la proyección teniendo en cuenta las cifras correspondientes al año 2019 dado que corresponde a la última vigencia de comportamiento regular de dicho rubro, por este motivo se establece el valor de los giros realizados durante dicho año, como linea base para la definición de la meta del año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</si>
</sst>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44" formatCode="_-&quot;$&quot;\ * #,##0.00_-;\-&quot;$&quot;\ * #,##0.00_-;_-&quot;$&quot;\ * &quot;-&quot;??_-;_-@_-"/>
    <numFmt numFmtId="164" formatCode="_-&quot;$&quot;* #,##0.00_-;\-&quot;$&quot;* #,##0.00_-;_-&quot;$&quot;* &quot;-&quot;??_-;_-@_-"/>
    <numFmt numFmtId="165" formatCode="0.0%"/>
  </numFmts>
  <fonts count="5"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b/>
      <sz val="14"/>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cellStyleXfs>
  <cellXfs count="79">
    <xf numFmtId="0" fontId="0" fillId="0" borderId="0" xfId="0"/>
    <xf numFmtId="0" fontId="0" fillId="0" borderId="0" xfId="0" applyAlignment="1">
      <alignment horizontal="center" vertical="center"/>
    </xf>
    <xf numFmtId="0" fontId="0" fillId="0" borderId="0" xfId="0" applyAlignment="1">
      <alignment vertical="center"/>
    </xf>
    <xf numFmtId="0" fontId="0" fillId="0" borderId="1" xfId="0" applyBorder="1" applyAlignment="1">
      <alignment vertical="center" wrapText="1"/>
    </xf>
    <xf numFmtId="0" fontId="0" fillId="0" borderId="0" xfId="0" applyAlignment="1">
      <alignment vertical="center" wrapText="1"/>
    </xf>
    <xf numFmtId="0" fontId="2" fillId="0" borderId="0" xfId="0" applyFont="1" applyAlignment="1">
      <alignment vertical="center"/>
    </xf>
    <xf numFmtId="0" fontId="2" fillId="0" borderId="0" xfId="0" applyFont="1"/>
    <xf numFmtId="0" fontId="0" fillId="0" borderId="1" xfId="0"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0" fillId="2" borderId="1" xfId="0" applyFill="1" applyBorder="1" applyAlignment="1">
      <alignment horizontal="center" vertical="center"/>
    </xf>
    <xf numFmtId="0" fontId="2" fillId="0" borderId="1" xfId="0" applyFont="1" applyBorder="1" applyAlignment="1">
      <alignment horizontal="center" vertical="center" wrapText="1"/>
    </xf>
    <xf numFmtId="0" fontId="0" fillId="3" borderId="1" xfId="0" applyFill="1" applyBorder="1" applyAlignment="1">
      <alignment vertical="center"/>
    </xf>
    <xf numFmtId="0" fontId="0" fillId="3" borderId="1" xfId="0" applyFill="1" applyBorder="1" applyAlignment="1">
      <alignment horizontal="center" vertical="center"/>
    </xf>
    <xf numFmtId="0" fontId="0" fillId="5" borderId="1" xfId="0" applyFill="1" applyBorder="1" applyAlignment="1">
      <alignment horizontal="center" vertical="center"/>
    </xf>
    <xf numFmtId="0" fontId="2" fillId="0" borderId="0" xfId="0" applyFont="1" applyAlignment="1">
      <alignment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165" fontId="0" fillId="2" borderId="1" xfId="1" applyNumberFormat="1" applyFont="1" applyFill="1" applyBorder="1" applyAlignment="1">
      <alignment horizontal="center" vertical="center"/>
    </xf>
    <xf numFmtId="0" fontId="2" fillId="0" borderId="1" xfId="0" applyFont="1" applyBorder="1" applyAlignment="1">
      <alignment horizontal="center" vertical="center" wrapText="1"/>
    </xf>
    <xf numFmtId="0" fontId="0" fillId="0" borderId="3" xfId="0" applyFont="1" applyBorder="1" applyAlignment="1">
      <alignment horizontal="left" vertical="center" wrapText="1"/>
    </xf>
    <xf numFmtId="0" fontId="4" fillId="0" borderId="7" xfId="0" applyFont="1" applyBorder="1" applyAlignment="1">
      <alignment horizontal="center"/>
    </xf>
    <xf numFmtId="0" fontId="4" fillId="7" borderId="7" xfId="0" applyFont="1" applyFill="1" applyBorder="1" applyAlignment="1">
      <alignment horizontal="center"/>
    </xf>
    <xf numFmtId="3" fontId="0" fillId="2" borderId="1" xfId="0" applyNumberFormat="1" applyFill="1" applyBorder="1" applyAlignment="1">
      <alignment horizontal="center" vertical="center"/>
    </xf>
    <xf numFmtId="3" fontId="2" fillId="2" borderId="1" xfId="0" applyNumberFormat="1" applyFont="1" applyFill="1" applyBorder="1" applyAlignment="1">
      <alignment horizontal="center" vertical="center" wrapText="1"/>
    </xf>
    <xf numFmtId="0" fontId="0" fillId="3" borderId="1" xfId="0" applyFill="1" applyBorder="1" applyAlignment="1">
      <alignment vertical="center" wrapText="1"/>
    </xf>
    <xf numFmtId="44" fontId="0" fillId="3" borderId="1" xfId="2" applyFont="1" applyFill="1" applyBorder="1" applyAlignment="1">
      <alignment horizontal="center" vertical="center"/>
    </xf>
    <xf numFmtId="44" fontId="0" fillId="2" borderId="1" xfId="2" applyFont="1" applyFill="1" applyBorder="1" applyAlignment="1">
      <alignment horizontal="center" vertical="center"/>
    </xf>
    <xf numFmtId="0" fontId="0" fillId="3" borderId="1" xfId="0" applyFill="1" applyBorder="1" applyAlignment="1">
      <alignment horizontal="justify" vertical="center" wrapText="1"/>
    </xf>
    <xf numFmtId="0" fontId="0" fillId="3" borderId="1" xfId="0" applyFill="1" applyBorder="1" applyAlignment="1">
      <alignment horizontal="justify" vertical="center"/>
    </xf>
    <xf numFmtId="3" fontId="0" fillId="0" borderId="0" xfId="0" applyNumberFormat="1"/>
    <xf numFmtId="1" fontId="0" fillId="3" borderId="1" xfId="0" applyNumberFormat="1" applyFill="1" applyBorder="1" applyAlignment="1">
      <alignment vertical="center" wrapText="1"/>
    </xf>
    <xf numFmtId="44" fontId="0" fillId="0" borderId="0" xfId="0" applyNumberFormat="1"/>
    <xf numFmtId="44" fontId="0" fillId="0" borderId="0" xfId="2" applyFont="1"/>
    <xf numFmtId="0" fontId="0" fillId="6" borderId="1" xfId="0" applyFill="1" applyBorder="1" applyAlignment="1">
      <alignment vertical="center"/>
    </xf>
    <xf numFmtId="0" fontId="0" fillId="6" borderId="1" xfId="0" applyFill="1" applyBorder="1" applyAlignment="1">
      <alignment vertical="center" wrapText="1"/>
    </xf>
    <xf numFmtId="44" fontId="0" fillId="6" borderId="1" xfId="2" applyFont="1" applyFill="1" applyBorder="1" applyAlignment="1">
      <alignment vertical="center"/>
    </xf>
    <xf numFmtId="1" fontId="0" fillId="7" borderId="1" xfId="0" applyNumberFormat="1" applyFill="1" applyBorder="1" applyAlignment="1">
      <alignment vertical="center"/>
    </xf>
    <xf numFmtId="0" fontId="0" fillId="7" borderId="1" xfId="0" applyFill="1" applyBorder="1" applyAlignment="1">
      <alignment vertical="center" wrapText="1"/>
    </xf>
    <xf numFmtId="44" fontId="0" fillId="7" borderId="1" xfId="2" applyFont="1" applyFill="1" applyBorder="1" applyAlignment="1">
      <alignment vertical="center"/>
    </xf>
    <xf numFmtId="1" fontId="0" fillId="7" borderId="1" xfId="0" applyNumberFormat="1" applyFill="1" applyBorder="1" applyAlignment="1">
      <alignment horizontal="right" vertical="center"/>
    </xf>
    <xf numFmtId="0" fontId="0" fillId="7" borderId="1" xfId="0" applyFill="1" applyBorder="1" applyAlignment="1">
      <alignment horizontal="right" vertical="center" wrapText="1"/>
    </xf>
    <xf numFmtId="0" fontId="0" fillId="7" borderId="1" xfId="0" applyFill="1" applyBorder="1" applyAlignment="1">
      <alignment horizontal="right" vertical="center"/>
    </xf>
    <xf numFmtId="42" fontId="0" fillId="3" borderId="1" xfId="3" applyFont="1" applyFill="1" applyBorder="1" applyAlignment="1">
      <alignment horizontal="center" vertical="center"/>
    </xf>
    <xf numFmtId="0" fontId="0" fillId="8" borderId="0" xfId="0" applyFill="1" applyBorder="1" applyAlignment="1">
      <alignment horizontal="center" vertical="center"/>
    </xf>
    <xf numFmtId="44" fontId="0" fillId="8" borderId="0" xfId="2" applyFont="1" applyFill="1" applyBorder="1" applyAlignment="1">
      <alignment horizontal="center" vertical="center"/>
    </xf>
    <xf numFmtId="44" fontId="0" fillId="8" borderId="0" xfId="0" applyNumberFormat="1" applyFill="1" applyBorder="1" applyAlignment="1">
      <alignment horizontal="center" vertical="center"/>
    </xf>
    <xf numFmtId="0" fontId="0" fillId="8" borderId="1" xfId="0" applyFill="1" applyBorder="1" applyAlignment="1">
      <alignment horizontal="center" vertical="center"/>
    </xf>
    <xf numFmtId="0" fontId="0" fillId="8" borderId="1" xfId="0" applyFill="1" applyBorder="1" applyAlignment="1">
      <alignment vertical="center" wrapText="1"/>
    </xf>
    <xf numFmtId="42" fontId="0" fillId="2" borderId="1" xfId="3" applyFont="1" applyFill="1" applyBorder="1" applyAlignment="1">
      <alignment horizontal="center" vertical="center"/>
    </xf>
    <xf numFmtId="42" fontId="2" fillId="2" borderId="1" xfId="3" applyFont="1" applyFill="1" applyBorder="1" applyAlignment="1">
      <alignment horizontal="center" vertical="center"/>
    </xf>
    <xf numFmtId="0" fontId="0" fillId="3" borderId="1" xfId="0" applyFill="1" applyBorder="1" applyAlignment="1">
      <alignment horizontal="right" vertical="center"/>
    </xf>
    <xf numFmtId="0" fontId="0" fillId="3" borderId="1" xfId="0" applyFill="1" applyBorder="1" applyAlignment="1">
      <alignment horizontal="right"/>
    </xf>
    <xf numFmtId="0" fontId="2" fillId="2" borderId="3" xfId="0" applyFont="1" applyFill="1" applyBorder="1" applyAlignment="1">
      <alignment horizontal="right" vertical="center" wrapText="1"/>
    </xf>
    <xf numFmtId="0" fontId="0" fillId="3" borderId="1" xfId="0" applyFill="1" applyBorder="1" applyAlignment="1">
      <alignment horizontal="right" vertical="center" wrapText="1"/>
    </xf>
    <xf numFmtId="0" fontId="0" fillId="0" borderId="0" xfId="0" applyAlignment="1">
      <alignment horizontal="righ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4" fillId="7" borderId="7" xfId="0" applyFont="1" applyFill="1" applyBorder="1" applyAlignment="1">
      <alignment horizontal="center"/>
    </xf>
    <xf numFmtId="164" fontId="0" fillId="0" borderId="0" xfId="0" applyNumberFormat="1" applyAlignment="1">
      <alignment horizontal="center" vertical="center"/>
    </xf>
    <xf numFmtId="44" fontId="0" fillId="4" borderId="1" xfId="2" applyFont="1" applyFill="1" applyBorder="1" applyAlignment="1">
      <alignment horizontal="center" vertical="center"/>
    </xf>
    <xf numFmtId="44" fontId="2" fillId="2" borderId="1" xfId="2" applyFont="1" applyFill="1" applyBorder="1" applyAlignment="1">
      <alignment horizontal="center" vertical="center" wrapText="1"/>
    </xf>
    <xf numFmtId="44" fontId="0" fillId="0" borderId="0" xfId="0" applyNumberFormat="1" applyAlignment="1">
      <alignment horizontal="center" vertical="center"/>
    </xf>
    <xf numFmtId="44" fontId="0" fillId="0" borderId="0" xfId="2"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right" vertical="center" wrapText="1"/>
    </xf>
    <xf numFmtId="0" fontId="2" fillId="0" borderId="3" xfId="0" applyFont="1" applyBorder="1" applyAlignment="1">
      <alignment horizontal="right" vertical="center" wrapText="1"/>
    </xf>
    <xf numFmtId="0" fontId="4" fillId="7" borderId="7" xfId="0" applyFont="1" applyFill="1" applyBorder="1" applyAlignment="1">
      <alignment horizont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cellXfs>
  <cellStyles count="4">
    <cellStyle name="Moneda" xfId="2" builtinId="4"/>
    <cellStyle name="Moneda [0]" xfId="3" builtinId="7"/>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Diego Sanchez" id="{F50F30B3-45BF-46A0-B936-F671704C97DF}" userId="c6fd2e426a6d5cff" providerId="Windows Live"/>
  <person displayName="CARLOS EDUARDO ROCHA ALDANA" id="{A5A18718-F3E2-49E5-A127-1F731DE9B125}" userId="CARLOS EDUARDO ROCHA ALDANA"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 dT="2021-03-05T17:48:13.66" personId="{A5A18718-F3E2-49E5-A127-1F731DE9B125}" id="{740AACDF-AF8A-4055-AA22-A051004179D8}">
    <text>De acuerdo con la selección de Rubros en la hoja: Informe "Entidad" 2020, diligencie solamente las filas marcadas con SI en la columna E</text>
  </threadedComment>
</ThreadedComments>
</file>

<file path=xl/threadedComments/threadedComment2.xml><?xml version="1.0" encoding="utf-8"?>
<ThreadedComments xmlns="http://schemas.microsoft.com/office/spreadsheetml/2018/threadedcomments" xmlns:x="http://schemas.openxmlformats.org/spreadsheetml/2006/main">
  <threadedComment ref="A1" dT="2021-03-07T20:37:54.20" personId="{F50F30B3-45BF-46A0-B936-F671704C97DF}" id="{57FB75F6-B8F3-42B7-A034-BF9D77BBB76A}">
    <text>Copie y pegue esta tabla las veces que sea necesario en esta misma hoja</text>
  </threadedComment>
  <threadedComment ref="A4" dT="2021-03-07T20:39:47.19" personId="{F50F30B3-45BF-46A0-B936-F671704C97DF}" id="{E2F8BE4B-52B5-48BA-BACD-04AA843DCE56}">
    <text>Copie y pegue como texto estos valores en la hoja Informe SED</text>
  </threadedComment>
  <threadedComment ref="A5" dT="2021-03-07T20:39:20.79" personId="{F50F30B3-45BF-46A0-B936-F671704C97DF}" id="{FBBCCAED-D875-43A1-9D65-431BE8AA0455}">
    <text>Digite en estos espacios los códigos de los rubros identificados para el articulo</text>
  </threadedComment>
  <threadedComment ref="A14" dT="2021-03-07T20:39:20.79" personId="{F50F30B3-45BF-46A0-B936-F671704C97DF}" id="{C2406502-F756-49CC-B02C-6D9A5A8BAD9D}">
    <text>Digite en estos espacios los códigos de los rubros identificados para el articulo</text>
  </threadedComment>
  <threadedComment ref="A27" dT="2021-03-07T20:37:54.20" personId="{F50F30B3-45BF-46A0-B936-F671704C97DF}" id="{6A786712-2D1C-374D-A11F-43F03096DB1B}">
    <text>Copie y pegue esta tabla las veces que sea necesario en esta misma hoja</text>
  </threadedComment>
  <threadedComment ref="A30" dT="2021-03-07T20:39:47.19" personId="{F50F30B3-45BF-46A0-B936-F671704C97DF}" id="{D2E3AC62-5EA8-F94C-BB0B-AA86768EA66A}">
    <text>Copie y pegue como texto estos valores en la hoja Informe SED</text>
  </threadedComment>
  <threadedComment ref="A31" dT="2021-03-07T20:39:20.79" personId="{F50F30B3-45BF-46A0-B936-F671704C97DF}" id="{BF3C5DAF-E23E-654A-9955-7ED9BECC2524}">
    <text>Digite en estos espacios los códigos de los rubros identificados para el articulo</text>
  </threadedComment>
  <threadedComment ref="A40" dT="2021-03-07T20:39:20.79" personId="{F50F30B3-45BF-46A0-B936-F671704C97DF}" id="{40EBF418-D562-D643-8BEC-865C666E6685}">
    <text>Digite en estos espacios los códigos de los rubros identificados para el articulo</text>
  </threadedComment>
  <threadedComment ref="A53" dT="2021-03-07T20:37:54.20" personId="{F50F30B3-45BF-46A0-B936-F671704C97DF}" id="{8C1EF783-332B-A941-B524-B6CA5C238120}">
    <text>Copie y pegue esta tabla las veces que sea necesario en esta misma hoja</text>
  </threadedComment>
  <threadedComment ref="A56" dT="2021-03-07T20:39:47.19" personId="{F50F30B3-45BF-46A0-B936-F671704C97DF}" id="{214A1BC4-9029-1942-87FF-D301D6498A9B}">
    <text>Copie y pegue como texto estos valores en la hoja Informe SED</text>
  </threadedComment>
  <threadedComment ref="A57" dT="2021-03-07T20:39:20.79" personId="{F50F30B3-45BF-46A0-B936-F671704C97DF}" id="{64F7956D-018E-B947-98AD-A2C3DB8AC393}">
    <text>Digite en estos espacios los códigos de los rubros identificados para el articulo</text>
  </threadedComment>
  <threadedComment ref="A66" dT="2021-03-07T20:39:20.79" personId="{F50F30B3-45BF-46A0-B936-F671704C97DF}" id="{C4E22132-28F0-5C46-AECA-1CDDEC75019C}">
    <text>Digite en estos espacios los códigos de los rubros identificados para el articulo</text>
  </threadedComment>
  <threadedComment ref="A79" dT="2021-03-07T20:37:54.20" personId="{F50F30B3-45BF-46A0-B936-F671704C97DF}" id="{F1FCD5C3-9E8C-534B-B464-541C8871DC0A}">
    <text>Copie y pegue esta tabla las veces que sea necesario en esta misma hoja</text>
  </threadedComment>
  <threadedComment ref="A82" dT="2021-03-07T20:39:47.19" personId="{F50F30B3-45BF-46A0-B936-F671704C97DF}" id="{D85E5EBC-B4C8-474F-9A43-47941A8A23CB}">
    <text>Copie y pegue como texto estos valores en la hoja Informe SED</text>
  </threadedComment>
  <threadedComment ref="A83" dT="2021-03-07T20:39:20.79" personId="{F50F30B3-45BF-46A0-B936-F671704C97DF}" id="{A8D59858-03A7-104A-8BC4-FCDA7D664422}">
    <text>Digite en estos espacios los códigos de los rubros identificados para el articulo</text>
  </threadedComment>
  <threadedComment ref="A92" dT="2021-03-07T20:39:20.79" personId="{F50F30B3-45BF-46A0-B936-F671704C97DF}" id="{02FA0EE5-7E8D-1A49-92FC-A7B7019370A6}">
    <text>Digite en estos espacios los códigos de los rubros identificados para el articulo</text>
  </threadedComment>
</ThreadedComments>
</file>

<file path=xl/threadedComments/threadedComment3.xml><?xml version="1.0" encoding="utf-8"?>
<ThreadedComments xmlns="http://schemas.microsoft.com/office/spreadsheetml/2018/threadedcomments" xmlns:x="http://schemas.openxmlformats.org/spreadsheetml/2006/main">
  <threadedComment ref="A1" dT="2021-03-07T20:37:54.20" personId="{F50F30B3-45BF-46A0-B936-F671704C97DF}" id="{78D573B8-D5F3-4AE4-A866-53E68133E77D}">
    <text>Copie y pegue esta tabla las veces que sea necesario en esta misma hoja</text>
  </threadedComment>
  <threadedComment ref="A4" dT="2021-03-07T20:41:24.11" personId="{F50F30B3-45BF-46A0-B936-F671704C97DF}" id="{0B7576AD-0BD2-4AC9-8294-C936673652E3}">
    <text>Copie y pegue estos valores como texto en la hoja META SED 2021</text>
  </threadedComment>
  <threadedComment ref="A5" dT="2021-03-07T20:39:20.79" personId="{F50F30B3-45BF-46A0-B936-F671704C97DF}" id="{FBBCCAED-D875-43A3-9D65-431BE8AA0455}">
    <text>Digite en estos espacios los códigos de los rubros identificados para el articulo</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9"/>
  <sheetViews>
    <sheetView topLeftCell="G3" zoomScale="130" zoomScaleNormal="130" workbookViewId="0">
      <selection activeCell="I4" sqref="I4"/>
    </sheetView>
  </sheetViews>
  <sheetFormatPr baseColWidth="10" defaultRowHeight="15" x14ac:dyDescent="0.25"/>
  <cols>
    <col min="1" max="1" width="9" style="2" customWidth="1"/>
    <col min="2" max="2" width="41" style="4" customWidth="1"/>
    <col min="3" max="3" width="28.140625" style="57" bestFit="1" customWidth="1"/>
    <col min="4" max="4" width="71.7109375" style="2" customWidth="1"/>
    <col min="5" max="5" width="13.42578125" style="1" customWidth="1"/>
    <col min="6" max="11" width="23.7109375" style="1" customWidth="1"/>
    <col min="12" max="13" width="11.42578125" style="2"/>
    <col min="15" max="15" width="20.28515625" bestFit="1" customWidth="1"/>
    <col min="16" max="16" width="22.7109375" customWidth="1"/>
  </cols>
  <sheetData>
    <row r="1" spans="1:16" s="6" customFormat="1" x14ac:dyDescent="0.25">
      <c r="A1" s="66" t="s">
        <v>0</v>
      </c>
      <c r="B1" s="66"/>
      <c r="C1" s="66" t="s">
        <v>3</v>
      </c>
      <c r="D1" s="66"/>
      <c r="E1" s="66"/>
      <c r="F1" s="66"/>
      <c r="G1" s="66"/>
      <c r="H1" s="66"/>
      <c r="I1" s="66"/>
      <c r="J1" s="66"/>
      <c r="K1" s="66"/>
      <c r="L1" s="5"/>
      <c r="M1" s="5"/>
    </row>
    <row r="2" spans="1:16" s="9" customFormat="1" ht="34.5" customHeight="1" x14ac:dyDescent="0.25">
      <c r="A2" s="68" t="s">
        <v>1</v>
      </c>
      <c r="B2" s="68" t="s">
        <v>2</v>
      </c>
      <c r="C2" s="70" t="s">
        <v>4</v>
      </c>
      <c r="D2" s="68" t="s">
        <v>9</v>
      </c>
      <c r="E2" s="68" t="s">
        <v>10</v>
      </c>
      <c r="F2" s="67" t="s">
        <v>5</v>
      </c>
      <c r="G2" s="67"/>
      <c r="H2" s="67"/>
      <c r="I2" s="67" t="s">
        <v>5</v>
      </c>
      <c r="J2" s="67"/>
      <c r="K2" s="67"/>
      <c r="L2" s="8"/>
      <c r="M2" s="8"/>
    </row>
    <row r="3" spans="1:16" s="6" customFormat="1" x14ac:dyDescent="0.25">
      <c r="A3" s="69"/>
      <c r="B3" s="69"/>
      <c r="C3" s="71"/>
      <c r="D3" s="69"/>
      <c r="E3" s="69"/>
      <c r="F3" s="58" t="s">
        <v>6</v>
      </c>
      <c r="G3" s="58" t="s">
        <v>7</v>
      </c>
      <c r="H3" s="58" t="s">
        <v>8</v>
      </c>
      <c r="I3" s="11" t="s">
        <v>112</v>
      </c>
      <c r="J3" s="11" t="s">
        <v>113</v>
      </c>
      <c r="K3" s="11" t="s">
        <v>114</v>
      </c>
      <c r="L3" s="5"/>
      <c r="M3" s="5"/>
    </row>
    <row r="4" spans="1:16" s="6" customFormat="1" x14ac:dyDescent="0.25">
      <c r="A4" s="10"/>
      <c r="B4" s="22" t="s">
        <v>52</v>
      </c>
      <c r="C4" s="55"/>
      <c r="D4" s="18"/>
      <c r="E4" s="18"/>
      <c r="F4" s="52">
        <f>SUMIF(B5:B36,"=SI",F5:F36)</f>
        <v>0</v>
      </c>
      <c r="G4" s="52">
        <f>SUMIF(B5:B36,"=SI",G5:G36)</f>
        <v>0</v>
      </c>
      <c r="H4" s="51">
        <f>F4+G4</f>
        <v>0</v>
      </c>
      <c r="I4" s="52">
        <f>SUMIF(E5:E36,"=SI",I5:I36)</f>
        <v>26550902</v>
      </c>
      <c r="J4" s="52">
        <f>SUMIF(E5:E36,"=SI",J5:J36)</f>
        <v>84847476</v>
      </c>
      <c r="K4" s="51">
        <f>I4+J4</f>
        <v>111398378</v>
      </c>
      <c r="L4" s="5"/>
      <c r="M4" s="5"/>
    </row>
    <row r="5" spans="1:16" ht="45" x14ac:dyDescent="0.25">
      <c r="A5" s="7">
        <v>3</v>
      </c>
      <c r="B5" s="3" t="s">
        <v>11</v>
      </c>
      <c r="C5" s="53" t="s">
        <v>72</v>
      </c>
      <c r="D5" s="14" t="s">
        <v>73</v>
      </c>
      <c r="E5" s="15" t="s">
        <v>50</v>
      </c>
      <c r="F5" s="45">
        <v>97824730</v>
      </c>
      <c r="G5" s="45">
        <v>151862926</v>
      </c>
      <c r="H5" s="51">
        <f>F5+G5</f>
        <v>249687656</v>
      </c>
      <c r="I5" s="45">
        <v>115925813</v>
      </c>
      <c r="J5" s="45">
        <v>198524560</v>
      </c>
      <c r="K5" s="51">
        <f>I5+J5</f>
        <v>314450373</v>
      </c>
    </row>
    <row r="6" spans="1:16" x14ac:dyDescent="0.25">
      <c r="A6" s="7">
        <v>4</v>
      </c>
      <c r="B6" s="3" t="s">
        <v>12</v>
      </c>
      <c r="C6" s="53" t="s">
        <v>68</v>
      </c>
      <c r="D6" s="27" t="s">
        <v>69</v>
      </c>
      <c r="E6" s="15" t="s">
        <v>50</v>
      </c>
      <c r="F6" s="45">
        <v>41597156</v>
      </c>
      <c r="G6" s="45">
        <v>11369713</v>
      </c>
      <c r="H6" s="51">
        <f t="shared" ref="H6:H7" si="0">F6+G6</f>
        <v>52966869</v>
      </c>
      <c r="I6" s="45">
        <v>78190788</v>
      </c>
      <c r="J6" s="45">
        <v>73623431</v>
      </c>
      <c r="K6" s="51">
        <f t="shared" ref="K6:K29" si="1">I6+J6</f>
        <v>151814219</v>
      </c>
    </row>
    <row r="7" spans="1:16" x14ac:dyDescent="0.25">
      <c r="A7" s="7">
        <v>5</v>
      </c>
      <c r="B7" s="3" t="s">
        <v>13</v>
      </c>
      <c r="C7" s="54" t="s">
        <v>70</v>
      </c>
      <c r="D7" s="27" t="s">
        <v>71</v>
      </c>
      <c r="E7" s="15" t="s">
        <v>50</v>
      </c>
      <c r="F7" s="45">
        <v>680549400</v>
      </c>
      <c r="G7" s="45">
        <v>133821273</v>
      </c>
      <c r="H7" s="51">
        <f t="shared" si="0"/>
        <v>814370673</v>
      </c>
      <c r="I7" s="45">
        <v>524295987</v>
      </c>
      <c r="J7" s="45">
        <v>298117340</v>
      </c>
      <c r="K7" s="51">
        <f t="shared" si="1"/>
        <v>822413327</v>
      </c>
    </row>
    <row r="8" spans="1:16" x14ac:dyDescent="0.25">
      <c r="A8" s="7">
        <v>6</v>
      </c>
      <c r="B8" s="3" t="s">
        <v>14</v>
      </c>
      <c r="C8" s="54">
        <v>312020207</v>
      </c>
      <c r="D8" s="14" t="s">
        <v>65</v>
      </c>
      <c r="E8" s="15" t="s">
        <v>50</v>
      </c>
      <c r="F8" s="45">
        <v>0</v>
      </c>
      <c r="G8" s="45">
        <v>175086557</v>
      </c>
      <c r="H8" s="51">
        <v>175086557</v>
      </c>
      <c r="I8" s="45">
        <v>2344090</v>
      </c>
      <c r="J8" s="45">
        <v>297655910</v>
      </c>
      <c r="K8" s="51">
        <f t="shared" si="1"/>
        <v>300000000</v>
      </c>
    </row>
    <row r="9" spans="1:16" x14ac:dyDescent="0.25">
      <c r="A9" s="7">
        <v>7</v>
      </c>
      <c r="B9" s="3" t="s">
        <v>15</v>
      </c>
      <c r="C9" s="54">
        <v>312020206</v>
      </c>
      <c r="D9" s="14" t="s">
        <v>66</v>
      </c>
      <c r="E9" s="15" t="s">
        <v>50</v>
      </c>
      <c r="F9" s="45">
        <v>2274000</v>
      </c>
      <c r="G9" s="45">
        <v>219229987</v>
      </c>
      <c r="H9" s="51">
        <v>221503987</v>
      </c>
      <c r="I9" s="45">
        <v>18641121</v>
      </c>
      <c r="J9" s="45">
        <v>281358879</v>
      </c>
      <c r="K9" s="51">
        <f t="shared" si="1"/>
        <v>300000000</v>
      </c>
    </row>
    <row r="10" spans="1:16" x14ac:dyDescent="0.25">
      <c r="A10" s="7">
        <v>8</v>
      </c>
      <c r="B10" s="3" t="s">
        <v>16</v>
      </c>
      <c r="C10" s="54"/>
      <c r="D10" s="14"/>
      <c r="E10" s="15" t="s">
        <v>50</v>
      </c>
      <c r="F10" s="45">
        <v>0</v>
      </c>
      <c r="G10" s="45">
        <v>0</v>
      </c>
      <c r="H10" s="51">
        <v>0</v>
      </c>
      <c r="I10" s="45"/>
      <c r="J10" s="45"/>
      <c r="K10" s="51">
        <f t="shared" si="1"/>
        <v>0</v>
      </c>
    </row>
    <row r="11" spans="1:16" x14ac:dyDescent="0.25">
      <c r="A11" s="7">
        <v>9</v>
      </c>
      <c r="B11" s="3" t="s">
        <v>17</v>
      </c>
      <c r="C11" s="54"/>
      <c r="D11" s="14"/>
      <c r="E11" s="15" t="s">
        <v>50</v>
      </c>
      <c r="F11" s="45">
        <v>0</v>
      </c>
      <c r="G11" s="45">
        <v>0</v>
      </c>
      <c r="H11" s="51">
        <f t="shared" ref="H11:H14" si="2">F11+G11</f>
        <v>0</v>
      </c>
      <c r="I11" s="45"/>
      <c r="J11" s="45"/>
      <c r="K11" s="51">
        <f t="shared" si="1"/>
        <v>0</v>
      </c>
    </row>
    <row r="12" spans="1:16" x14ac:dyDescent="0.25">
      <c r="A12" s="7">
        <v>10</v>
      </c>
      <c r="B12" s="3" t="s">
        <v>18</v>
      </c>
      <c r="C12" s="54"/>
      <c r="D12" s="14"/>
      <c r="E12" s="15" t="s">
        <v>50</v>
      </c>
      <c r="F12" s="45">
        <v>0</v>
      </c>
      <c r="G12" s="45">
        <v>0</v>
      </c>
      <c r="H12" s="51">
        <f t="shared" si="2"/>
        <v>0</v>
      </c>
      <c r="I12" s="45"/>
      <c r="J12" s="45"/>
      <c r="K12" s="51">
        <f t="shared" si="1"/>
        <v>0</v>
      </c>
    </row>
    <row r="13" spans="1:16" x14ac:dyDescent="0.25">
      <c r="A13" s="7">
        <v>11</v>
      </c>
      <c r="B13" s="3" t="s">
        <v>19</v>
      </c>
      <c r="C13" s="54"/>
      <c r="D13" s="14"/>
      <c r="E13" s="15" t="s">
        <v>50</v>
      </c>
      <c r="F13" s="45">
        <v>0</v>
      </c>
      <c r="G13" s="45">
        <v>0</v>
      </c>
      <c r="H13" s="51">
        <f t="shared" si="2"/>
        <v>0</v>
      </c>
      <c r="I13" s="45"/>
      <c r="J13" s="45"/>
      <c r="K13" s="51">
        <f t="shared" si="1"/>
        <v>0</v>
      </c>
    </row>
    <row r="14" spans="1:16" x14ac:dyDescent="0.25">
      <c r="A14" s="7">
        <v>12</v>
      </c>
      <c r="B14" s="3" t="s">
        <v>20</v>
      </c>
      <c r="C14" s="54">
        <v>312020205</v>
      </c>
      <c r="D14" s="14" t="s">
        <v>67</v>
      </c>
      <c r="E14" s="15" t="s">
        <v>50</v>
      </c>
      <c r="F14" s="45">
        <v>0</v>
      </c>
      <c r="G14" s="45">
        <v>0</v>
      </c>
      <c r="H14" s="51">
        <f t="shared" si="2"/>
        <v>0</v>
      </c>
      <c r="I14" s="45">
        <v>22981547</v>
      </c>
      <c r="J14" s="45">
        <v>41140195</v>
      </c>
      <c r="K14" s="51">
        <f t="shared" si="1"/>
        <v>64121742</v>
      </c>
    </row>
    <row r="15" spans="1:16" x14ac:dyDescent="0.25">
      <c r="A15" s="7">
        <v>13</v>
      </c>
      <c r="B15" s="3" t="s">
        <v>21</v>
      </c>
      <c r="C15" s="54"/>
      <c r="D15" s="14"/>
      <c r="E15" s="15" t="s">
        <v>50</v>
      </c>
      <c r="F15" s="45">
        <v>0</v>
      </c>
      <c r="G15" s="45">
        <v>0</v>
      </c>
      <c r="H15" s="51">
        <f>F15+G15</f>
        <v>0</v>
      </c>
      <c r="I15" s="45"/>
      <c r="J15" s="45"/>
      <c r="K15" s="51">
        <f t="shared" si="1"/>
        <v>0</v>
      </c>
    </row>
    <row r="16" spans="1:16" x14ac:dyDescent="0.25">
      <c r="A16" s="7">
        <v>14</v>
      </c>
      <c r="B16" s="3" t="s">
        <v>22</v>
      </c>
      <c r="C16" s="56" t="s">
        <v>74</v>
      </c>
      <c r="D16" s="27" t="s">
        <v>75</v>
      </c>
      <c r="E16" s="15" t="s">
        <v>50</v>
      </c>
      <c r="F16" s="45">
        <v>231112919</v>
      </c>
      <c r="G16" s="45">
        <v>224163326</v>
      </c>
      <c r="H16" s="51">
        <f t="shared" ref="H16:H20" si="3">F16+G16</f>
        <v>455276245</v>
      </c>
      <c r="I16" s="45"/>
      <c r="J16" s="45"/>
      <c r="K16" s="51">
        <f t="shared" si="1"/>
        <v>0</v>
      </c>
      <c r="O16" s="34"/>
      <c r="P16" s="34"/>
    </row>
    <row r="17" spans="1:16" x14ac:dyDescent="0.25">
      <c r="A17" s="7">
        <v>15</v>
      </c>
      <c r="B17" s="3" t="s">
        <v>23</v>
      </c>
      <c r="C17" s="56" t="s">
        <v>76</v>
      </c>
      <c r="D17" s="27" t="s">
        <v>77</v>
      </c>
      <c r="E17" s="15" t="s">
        <v>50</v>
      </c>
      <c r="F17" s="45">
        <v>951774603</v>
      </c>
      <c r="G17" s="45">
        <v>1848307166</v>
      </c>
      <c r="H17" s="51">
        <f t="shared" si="3"/>
        <v>2800081769</v>
      </c>
      <c r="I17" s="45">
        <v>252935150</v>
      </c>
      <c r="J17" s="45">
        <v>378032750</v>
      </c>
      <c r="K17" s="51">
        <f t="shared" si="1"/>
        <v>630967900</v>
      </c>
    </row>
    <row r="18" spans="1:16" ht="45" x14ac:dyDescent="0.25">
      <c r="A18" s="7">
        <v>16</v>
      </c>
      <c r="B18" s="3" t="s">
        <v>24</v>
      </c>
      <c r="C18" s="56" t="s">
        <v>64</v>
      </c>
      <c r="D18" s="30" t="s">
        <v>63</v>
      </c>
      <c r="E18" s="15" t="s">
        <v>50</v>
      </c>
      <c r="F18" s="45">
        <v>121443833</v>
      </c>
      <c r="G18" s="45">
        <v>137896201</v>
      </c>
      <c r="H18" s="51">
        <f t="shared" si="3"/>
        <v>259340034</v>
      </c>
      <c r="I18" s="45">
        <v>9630743</v>
      </c>
      <c r="J18" s="45">
        <v>135151103</v>
      </c>
      <c r="K18" s="51">
        <f t="shared" si="1"/>
        <v>144781846</v>
      </c>
      <c r="O18" s="35"/>
      <c r="P18" s="35"/>
    </row>
    <row r="19" spans="1:16" x14ac:dyDescent="0.25">
      <c r="A19" s="7">
        <v>17</v>
      </c>
      <c r="B19" s="3" t="s">
        <v>25</v>
      </c>
      <c r="C19" s="53"/>
      <c r="D19" s="31"/>
      <c r="E19" s="15" t="s">
        <v>50</v>
      </c>
      <c r="F19" s="45"/>
      <c r="G19" s="45"/>
      <c r="H19" s="51">
        <f t="shared" si="3"/>
        <v>0</v>
      </c>
      <c r="I19" s="45"/>
      <c r="J19" s="45"/>
      <c r="K19" s="51">
        <f t="shared" si="1"/>
        <v>0</v>
      </c>
      <c r="O19" s="35"/>
      <c r="P19" s="35"/>
    </row>
    <row r="20" spans="1:16" x14ac:dyDescent="0.25">
      <c r="A20" s="49">
        <v>18</v>
      </c>
      <c r="B20" s="50" t="s">
        <v>26</v>
      </c>
      <c r="C20" s="53" t="s">
        <v>60</v>
      </c>
      <c r="D20" s="31" t="s">
        <v>58</v>
      </c>
      <c r="E20" s="15" t="s">
        <v>49</v>
      </c>
      <c r="F20" s="45">
        <v>25814038</v>
      </c>
      <c r="G20" s="45">
        <v>7828488</v>
      </c>
      <c r="H20" s="51">
        <f t="shared" si="3"/>
        <v>33642526</v>
      </c>
      <c r="I20" s="45">
        <v>26550902</v>
      </c>
      <c r="J20" s="45">
        <v>84847476</v>
      </c>
      <c r="K20" s="51">
        <f t="shared" si="1"/>
        <v>111398378</v>
      </c>
      <c r="O20" s="34"/>
      <c r="P20" s="34"/>
    </row>
    <row r="21" spans="1:16" ht="210" x14ac:dyDescent="0.25">
      <c r="A21" s="49">
        <v>19</v>
      </c>
      <c r="B21" s="50" t="s">
        <v>27</v>
      </c>
      <c r="C21" s="56" t="s">
        <v>62</v>
      </c>
      <c r="D21" s="27" t="s">
        <v>61</v>
      </c>
      <c r="E21" s="15" t="s">
        <v>50</v>
      </c>
      <c r="F21" s="45">
        <v>162758596</v>
      </c>
      <c r="G21" s="45">
        <v>53921939</v>
      </c>
      <c r="H21" s="51">
        <f>F21+G21</f>
        <v>216680535</v>
      </c>
      <c r="I21" s="45"/>
      <c r="J21" s="45"/>
      <c r="K21" s="51">
        <f t="shared" si="1"/>
        <v>0</v>
      </c>
    </row>
    <row r="22" spans="1:16" ht="270" x14ac:dyDescent="0.25">
      <c r="A22" s="49">
        <v>20</v>
      </c>
      <c r="B22" s="50" t="s">
        <v>28</v>
      </c>
      <c r="C22" s="56" t="s">
        <v>92</v>
      </c>
      <c r="D22" s="30" t="s">
        <v>59</v>
      </c>
      <c r="E22" s="15" t="s">
        <v>50</v>
      </c>
      <c r="F22" s="45">
        <v>0</v>
      </c>
      <c r="G22" s="45">
        <v>5337664</v>
      </c>
      <c r="H22" s="51">
        <f t="shared" ref="H22:H29" si="4">F22+G22</f>
        <v>5337664</v>
      </c>
      <c r="I22" s="45">
        <v>58841042</v>
      </c>
      <c r="J22" s="45">
        <v>237759924</v>
      </c>
      <c r="K22" s="51">
        <f t="shared" si="1"/>
        <v>296600966</v>
      </c>
    </row>
    <row r="23" spans="1:16" x14ac:dyDescent="0.25">
      <c r="A23" s="7">
        <v>21</v>
      </c>
      <c r="B23" s="3" t="s">
        <v>29</v>
      </c>
      <c r="C23" s="54"/>
      <c r="D23" s="14"/>
      <c r="E23" s="15" t="s">
        <v>50</v>
      </c>
      <c r="F23" s="45"/>
      <c r="G23" s="45"/>
      <c r="H23" s="51">
        <f t="shared" si="4"/>
        <v>0</v>
      </c>
      <c r="I23" s="45"/>
      <c r="J23" s="45"/>
      <c r="K23" s="51">
        <f t="shared" si="1"/>
        <v>0</v>
      </c>
    </row>
    <row r="24" spans="1:16" x14ac:dyDescent="0.25">
      <c r="A24" s="7">
        <v>22</v>
      </c>
      <c r="B24" s="3" t="s">
        <v>30</v>
      </c>
      <c r="C24" s="54"/>
      <c r="D24" s="14"/>
      <c r="E24" s="15" t="s">
        <v>50</v>
      </c>
      <c r="F24" s="45"/>
      <c r="G24" s="45"/>
      <c r="H24" s="51">
        <f t="shared" si="4"/>
        <v>0</v>
      </c>
      <c r="I24" s="45"/>
      <c r="J24" s="45"/>
      <c r="K24" s="51">
        <f t="shared" si="1"/>
        <v>0</v>
      </c>
    </row>
    <row r="25" spans="1:16" ht="30" x14ac:dyDescent="0.25">
      <c r="A25" s="7">
        <v>23</v>
      </c>
      <c r="B25" s="3" t="s">
        <v>31</v>
      </c>
      <c r="C25" s="54"/>
      <c r="D25" s="14"/>
      <c r="E25" s="15" t="s">
        <v>50</v>
      </c>
      <c r="F25" s="45"/>
      <c r="G25" s="45"/>
      <c r="H25" s="51">
        <f t="shared" si="4"/>
        <v>0</v>
      </c>
      <c r="I25" s="45"/>
      <c r="J25" s="45"/>
      <c r="K25" s="51">
        <f t="shared" si="1"/>
        <v>0</v>
      </c>
    </row>
    <row r="26" spans="1:16" ht="30" x14ac:dyDescent="0.25">
      <c r="A26" s="7">
        <v>24</v>
      </c>
      <c r="B26" s="3" t="s">
        <v>32</v>
      </c>
      <c r="C26" s="56"/>
      <c r="D26" s="27"/>
      <c r="E26" s="15" t="s">
        <v>50</v>
      </c>
      <c r="F26" s="45"/>
      <c r="G26" s="45"/>
      <c r="H26" s="51">
        <f t="shared" si="4"/>
        <v>0</v>
      </c>
      <c r="I26" s="45"/>
      <c r="J26" s="45"/>
      <c r="K26" s="51">
        <f t="shared" si="1"/>
        <v>0</v>
      </c>
    </row>
    <row r="27" spans="1:16" x14ac:dyDescent="0.25">
      <c r="A27" s="7">
        <v>25</v>
      </c>
      <c r="B27" s="3" t="s">
        <v>33</v>
      </c>
      <c r="C27" s="56"/>
      <c r="D27" s="27"/>
      <c r="E27" s="15" t="s">
        <v>50</v>
      </c>
      <c r="F27" s="45"/>
      <c r="G27" s="45"/>
      <c r="H27" s="51">
        <f t="shared" si="4"/>
        <v>0</v>
      </c>
      <c r="I27" s="45"/>
      <c r="J27" s="45"/>
      <c r="K27" s="51">
        <f t="shared" si="1"/>
        <v>0</v>
      </c>
    </row>
    <row r="28" spans="1:16" ht="29.25" customHeight="1" x14ac:dyDescent="0.25">
      <c r="A28" s="7">
        <v>26</v>
      </c>
      <c r="B28" s="3" t="s">
        <v>34</v>
      </c>
      <c r="C28" s="56">
        <v>312020207</v>
      </c>
      <c r="D28" s="27" t="s">
        <v>65</v>
      </c>
      <c r="E28" s="15" t="s">
        <v>50</v>
      </c>
      <c r="F28" s="45"/>
      <c r="G28" s="45">
        <v>89296089</v>
      </c>
      <c r="H28" s="51">
        <f t="shared" si="4"/>
        <v>89296089</v>
      </c>
      <c r="I28" s="45"/>
      <c r="J28" s="45"/>
      <c r="K28" s="51">
        <f t="shared" si="1"/>
        <v>0</v>
      </c>
    </row>
    <row r="29" spans="1:16" ht="60" x14ac:dyDescent="0.25">
      <c r="A29" s="49">
        <v>27</v>
      </c>
      <c r="B29" s="50" t="s">
        <v>35</v>
      </c>
      <c r="C29" s="56" t="s">
        <v>110</v>
      </c>
      <c r="D29" s="30" t="s">
        <v>101</v>
      </c>
      <c r="E29" s="15" t="s">
        <v>50</v>
      </c>
      <c r="F29" s="28">
        <v>442981387</v>
      </c>
      <c r="G29" s="28">
        <v>515837962</v>
      </c>
      <c r="H29" s="51">
        <f t="shared" si="4"/>
        <v>958819349</v>
      </c>
      <c r="I29" s="28">
        <v>525663288</v>
      </c>
      <c r="J29" s="28">
        <v>624005353</v>
      </c>
      <c r="K29" s="51">
        <f t="shared" si="1"/>
        <v>1149668641</v>
      </c>
    </row>
  </sheetData>
  <mergeCells count="9">
    <mergeCell ref="A1:B1"/>
    <mergeCell ref="C1:K1"/>
    <mergeCell ref="I2:K2"/>
    <mergeCell ref="A2:A3"/>
    <mergeCell ref="B2:B3"/>
    <mergeCell ref="C2:C3"/>
    <mergeCell ref="D2:D3"/>
    <mergeCell ref="E2:E3"/>
    <mergeCell ref="F2:H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Hoja7!$A$2:$A$3</xm:f>
          </x14:formula1>
          <xm:sqref>E5:E28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A2" sqref="A2"/>
    </sheetView>
  </sheetViews>
  <sheetFormatPr baseColWidth="10" defaultRowHeight="15" x14ac:dyDescent="0.25"/>
  <sheetData>
    <row r="1" spans="1:1" x14ac:dyDescent="0.25">
      <c r="A1" t="s">
        <v>51</v>
      </c>
    </row>
    <row r="2" spans="1:1" x14ac:dyDescent="0.25">
      <c r="A2" t="s">
        <v>49</v>
      </c>
    </row>
    <row r="3" spans="1:1" x14ac:dyDescent="0.25">
      <c r="A3"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24"/>
  <sheetViews>
    <sheetView tabSelected="1" topLeftCell="E1" workbookViewId="0">
      <selection activeCell="G4" sqref="G4"/>
    </sheetView>
  </sheetViews>
  <sheetFormatPr baseColWidth="10" defaultRowHeight="15" x14ac:dyDescent="0.25"/>
  <cols>
    <col min="1" max="1" width="9" style="2" customWidth="1"/>
    <col min="2" max="2" width="38.85546875" style="4" customWidth="1"/>
    <col min="3" max="3" width="25.85546875" style="2" customWidth="1"/>
    <col min="4" max="4" width="30.85546875" style="2" customWidth="1"/>
    <col min="5" max="5" width="14.85546875" style="1" customWidth="1"/>
    <col min="6" max="8" width="23.85546875" style="1" customWidth="1"/>
    <col min="9" max="11" width="21.42578125" style="1" customWidth="1"/>
    <col min="12" max="12" width="14.140625" style="1" customWidth="1"/>
    <col min="13" max="17" width="12.42578125" style="1" customWidth="1"/>
    <col min="18" max="20" width="12.42578125" customWidth="1"/>
    <col min="21" max="21" width="76.7109375" customWidth="1"/>
  </cols>
  <sheetData>
    <row r="1" spans="1:21" s="6" customFormat="1" x14ac:dyDescent="0.25">
      <c r="A1" s="66" t="s">
        <v>0</v>
      </c>
      <c r="B1" s="66"/>
      <c r="C1" s="66" t="s">
        <v>3</v>
      </c>
      <c r="D1" s="66"/>
      <c r="E1" s="66"/>
      <c r="F1" s="66"/>
      <c r="G1" s="66"/>
      <c r="H1" s="66"/>
      <c r="I1" s="11"/>
      <c r="J1" s="11"/>
      <c r="K1" s="73" t="s">
        <v>41</v>
      </c>
      <c r="L1" s="74"/>
      <c r="M1" s="74"/>
      <c r="N1" s="74"/>
      <c r="O1" s="74"/>
      <c r="P1" s="74"/>
      <c r="Q1" s="75"/>
    </row>
    <row r="2" spans="1:21" s="9" customFormat="1" ht="34.5" customHeight="1" x14ac:dyDescent="0.25">
      <c r="A2" s="68" t="s">
        <v>1</v>
      </c>
      <c r="B2" s="68" t="s">
        <v>2</v>
      </c>
      <c r="C2" s="68" t="s">
        <v>4</v>
      </c>
      <c r="D2" s="68" t="s">
        <v>9</v>
      </c>
      <c r="E2" s="68" t="s">
        <v>39</v>
      </c>
      <c r="F2" s="67" t="s">
        <v>40</v>
      </c>
      <c r="G2" s="67"/>
      <c r="H2" s="67"/>
      <c r="I2" s="76" t="s">
        <v>45</v>
      </c>
      <c r="J2" s="77"/>
      <c r="K2" s="78"/>
      <c r="L2" s="67" t="s">
        <v>46</v>
      </c>
      <c r="M2" s="67"/>
      <c r="N2" s="67"/>
      <c r="O2" s="67" t="s">
        <v>47</v>
      </c>
      <c r="P2" s="67"/>
      <c r="Q2" s="67"/>
      <c r="R2" s="67" t="s">
        <v>48</v>
      </c>
      <c r="S2" s="67"/>
      <c r="T2" s="67"/>
      <c r="U2" s="67" t="s">
        <v>120</v>
      </c>
    </row>
    <row r="3" spans="1:21" s="17" customFormat="1" ht="30" x14ac:dyDescent="0.25">
      <c r="A3" s="69"/>
      <c r="B3" s="69"/>
      <c r="C3" s="69"/>
      <c r="D3" s="69"/>
      <c r="E3" s="69"/>
      <c r="F3" s="13" t="s">
        <v>36</v>
      </c>
      <c r="G3" s="13" t="s">
        <v>37</v>
      </c>
      <c r="H3" s="13" t="s">
        <v>38</v>
      </c>
      <c r="I3" s="13" t="s">
        <v>36</v>
      </c>
      <c r="J3" s="13" t="s">
        <v>37</v>
      </c>
      <c r="K3" s="13" t="s">
        <v>38</v>
      </c>
      <c r="L3" s="13" t="s">
        <v>42</v>
      </c>
      <c r="M3" s="13" t="s">
        <v>43</v>
      </c>
      <c r="N3" s="13" t="s">
        <v>44</v>
      </c>
      <c r="O3" s="13" t="s">
        <v>42</v>
      </c>
      <c r="P3" s="13" t="s">
        <v>43</v>
      </c>
      <c r="Q3" s="13" t="s">
        <v>44</v>
      </c>
      <c r="R3" s="21" t="s">
        <v>42</v>
      </c>
      <c r="S3" s="21" t="s">
        <v>43</v>
      </c>
      <c r="T3" s="13" t="s">
        <v>44</v>
      </c>
      <c r="U3" s="67"/>
    </row>
    <row r="4" spans="1:21" s="17" customFormat="1" ht="48" customHeight="1" x14ac:dyDescent="0.25">
      <c r="A4" s="18"/>
      <c r="B4" s="18"/>
      <c r="C4" s="18"/>
      <c r="D4" s="18"/>
      <c r="E4" s="18"/>
      <c r="F4" s="26">
        <f>SUM(F5:F9)</f>
        <v>13975000</v>
      </c>
      <c r="G4" s="26">
        <f>SUM(G5:G9)</f>
        <v>50001777.200000003</v>
      </c>
      <c r="H4" s="25">
        <f>F4+G4</f>
        <v>63976777.200000003</v>
      </c>
      <c r="I4" s="63">
        <f>SUM(I5:I13)</f>
        <v>3466576</v>
      </c>
      <c r="J4" s="19">
        <f>SUM(J5:J13)</f>
        <v>12575902.473652534</v>
      </c>
      <c r="K4" s="12">
        <f>I4+J4</f>
        <v>16042478.473652534</v>
      </c>
      <c r="L4" s="20">
        <f>((1-F4/'Informe 2020'!I4))</f>
        <v>0.47365253353727865</v>
      </c>
      <c r="M4" s="20">
        <f>((1-G4/'Informe 2020'!J4))</f>
        <v>0.4106863332033589</v>
      </c>
      <c r="N4" s="20">
        <f>((1-H4/'Informe 2020'!K4))</f>
        <v>0.42569381755271152</v>
      </c>
      <c r="O4" s="20">
        <f>((1-I4/'Informe 2020'!I4))</f>
        <v>0.86943660143824864</v>
      </c>
      <c r="P4" s="20">
        <f>((1-J4/'Informe 2020'!J4))</f>
        <v>0.85178224425140781</v>
      </c>
      <c r="Q4" s="20">
        <f>((1-K4/'Informe 2020'!K4))</f>
        <v>0.8559900174340731</v>
      </c>
      <c r="R4" s="20">
        <f t="shared" ref="R4:T5" si="0">(O4/L4)</f>
        <v>1.8356000229645555</v>
      </c>
      <c r="S4" s="20">
        <f t="shared" si="0"/>
        <v>2.0740457507010155</v>
      </c>
      <c r="T4" s="20">
        <f t="shared" si="0"/>
        <v>2.0108114850131225</v>
      </c>
      <c r="U4" s="67" t="s">
        <v>121</v>
      </c>
    </row>
    <row r="5" spans="1:21" ht="48.95" customHeight="1" x14ac:dyDescent="0.25">
      <c r="A5" s="7">
        <v>18</v>
      </c>
      <c r="B5" s="3" t="s">
        <v>26</v>
      </c>
      <c r="C5" s="33" t="s">
        <v>60</v>
      </c>
      <c r="D5" s="14" t="s">
        <v>58</v>
      </c>
      <c r="E5" s="15" t="s">
        <v>49</v>
      </c>
      <c r="F5" s="28">
        <v>13975000</v>
      </c>
      <c r="G5" s="28">
        <v>50001777.200000003</v>
      </c>
      <c r="H5" s="29">
        <f>F5+G5</f>
        <v>63976777.200000003</v>
      </c>
      <c r="I5" s="62">
        <v>3466576</v>
      </c>
      <c r="J5" s="16"/>
      <c r="K5" s="12">
        <f>I5+J5</f>
        <v>3466576</v>
      </c>
      <c r="L5" s="20">
        <f>((1-F5/'Informe 2020'!I20))</f>
        <v>0.47365253353727865</v>
      </c>
      <c r="M5" s="20">
        <f>((1-G5/'Informe 2020'!J20))</f>
        <v>0.4106863332033589</v>
      </c>
      <c r="N5" s="20">
        <f>((1-H5/'Informe 2020'!K20))</f>
        <v>0.42569381755271152</v>
      </c>
      <c r="O5" s="20">
        <f>((1-I5/'Informe 2020'!I20))</f>
        <v>0.86943660143824864</v>
      </c>
      <c r="P5" s="20">
        <f>((1-J5/'Informe 2020'!J20))</f>
        <v>1</v>
      </c>
      <c r="Q5" s="20">
        <f>((1-K5/'Informe 2020'!K20))</f>
        <v>0.96888127042567895</v>
      </c>
      <c r="R5" s="20">
        <f t="shared" si="0"/>
        <v>1.8356000229645555</v>
      </c>
      <c r="S5" s="20">
        <f t="shared" si="0"/>
        <v>2.434948327108883</v>
      </c>
      <c r="T5" s="20">
        <f t="shared" si="0"/>
        <v>2.276005031023753</v>
      </c>
      <c r="U5" s="67"/>
    </row>
    <row r="7" spans="1:21" x14ac:dyDescent="0.25">
      <c r="G7" s="61"/>
      <c r="J7" s="64">
        <f>K7-F4</f>
        <v>12575902</v>
      </c>
      <c r="K7" s="65">
        <v>26550902</v>
      </c>
    </row>
    <row r="8" spans="1:21" x14ac:dyDescent="0.25">
      <c r="J8" s="64">
        <f>J7/K7</f>
        <v>0.47365253353727871</v>
      </c>
    </row>
    <row r="10" spans="1:21" x14ac:dyDescent="0.25">
      <c r="E10" s="46"/>
      <c r="F10" s="46"/>
      <c r="G10" s="46"/>
      <c r="H10" s="46"/>
      <c r="I10" s="46"/>
      <c r="J10" s="46"/>
    </row>
    <row r="11" spans="1:21" x14ac:dyDescent="0.25">
      <c r="E11" s="46"/>
      <c r="F11" s="46"/>
      <c r="G11" s="46"/>
      <c r="H11" s="46"/>
      <c r="I11" s="46"/>
      <c r="J11" s="46"/>
    </row>
    <row r="12" spans="1:21" x14ac:dyDescent="0.25">
      <c r="E12" s="46"/>
      <c r="F12" s="46"/>
      <c r="G12" s="46"/>
      <c r="H12" s="46"/>
      <c r="I12" s="46"/>
      <c r="J12" s="46"/>
    </row>
    <row r="13" spans="1:21" x14ac:dyDescent="0.25">
      <c r="E13" s="46"/>
      <c r="F13" s="46"/>
      <c r="G13" s="46"/>
      <c r="H13" s="46"/>
      <c r="I13" s="46"/>
      <c r="J13" s="46"/>
    </row>
    <row r="14" spans="1:21" x14ac:dyDescent="0.25">
      <c r="E14" s="46"/>
      <c r="F14" s="47"/>
      <c r="G14" s="47"/>
      <c r="H14" s="46"/>
      <c r="I14" s="46"/>
      <c r="J14" s="46"/>
      <c r="M14"/>
      <c r="N14"/>
      <c r="O14"/>
      <c r="P14"/>
      <c r="Q14"/>
    </row>
    <row r="15" spans="1:21" x14ac:dyDescent="0.25">
      <c r="E15" s="46"/>
      <c r="F15" s="47"/>
      <c r="G15" s="47"/>
      <c r="H15" s="46"/>
      <c r="I15" s="46"/>
      <c r="J15" s="46"/>
      <c r="M15"/>
      <c r="N15"/>
      <c r="O15"/>
      <c r="P15"/>
      <c r="Q15"/>
    </row>
    <row r="16" spans="1:21" x14ac:dyDescent="0.25">
      <c r="E16" s="46"/>
      <c r="F16" s="48"/>
      <c r="G16" s="48"/>
      <c r="H16" s="46"/>
      <c r="I16" s="46"/>
      <c r="J16" s="46"/>
      <c r="M16"/>
      <c r="N16"/>
      <c r="O16"/>
      <c r="P16"/>
      <c r="Q16"/>
    </row>
    <row r="17" spans="5:17" x14ac:dyDescent="0.25">
      <c r="E17" s="46"/>
      <c r="F17" s="46"/>
      <c r="G17" s="46"/>
      <c r="H17" s="46"/>
      <c r="I17" s="46"/>
      <c r="J17" s="46"/>
      <c r="M17"/>
      <c r="N17"/>
      <c r="O17"/>
      <c r="P17"/>
      <c r="Q17"/>
    </row>
    <row r="18" spans="5:17" x14ac:dyDescent="0.25">
      <c r="E18" s="46"/>
      <c r="F18" s="46"/>
      <c r="G18" s="46"/>
      <c r="H18" s="46"/>
      <c r="I18" s="46"/>
      <c r="J18" s="46"/>
    </row>
    <row r="19" spans="5:17" x14ac:dyDescent="0.25">
      <c r="E19" s="46"/>
      <c r="F19" s="46"/>
      <c r="G19" s="46"/>
      <c r="H19" s="46"/>
      <c r="I19" s="46"/>
      <c r="J19" s="46"/>
    </row>
    <row r="20" spans="5:17" x14ac:dyDescent="0.25">
      <c r="E20" s="46"/>
      <c r="F20" s="46"/>
      <c r="G20" s="46"/>
      <c r="H20" s="46"/>
      <c r="I20" s="46"/>
      <c r="J20" s="46"/>
    </row>
    <row r="21" spans="5:17" x14ac:dyDescent="0.25">
      <c r="E21" s="46"/>
      <c r="F21" s="46"/>
      <c r="G21" s="46"/>
      <c r="H21" s="46"/>
      <c r="I21" s="46"/>
      <c r="J21" s="46"/>
    </row>
    <row r="22" spans="5:17" x14ac:dyDescent="0.25">
      <c r="E22" s="46"/>
      <c r="F22" s="46"/>
      <c r="G22" s="46"/>
      <c r="H22" s="46"/>
      <c r="I22" s="46"/>
      <c r="J22" s="46"/>
    </row>
    <row r="23" spans="5:17" x14ac:dyDescent="0.25">
      <c r="E23" s="46"/>
      <c r="F23" s="46"/>
      <c r="G23" s="46"/>
      <c r="H23" s="46"/>
      <c r="I23" s="46"/>
      <c r="J23" s="46"/>
    </row>
    <row r="24" spans="5:17" x14ac:dyDescent="0.25">
      <c r="E24" s="46"/>
      <c r="F24" s="46"/>
      <c r="G24" s="46"/>
      <c r="H24" s="46"/>
      <c r="I24" s="46"/>
      <c r="J24" s="46"/>
    </row>
  </sheetData>
  <mergeCells count="15">
    <mergeCell ref="A1:B1"/>
    <mergeCell ref="C1:H1"/>
    <mergeCell ref="A2:A3"/>
    <mergeCell ref="B2:B3"/>
    <mergeCell ref="C2:C3"/>
    <mergeCell ref="D2:D3"/>
    <mergeCell ref="E2:E3"/>
    <mergeCell ref="F2:H2"/>
    <mergeCell ref="U2:U3"/>
    <mergeCell ref="U4:U5"/>
    <mergeCell ref="L2:N2"/>
    <mergeCell ref="O2:Q2"/>
    <mergeCell ref="K1:Q1"/>
    <mergeCell ref="I2:K2"/>
    <mergeCell ref="R2:T2"/>
  </mergeCells>
  <phoneticPr fontId="3" type="noConversion"/>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04"/>
  <sheetViews>
    <sheetView topLeftCell="A62" zoomScale="130" zoomScaleNormal="130" workbookViewId="0">
      <selection activeCell="B9" sqref="B9"/>
    </sheetView>
  </sheetViews>
  <sheetFormatPr baseColWidth="10" defaultRowHeight="15" x14ac:dyDescent="0.25"/>
  <cols>
    <col min="1" max="1" width="27.7109375" bestFit="1" customWidth="1"/>
    <col min="2" max="2" width="123.42578125" bestFit="1" customWidth="1"/>
    <col min="3" max="3" width="18.7109375" bestFit="1" customWidth="1"/>
  </cols>
  <sheetData>
    <row r="1" spans="1:6" ht="18.75" x14ac:dyDescent="0.3">
      <c r="A1" s="72" t="s">
        <v>111</v>
      </c>
      <c r="B1" s="72"/>
      <c r="C1" s="72"/>
    </row>
    <row r="2" spans="1:6" ht="18.75" x14ac:dyDescent="0.3">
      <c r="A2" s="23" t="s">
        <v>57</v>
      </c>
      <c r="B2" s="24" t="s">
        <v>115</v>
      </c>
      <c r="C2" s="24"/>
    </row>
    <row r="3" spans="1:6" ht="30" x14ac:dyDescent="0.25">
      <c r="A3" s="21" t="s">
        <v>55</v>
      </c>
      <c r="B3" s="21" t="s">
        <v>9</v>
      </c>
      <c r="C3" s="21" t="s">
        <v>54</v>
      </c>
    </row>
    <row r="4" spans="1:6" ht="75" x14ac:dyDescent="0.25">
      <c r="A4" s="36" t="str">
        <f>+A5&amp;"--"&amp;A6&amp;"--"&amp;A7&amp;"--"&amp;A8&amp;"--"&amp;A9&amp;"--"&amp;A10&amp;"--"&amp;A11&amp;"--"&amp;A12&amp;"--"&amp;A13&amp;"--"&amp;A14</f>
        <v>1310202010203--1310202020102--1310201010106--1310201010105--1310202010302--1310202010208--1310202010206--1310202010205--1310202010202--3120202030002000</v>
      </c>
      <c r="B4" s="37" t="str">
        <f>+B5&amp;"--"&amp;B6&amp;"--"&amp;B7&amp;"--"&amp;B8&amp;"--"&amp;B9&amp;"--"&amp;B10&amp;"--"&amp;B11&amp;"--"&amp;B12&amp;"--"&amp;B13&amp;"--"&amp;B14</f>
        <v>Productos de hornos de coque, de refinación de petróleo y combustible--servicio de transporte de pasajeros--Maquinaria y aparatos eléctricos--Maquinaria de oficina, contabilidad e informática--Productos metálicos elaborados (excepto maquinaria y equipo)--Muebles; otros bienes transportables n.c.p.--Productos de caucho y plástico--Otros productos químicos; fibras artificiales (o fibras industriales hechas por el hombre)--Pasta o pulpa, papel y productos de papel; impresos y artículos relacionados--Servicios de documentación y certificación jurídica</v>
      </c>
      <c r="C4" s="38">
        <f>+SUM(C5:C108)</f>
        <v>12815459875</v>
      </c>
    </row>
    <row r="5" spans="1:6" x14ac:dyDescent="0.25">
      <c r="A5" s="42">
        <v>1310202010203</v>
      </c>
      <c r="B5" s="40" t="s">
        <v>78</v>
      </c>
      <c r="C5" s="41">
        <v>15130125</v>
      </c>
    </row>
    <row r="6" spans="1:6" x14ac:dyDescent="0.25">
      <c r="A6" s="42">
        <v>1310202020102</v>
      </c>
      <c r="B6" s="40" t="s">
        <v>79</v>
      </c>
      <c r="C6" s="41">
        <v>118325789</v>
      </c>
    </row>
    <row r="7" spans="1:6" x14ac:dyDescent="0.25">
      <c r="A7" s="42">
        <v>1310201010106</v>
      </c>
      <c r="B7" s="40" t="s">
        <v>80</v>
      </c>
      <c r="C7" s="41">
        <v>0</v>
      </c>
      <c r="D7" s="32"/>
    </row>
    <row r="8" spans="1:6" x14ac:dyDescent="0.25">
      <c r="A8" s="42">
        <v>1310201010105</v>
      </c>
      <c r="B8" s="40" t="s">
        <v>81</v>
      </c>
      <c r="C8" s="41">
        <v>0</v>
      </c>
      <c r="D8" s="32"/>
      <c r="F8" s="32"/>
    </row>
    <row r="9" spans="1:6" x14ac:dyDescent="0.25">
      <c r="A9" s="42">
        <v>1310202010302</v>
      </c>
      <c r="B9" s="40" t="s">
        <v>82</v>
      </c>
      <c r="C9" s="41">
        <v>1125630</v>
      </c>
      <c r="D9" s="32"/>
    </row>
    <row r="10" spans="1:6" x14ac:dyDescent="0.25">
      <c r="A10" s="42">
        <v>1310202010208</v>
      </c>
      <c r="B10" s="40" t="s">
        <v>83</v>
      </c>
      <c r="C10" s="41">
        <v>1216458</v>
      </c>
    </row>
    <row r="11" spans="1:6" x14ac:dyDescent="0.25">
      <c r="A11" s="42">
        <v>1310202010206</v>
      </c>
      <c r="B11" s="40" t="s">
        <v>84</v>
      </c>
      <c r="C11" s="41">
        <v>77589362</v>
      </c>
    </row>
    <row r="12" spans="1:6" x14ac:dyDescent="0.25">
      <c r="A12" s="42">
        <v>1310202010205</v>
      </c>
      <c r="B12" s="40" t="s">
        <v>85</v>
      </c>
      <c r="C12" s="41">
        <v>0</v>
      </c>
    </row>
    <row r="13" spans="1:6" x14ac:dyDescent="0.25">
      <c r="A13" s="42">
        <v>1310202010202</v>
      </c>
      <c r="B13" s="40" t="s">
        <v>119</v>
      </c>
      <c r="C13" s="41">
        <v>40125879</v>
      </c>
    </row>
    <row r="14" spans="1:6" x14ac:dyDescent="0.25">
      <c r="A14" s="42">
        <v>3120202030002000</v>
      </c>
      <c r="B14" s="40" t="s">
        <v>86</v>
      </c>
      <c r="C14" s="41">
        <v>112589</v>
      </c>
    </row>
    <row r="15" spans="1:6" x14ac:dyDescent="0.25">
      <c r="A15" s="43" t="s">
        <v>88</v>
      </c>
      <c r="B15" s="40" t="s">
        <v>93</v>
      </c>
      <c r="C15" s="41">
        <v>0</v>
      </c>
    </row>
    <row r="16" spans="1:6" x14ac:dyDescent="0.25">
      <c r="A16" s="42" t="s">
        <v>87</v>
      </c>
      <c r="B16" s="40" t="s">
        <v>94</v>
      </c>
      <c r="C16" s="41">
        <v>0</v>
      </c>
    </row>
    <row r="17" spans="1:3" x14ac:dyDescent="0.25">
      <c r="A17" s="42" t="s">
        <v>89</v>
      </c>
      <c r="B17" s="40" t="s">
        <v>95</v>
      </c>
      <c r="C17" s="41">
        <v>0</v>
      </c>
    </row>
    <row r="18" spans="1:3" x14ac:dyDescent="0.25">
      <c r="A18" s="42" t="s">
        <v>90</v>
      </c>
      <c r="B18" s="40" t="s">
        <v>96</v>
      </c>
      <c r="C18" s="41">
        <v>0</v>
      </c>
    </row>
    <row r="19" spans="1:3" x14ac:dyDescent="0.25">
      <c r="A19" s="42" t="s">
        <v>91</v>
      </c>
      <c r="B19" s="40" t="s">
        <v>97</v>
      </c>
      <c r="C19" s="41">
        <v>0</v>
      </c>
    </row>
    <row r="20" spans="1:3" x14ac:dyDescent="0.25">
      <c r="A20" s="42">
        <v>3120201020002</v>
      </c>
      <c r="B20" s="40" t="s">
        <v>98</v>
      </c>
      <c r="C20" s="41">
        <v>0</v>
      </c>
    </row>
    <row r="21" spans="1:3" x14ac:dyDescent="0.25">
      <c r="A21" s="42">
        <v>3120201030002</v>
      </c>
      <c r="B21" s="40" t="s">
        <v>99</v>
      </c>
      <c r="C21" s="41">
        <v>0</v>
      </c>
    </row>
    <row r="22" spans="1:3" x14ac:dyDescent="0.25">
      <c r="A22" s="42">
        <v>313040000</v>
      </c>
      <c r="B22" s="40" t="s">
        <v>100</v>
      </c>
      <c r="C22" s="41">
        <v>0</v>
      </c>
    </row>
    <row r="23" spans="1:3" x14ac:dyDescent="0.25">
      <c r="A23" s="42" t="s">
        <v>102</v>
      </c>
      <c r="B23" s="40" t="s">
        <v>103</v>
      </c>
      <c r="C23" s="41">
        <v>125879364</v>
      </c>
    </row>
    <row r="24" spans="1:3" x14ac:dyDescent="0.25">
      <c r="A24" s="42" t="s">
        <v>104</v>
      </c>
      <c r="B24" s="40" t="s">
        <v>105</v>
      </c>
      <c r="C24" s="41">
        <v>0</v>
      </c>
    </row>
    <row r="25" spans="1:3" x14ac:dyDescent="0.25">
      <c r="A25" s="42" t="s">
        <v>106</v>
      </c>
      <c r="B25" s="40" t="s">
        <v>107</v>
      </c>
      <c r="C25" s="41">
        <v>25102458</v>
      </c>
    </row>
    <row r="26" spans="1:3" x14ac:dyDescent="0.25">
      <c r="A26" s="42" t="s">
        <v>108</v>
      </c>
      <c r="B26" s="40" t="s">
        <v>109</v>
      </c>
      <c r="C26" s="41">
        <v>12158967</v>
      </c>
    </row>
    <row r="27" spans="1:3" ht="18.75" x14ac:dyDescent="0.3">
      <c r="A27" s="72" t="s">
        <v>111</v>
      </c>
      <c r="B27" s="72"/>
      <c r="C27" s="72"/>
    </row>
    <row r="28" spans="1:3" ht="18.75" x14ac:dyDescent="0.3">
      <c r="A28" s="23" t="s">
        <v>57</v>
      </c>
      <c r="B28" s="60" t="s">
        <v>116</v>
      </c>
      <c r="C28" s="60"/>
    </row>
    <row r="29" spans="1:3" ht="30" x14ac:dyDescent="0.25">
      <c r="A29" s="59" t="s">
        <v>55</v>
      </c>
      <c r="B29" s="59" t="s">
        <v>9</v>
      </c>
      <c r="C29" s="59" t="s">
        <v>54</v>
      </c>
    </row>
    <row r="30" spans="1:3" ht="75" x14ac:dyDescent="0.25">
      <c r="A30" s="36" t="str">
        <f>+A31&amp;"--"&amp;A32&amp;"--"&amp;A33&amp;"--"&amp;A34&amp;"--"&amp;A35&amp;"--"&amp;A36&amp;"--"&amp;A37&amp;"--"&amp;A38&amp;"--"&amp;A39&amp;"--"&amp;A40</f>
        <v>1310202010203--1310202020102--1310201010106--1310201010105--1310202010302--1310202010208--1310202010206--1310202010205--1310202010202--3120202030002000</v>
      </c>
      <c r="B30" s="37" t="str">
        <f>+B31&amp;"--"&amp;B32&amp;"--"&amp;B33&amp;"--"&amp;B34&amp;"--"&amp;B35&amp;"--"&amp;B36&amp;"--"&amp;B37&amp;"--"&amp;B38&amp;"--"&amp;B39&amp;"--"&amp;B40</f>
        <v>Productos de hornos de coque, de refinación de petróleo y combustible--servicio de transporte de pasajeros--Maquinaria y aparatos eléctricos--Maquinaria de oficina, contabilidad e informática--Productos metálicos elaborados (excepto maquinaria y equipo)--Muebles; otros bienes transportables n.c.p.--Productos de caucho y plástico--Otros productos químicos; fibras artificiales (o fibras industriales hechas por el hombre)--Pasta o pulpa, papel y productos de papel; impresos y artículos relacionados--Servicios de documentación y certificación jurídica</v>
      </c>
      <c r="C30" s="38">
        <f>+SUM(C31:C134)</f>
        <v>6199346627</v>
      </c>
    </row>
    <row r="31" spans="1:3" x14ac:dyDescent="0.25">
      <c r="A31" s="42">
        <v>1310202010203</v>
      </c>
      <c r="B31" s="40" t="s">
        <v>78</v>
      </c>
      <c r="C31" s="41">
        <v>16135514</v>
      </c>
    </row>
    <row r="32" spans="1:3" x14ac:dyDescent="0.25">
      <c r="A32" s="42">
        <v>1310202020102</v>
      </c>
      <c r="B32" s="40" t="s">
        <v>79</v>
      </c>
      <c r="C32" s="41">
        <v>109748606</v>
      </c>
    </row>
    <row r="33" spans="1:3" x14ac:dyDescent="0.25">
      <c r="A33" s="42">
        <v>1310201010106</v>
      </c>
      <c r="B33" s="40" t="s">
        <v>80</v>
      </c>
      <c r="C33" s="41">
        <v>438169</v>
      </c>
    </row>
    <row r="34" spans="1:3" x14ac:dyDescent="0.25">
      <c r="A34" s="42">
        <v>1310201010105</v>
      </c>
      <c r="B34" s="40" t="s">
        <v>81</v>
      </c>
      <c r="C34" s="41">
        <v>8212624</v>
      </c>
    </row>
    <row r="35" spans="1:3" x14ac:dyDescent="0.25">
      <c r="A35" s="42">
        <v>1310202010302</v>
      </c>
      <c r="B35" s="40" t="s">
        <v>82</v>
      </c>
      <c r="C35" s="41">
        <v>1251472</v>
      </c>
    </row>
    <row r="36" spans="1:3" x14ac:dyDescent="0.25">
      <c r="A36" s="42">
        <v>1310202010208</v>
      </c>
      <c r="B36" s="40" t="s">
        <v>83</v>
      </c>
      <c r="C36" s="41">
        <v>2298650</v>
      </c>
    </row>
    <row r="37" spans="1:3" x14ac:dyDescent="0.25">
      <c r="A37" s="42">
        <v>1310202010206</v>
      </c>
      <c r="B37" s="40" t="s">
        <v>84</v>
      </c>
      <c r="C37" s="41">
        <v>44863676</v>
      </c>
    </row>
    <row r="38" spans="1:3" x14ac:dyDescent="0.25">
      <c r="A38" s="42">
        <v>1310202010205</v>
      </c>
      <c r="B38" s="40" t="s">
        <v>85</v>
      </c>
      <c r="C38" s="41">
        <v>2736126</v>
      </c>
    </row>
    <row r="39" spans="1:3" x14ac:dyDescent="0.25">
      <c r="A39" s="42">
        <v>1310202010202</v>
      </c>
      <c r="B39" s="40" t="s">
        <v>119</v>
      </c>
      <c r="C39" s="41">
        <v>36822489</v>
      </c>
    </row>
    <row r="40" spans="1:3" x14ac:dyDescent="0.25">
      <c r="A40" s="42">
        <v>3120202030002000</v>
      </c>
      <c r="B40" s="40" t="s">
        <v>86</v>
      </c>
      <c r="C40" s="41">
        <v>5225075</v>
      </c>
    </row>
    <row r="41" spans="1:3" x14ac:dyDescent="0.25">
      <c r="A41" s="43" t="s">
        <v>88</v>
      </c>
      <c r="B41" s="40" t="s">
        <v>93</v>
      </c>
      <c r="C41" s="41">
        <v>0</v>
      </c>
    </row>
    <row r="42" spans="1:3" x14ac:dyDescent="0.25">
      <c r="A42" s="42" t="s">
        <v>87</v>
      </c>
      <c r="B42" s="40" t="s">
        <v>94</v>
      </c>
      <c r="C42" s="41">
        <v>0</v>
      </c>
    </row>
    <row r="43" spans="1:3" x14ac:dyDescent="0.25">
      <c r="A43" s="42" t="s">
        <v>89</v>
      </c>
      <c r="B43" s="40" t="s">
        <v>95</v>
      </c>
      <c r="C43" s="41">
        <v>0</v>
      </c>
    </row>
    <row r="44" spans="1:3" x14ac:dyDescent="0.25">
      <c r="A44" s="42" t="s">
        <v>90</v>
      </c>
      <c r="B44" s="40" t="s">
        <v>96</v>
      </c>
      <c r="C44" s="41">
        <v>0</v>
      </c>
    </row>
    <row r="45" spans="1:3" x14ac:dyDescent="0.25">
      <c r="A45" s="42" t="s">
        <v>91</v>
      </c>
      <c r="B45" s="40" t="s">
        <v>97</v>
      </c>
      <c r="C45" s="41">
        <v>0</v>
      </c>
    </row>
    <row r="46" spans="1:3" x14ac:dyDescent="0.25">
      <c r="A46" s="42">
        <v>3120201020002</v>
      </c>
      <c r="B46" s="40" t="s">
        <v>98</v>
      </c>
      <c r="C46" s="41">
        <v>0</v>
      </c>
    </row>
    <row r="47" spans="1:3" x14ac:dyDescent="0.25">
      <c r="A47" s="42">
        <v>3120201030002</v>
      </c>
      <c r="B47" s="40" t="s">
        <v>99</v>
      </c>
      <c r="C47" s="41">
        <v>0</v>
      </c>
    </row>
    <row r="48" spans="1:3" x14ac:dyDescent="0.25">
      <c r="A48" s="42">
        <v>313040000</v>
      </c>
      <c r="B48" s="40" t="s">
        <v>100</v>
      </c>
      <c r="C48" s="41">
        <v>0</v>
      </c>
    </row>
    <row r="49" spans="1:3" x14ac:dyDescent="0.25">
      <c r="A49" s="42" t="s">
        <v>102</v>
      </c>
      <c r="B49" s="40" t="s">
        <v>103</v>
      </c>
      <c r="C49" s="41">
        <v>751477563</v>
      </c>
    </row>
    <row r="50" spans="1:3" x14ac:dyDescent="0.25">
      <c r="A50" s="42" t="s">
        <v>104</v>
      </c>
      <c r="B50" s="40" t="s">
        <v>105</v>
      </c>
      <c r="C50" s="41">
        <v>107494</v>
      </c>
    </row>
    <row r="51" spans="1:3" x14ac:dyDescent="0.25">
      <c r="A51" s="42" t="s">
        <v>106</v>
      </c>
      <c r="B51" s="40" t="s">
        <v>107</v>
      </c>
      <c r="C51" s="41">
        <v>31406113</v>
      </c>
    </row>
    <row r="52" spans="1:3" x14ac:dyDescent="0.25">
      <c r="A52" s="42" t="s">
        <v>108</v>
      </c>
      <c r="B52" s="40" t="s">
        <v>109</v>
      </c>
      <c r="C52" s="41">
        <v>12687390</v>
      </c>
    </row>
    <row r="53" spans="1:3" ht="18.75" x14ac:dyDescent="0.3">
      <c r="A53" s="72" t="s">
        <v>111</v>
      </c>
      <c r="B53" s="72"/>
      <c r="C53" s="72"/>
    </row>
    <row r="54" spans="1:3" ht="18.75" x14ac:dyDescent="0.3">
      <c r="A54" s="23" t="s">
        <v>57</v>
      </c>
      <c r="B54" s="60" t="s">
        <v>117</v>
      </c>
      <c r="C54" s="60"/>
    </row>
    <row r="55" spans="1:3" ht="30" x14ac:dyDescent="0.25">
      <c r="A55" s="59" t="s">
        <v>55</v>
      </c>
      <c r="B55" s="59" t="s">
        <v>9</v>
      </c>
      <c r="C55" s="59" t="s">
        <v>54</v>
      </c>
    </row>
    <row r="56" spans="1:3" ht="75" x14ac:dyDescent="0.25">
      <c r="A56" s="36" t="str">
        <f>+A57&amp;"--"&amp;A58&amp;"--"&amp;A59&amp;"--"&amp;A60&amp;"--"&amp;A61&amp;"--"&amp;A62&amp;"--"&amp;A63&amp;"--"&amp;A64&amp;"--"&amp;A65&amp;"--"&amp;A66</f>
        <v>1310202010203--1310202020102--1310201010106--1310201010105--1310202010302--1310202010208--1310202010206--1310202010205--1310202010202--3120202030002000</v>
      </c>
      <c r="B56" s="37" t="str">
        <f>+B57&amp;"--"&amp;B58&amp;"--"&amp;B59&amp;"--"&amp;B60&amp;"--"&amp;B61&amp;"--"&amp;B62&amp;"--"&amp;B63&amp;"--"&amp;B64&amp;"--"&amp;B65&amp;"--"&amp;B66</f>
        <v>Productos de hornos de coque, de refinación de petróleo y combustible--servicio de transporte de pasajeros--Maquinaria y aparatos eléctricos--Maquinaria de oficina, contabilidad e informática--Productos metálicos elaborados (excepto maquinaria y equipo)--Muebles; otros bienes transportables n.c.p.--Productos de caucho y plástico--Otros productos químicos; fibras artificiales (o fibras industriales hechas por el hombre)--Pasta o pulpa, papel y productos de papel; impresos y artículos relacionados--Servicios de documentación y certificación jurídica</v>
      </c>
      <c r="C56" s="38">
        <f>+SUM(C57:C160)</f>
        <v>2587967833</v>
      </c>
    </row>
    <row r="57" spans="1:3" x14ac:dyDescent="0.25">
      <c r="A57" s="42">
        <v>1310202010203</v>
      </c>
      <c r="B57" s="40" t="s">
        <v>78</v>
      </c>
      <c r="C57" s="41">
        <v>0</v>
      </c>
    </row>
    <row r="58" spans="1:3" x14ac:dyDescent="0.25">
      <c r="A58" s="42">
        <v>1310202020102</v>
      </c>
      <c r="B58" s="40" t="s">
        <v>79</v>
      </c>
      <c r="C58" s="41">
        <v>9630743</v>
      </c>
    </row>
    <row r="59" spans="1:3" x14ac:dyDescent="0.25">
      <c r="A59" s="42">
        <v>1310201010106</v>
      </c>
      <c r="B59" s="40" t="s">
        <v>80</v>
      </c>
      <c r="C59" s="41">
        <v>0</v>
      </c>
    </row>
    <row r="60" spans="1:3" x14ac:dyDescent="0.25">
      <c r="A60" s="42">
        <v>1310201010105</v>
      </c>
      <c r="B60" s="40" t="s">
        <v>81</v>
      </c>
      <c r="C60" s="41">
        <v>0</v>
      </c>
    </row>
    <row r="61" spans="1:3" x14ac:dyDescent="0.25">
      <c r="A61" s="42">
        <v>1310202010302</v>
      </c>
      <c r="B61" s="40" t="s">
        <v>82</v>
      </c>
      <c r="C61" s="41">
        <v>0</v>
      </c>
    </row>
    <row r="62" spans="1:3" x14ac:dyDescent="0.25">
      <c r="A62" s="42">
        <v>1310202010208</v>
      </c>
      <c r="B62" s="40" t="s">
        <v>83</v>
      </c>
      <c r="C62" s="41">
        <v>0</v>
      </c>
    </row>
    <row r="63" spans="1:3" x14ac:dyDescent="0.25">
      <c r="A63" s="42">
        <v>1310202010206</v>
      </c>
      <c r="B63" s="40" t="s">
        <v>84</v>
      </c>
      <c r="C63" s="41">
        <v>0</v>
      </c>
    </row>
    <row r="64" spans="1:3" x14ac:dyDescent="0.25">
      <c r="A64" s="42">
        <v>1310202010205</v>
      </c>
      <c r="B64" s="40" t="s">
        <v>85</v>
      </c>
      <c r="C64" s="41">
        <v>0</v>
      </c>
    </row>
    <row r="65" spans="1:3" x14ac:dyDescent="0.25">
      <c r="A65" s="42">
        <v>1310202010202</v>
      </c>
      <c r="B65" s="40" t="s">
        <v>119</v>
      </c>
      <c r="C65" s="41">
        <v>0</v>
      </c>
    </row>
    <row r="66" spans="1:3" x14ac:dyDescent="0.25">
      <c r="A66" s="42">
        <v>3120202030002000</v>
      </c>
      <c r="B66" s="40" t="s">
        <v>86</v>
      </c>
      <c r="C66" s="41">
        <v>0</v>
      </c>
    </row>
    <row r="67" spans="1:3" x14ac:dyDescent="0.25">
      <c r="A67" s="43" t="s">
        <v>88</v>
      </c>
      <c r="B67" s="40" t="s">
        <v>93</v>
      </c>
      <c r="C67" s="41">
        <v>0</v>
      </c>
    </row>
    <row r="68" spans="1:3" x14ac:dyDescent="0.25">
      <c r="A68" s="42" t="s">
        <v>87</v>
      </c>
      <c r="B68" s="40" t="s">
        <v>94</v>
      </c>
      <c r="C68" s="41">
        <v>0</v>
      </c>
    </row>
    <row r="69" spans="1:3" x14ac:dyDescent="0.25">
      <c r="A69" s="42" t="s">
        <v>89</v>
      </c>
      <c r="B69" s="40" t="s">
        <v>95</v>
      </c>
      <c r="C69" s="41">
        <v>0</v>
      </c>
    </row>
    <row r="70" spans="1:3" x14ac:dyDescent="0.25">
      <c r="A70" s="42" t="s">
        <v>90</v>
      </c>
      <c r="B70" s="40" t="s">
        <v>96</v>
      </c>
      <c r="C70" s="41">
        <v>4250000</v>
      </c>
    </row>
    <row r="71" spans="1:3" x14ac:dyDescent="0.25">
      <c r="A71" s="42" t="s">
        <v>91</v>
      </c>
      <c r="B71" s="40" t="s">
        <v>97</v>
      </c>
      <c r="C71" s="41">
        <v>0</v>
      </c>
    </row>
    <row r="72" spans="1:3" x14ac:dyDescent="0.25">
      <c r="A72" s="42">
        <v>3120201020002</v>
      </c>
      <c r="B72" s="40" t="s">
        <v>98</v>
      </c>
      <c r="C72" s="41">
        <v>52710468</v>
      </c>
    </row>
    <row r="73" spans="1:3" x14ac:dyDescent="0.25">
      <c r="A73" s="42">
        <v>3120201030002</v>
      </c>
      <c r="B73" s="40" t="s">
        <v>99</v>
      </c>
      <c r="C73" s="41">
        <v>1880574</v>
      </c>
    </row>
    <row r="74" spans="1:3" x14ac:dyDescent="0.25">
      <c r="A74" s="42">
        <v>313040000</v>
      </c>
      <c r="B74" s="40" t="s">
        <v>100</v>
      </c>
      <c r="C74" s="41">
        <v>0</v>
      </c>
    </row>
    <row r="75" spans="1:3" x14ac:dyDescent="0.25">
      <c r="A75" s="42" t="s">
        <v>102</v>
      </c>
      <c r="B75" s="40" t="s">
        <v>103</v>
      </c>
      <c r="C75" s="41">
        <v>471979489</v>
      </c>
    </row>
    <row r="76" spans="1:3" x14ac:dyDescent="0.25">
      <c r="A76" s="42" t="s">
        <v>104</v>
      </c>
      <c r="B76" s="40" t="s">
        <v>105</v>
      </c>
      <c r="C76" s="41">
        <v>238740</v>
      </c>
    </row>
    <row r="77" spans="1:3" x14ac:dyDescent="0.25">
      <c r="A77" s="42" t="s">
        <v>106</v>
      </c>
      <c r="B77" s="40" t="s">
        <v>107</v>
      </c>
      <c r="C77" s="41">
        <v>42213345</v>
      </c>
    </row>
    <row r="78" spans="1:3" x14ac:dyDescent="0.25">
      <c r="A78" s="42" t="s">
        <v>108</v>
      </c>
      <c r="B78" s="40" t="s">
        <v>109</v>
      </c>
      <c r="C78" s="41">
        <v>11231714</v>
      </c>
    </row>
    <row r="79" spans="1:3" ht="18.75" x14ac:dyDescent="0.3">
      <c r="A79" s="72" t="s">
        <v>111</v>
      </c>
      <c r="B79" s="72"/>
      <c r="C79" s="72"/>
    </row>
    <row r="80" spans="1:3" ht="18.75" x14ac:dyDescent="0.3">
      <c r="A80" s="23" t="s">
        <v>57</v>
      </c>
      <c r="B80" s="60" t="s">
        <v>118</v>
      </c>
      <c r="C80" s="60"/>
    </row>
    <row r="81" spans="1:3" ht="30" x14ac:dyDescent="0.25">
      <c r="A81" s="59" t="s">
        <v>55</v>
      </c>
      <c r="B81" s="59" t="s">
        <v>9</v>
      </c>
      <c r="C81" s="59" t="s">
        <v>54</v>
      </c>
    </row>
    <row r="82" spans="1:3" ht="75" x14ac:dyDescent="0.25">
      <c r="A82" s="36" t="str">
        <f>+A83&amp;"--"&amp;A84&amp;"--"&amp;A85&amp;"--"&amp;A86&amp;"--"&amp;A87&amp;"--"&amp;A88&amp;"--"&amp;A89&amp;"--"&amp;A90&amp;"--"&amp;A91&amp;"--"&amp;A92</f>
        <v>1310202010203--1310202020102--1310201010106--1310201010105--1310202010302--1310202010208--1310202010206--1310202010205--1310202010202--3120202030002000</v>
      </c>
      <c r="B82" s="37" t="str">
        <f>+B83&amp;"--"&amp;B84&amp;"--"&amp;B85&amp;"--"&amp;B86&amp;"--"&amp;B87&amp;"--"&amp;B88&amp;"--"&amp;B89&amp;"--"&amp;B90&amp;"--"&amp;B91&amp;"--"&amp;B92</f>
        <v>Productos de hornos de coque, de refinación de petróleo y combustible--servicio de transporte de pasajeros--Maquinaria y aparatos eléctricos--Maquinaria de oficina, contabilidad e informática--Productos metálicos elaborados (excepto maquinaria y equipo)--Muebles; otros bienes transportables n.c.p.--Productos de caucho y plástico--Otros productos químicos; fibras artificiales (o fibras industriales hechas por el hombre)--Pasta o pulpa, papel y productos de papel; impresos y artículos relacionados--Servicios de documentación y certificación jurídica</v>
      </c>
      <c r="C82" s="38">
        <f>+SUM(C83:C186)</f>
        <v>996916380</v>
      </c>
    </row>
    <row r="83" spans="1:3" x14ac:dyDescent="0.25">
      <c r="A83" s="42">
        <v>1310202010203</v>
      </c>
      <c r="B83" s="40" t="s">
        <v>78</v>
      </c>
      <c r="C83" s="41">
        <v>43106218</v>
      </c>
    </row>
    <row r="84" spans="1:3" x14ac:dyDescent="0.25">
      <c r="A84" s="42">
        <v>1310202020102</v>
      </c>
      <c r="B84" s="40" t="s">
        <v>79</v>
      </c>
      <c r="C84" s="41">
        <v>92044885</v>
      </c>
    </row>
    <row r="85" spans="1:3" x14ac:dyDescent="0.25">
      <c r="A85" s="42">
        <v>1310201010106</v>
      </c>
      <c r="B85" s="40" t="s">
        <v>80</v>
      </c>
      <c r="C85" s="41">
        <v>0</v>
      </c>
    </row>
    <row r="86" spans="1:3" x14ac:dyDescent="0.25">
      <c r="A86" s="42">
        <v>1310201010105</v>
      </c>
      <c r="B86" s="40" t="s">
        <v>81</v>
      </c>
      <c r="C86" s="41">
        <v>0</v>
      </c>
    </row>
    <row r="87" spans="1:3" x14ac:dyDescent="0.25">
      <c r="A87" s="42">
        <v>1310202010302</v>
      </c>
      <c r="B87" s="40" t="s">
        <v>82</v>
      </c>
      <c r="C87" s="41">
        <v>0</v>
      </c>
    </row>
    <row r="88" spans="1:3" x14ac:dyDescent="0.25">
      <c r="A88" s="42">
        <v>1310202010208</v>
      </c>
      <c r="B88" s="40" t="s">
        <v>83</v>
      </c>
      <c r="C88" s="41">
        <v>0</v>
      </c>
    </row>
    <row r="89" spans="1:3" x14ac:dyDescent="0.25">
      <c r="A89" s="42">
        <v>1310202010206</v>
      </c>
      <c r="B89" s="40" t="s">
        <v>84</v>
      </c>
      <c r="C89" s="41">
        <v>0</v>
      </c>
    </row>
    <row r="90" spans="1:3" x14ac:dyDescent="0.25">
      <c r="A90" s="42">
        <v>1310202010205</v>
      </c>
      <c r="B90" s="40" t="s">
        <v>85</v>
      </c>
      <c r="C90" s="41">
        <v>0</v>
      </c>
    </row>
    <row r="91" spans="1:3" x14ac:dyDescent="0.25">
      <c r="A91" s="42">
        <v>1310202010202</v>
      </c>
      <c r="B91" s="40" t="s">
        <v>119</v>
      </c>
      <c r="C91" s="41">
        <v>0</v>
      </c>
    </row>
    <row r="92" spans="1:3" x14ac:dyDescent="0.25">
      <c r="A92" s="42">
        <v>3120202030002000</v>
      </c>
      <c r="B92" s="40" t="s">
        <v>86</v>
      </c>
      <c r="C92" s="41">
        <v>7107817</v>
      </c>
    </row>
    <row r="93" spans="1:3" x14ac:dyDescent="0.25">
      <c r="A93" s="43" t="s">
        <v>88</v>
      </c>
      <c r="B93" s="40" t="s">
        <v>93</v>
      </c>
      <c r="C93" s="41">
        <v>0</v>
      </c>
    </row>
    <row r="94" spans="1:3" x14ac:dyDescent="0.25">
      <c r="A94" s="42" t="s">
        <v>87</v>
      </c>
      <c r="B94" s="40" t="s">
        <v>94</v>
      </c>
      <c r="C94" s="41">
        <v>0</v>
      </c>
    </row>
    <row r="95" spans="1:3" x14ac:dyDescent="0.25">
      <c r="A95" s="42" t="s">
        <v>89</v>
      </c>
      <c r="B95" s="40" t="s">
        <v>95</v>
      </c>
      <c r="C95" s="41">
        <v>0</v>
      </c>
    </row>
    <row r="96" spans="1:3" x14ac:dyDescent="0.25">
      <c r="A96" s="42" t="s">
        <v>90</v>
      </c>
      <c r="B96" s="40" t="s">
        <v>96</v>
      </c>
      <c r="C96" s="41">
        <v>20173900</v>
      </c>
    </row>
    <row r="97" spans="1:3" x14ac:dyDescent="0.25">
      <c r="A97" s="42" t="s">
        <v>91</v>
      </c>
      <c r="B97" s="40" t="s">
        <v>97</v>
      </c>
      <c r="C97" s="41">
        <v>0</v>
      </c>
    </row>
    <row r="98" spans="1:3" x14ac:dyDescent="0.25">
      <c r="A98" s="42">
        <v>3120201020002</v>
      </c>
      <c r="B98" s="40" t="s">
        <v>98</v>
      </c>
      <c r="C98" s="41">
        <v>204260305</v>
      </c>
    </row>
    <row r="99" spans="1:3" x14ac:dyDescent="0.25">
      <c r="A99" s="42">
        <v>3120201030002</v>
      </c>
      <c r="B99" s="40" t="s">
        <v>99</v>
      </c>
      <c r="C99" s="41">
        <v>6217902</v>
      </c>
    </row>
    <row r="100" spans="1:3" x14ac:dyDescent="0.25">
      <c r="A100" s="42">
        <v>313040000</v>
      </c>
      <c r="B100" s="40" t="s">
        <v>100</v>
      </c>
      <c r="C100" s="41">
        <v>0</v>
      </c>
    </row>
    <row r="101" spans="1:3" x14ac:dyDescent="0.25">
      <c r="A101" s="42" t="s">
        <v>102</v>
      </c>
      <c r="B101" s="40" t="s">
        <v>103</v>
      </c>
      <c r="C101" s="41">
        <v>583808511</v>
      </c>
    </row>
    <row r="102" spans="1:3" x14ac:dyDescent="0.25">
      <c r="A102" s="42" t="s">
        <v>104</v>
      </c>
      <c r="B102" s="40" t="s">
        <v>105</v>
      </c>
      <c r="C102" s="41">
        <v>90110</v>
      </c>
    </row>
    <row r="103" spans="1:3" x14ac:dyDescent="0.25">
      <c r="A103" s="42" t="s">
        <v>106</v>
      </c>
      <c r="B103" s="40" t="s">
        <v>107</v>
      </c>
      <c r="C103" s="41">
        <v>28709299</v>
      </c>
    </row>
    <row r="104" spans="1:3" x14ac:dyDescent="0.25">
      <c r="A104" s="42" t="s">
        <v>108</v>
      </c>
      <c r="B104" s="40" t="s">
        <v>109</v>
      </c>
      <c r="C104" s="41">
        <v>11397433</v>
      </c>
    </row>
  </sheetData>
  <mergeCells count="4">
    <mergeCell ref="A1:C1"/>
    <mergeCell ref="A27:C27"/>
    <mergeCell ref="A53:C53"/>
    <mergeCell ref="A79:C79"/>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1"/>
  <sheetViews>
    <sheetView workbookViewId="0">
      <selection activeCell="B17" sqref="B17"/>
    </sheetView>
  </sheetViews>
  <sheetFormatPr baseColWidth="10" defaultRowHeight="15" x14ac:dyDescent="0.25"/>
  <cols>
    <col min="1" max="1" width="23.85546875" customWidth="1"/>
    <col min="2" max="2" width="37" bestFit="1" customWidth="1"/>
    <col min="3" max="3" width="25.42578125" customWidth="1"/>
    <col min="4" max="4" width="23.42578125" customWidth="1"/>
    <col min="6" max="6" width="23.42578125" customWidth="1"/>
    <col min="13" max="13" width="16.7109375" bestFit="1" customWidth="1"/>
  </cols>
  <sheetData>
    <row r="1" spans="1:13" ht="18.75" x14ac:dyDescent="0.3">
      <c r="A1" s="72" t="s">
        <v>53</v>
      </c>
      <c r="B1" s="72"/>
      <c r="C1" s="72"/>
    </row>
    <row r="2" spans="1:13" ht="18.75" x14ac:dyDescent="0.3">
      <c r="A2" s="23" t="s">
        <v>57</v>
      </c>
      <c r="B2" s="24"/>
      <c r="C2" s="24"/>
    </row>
    <row r="3" spans="1:13" ht="45" x14ac:dyDescent="0.25">
      <c r="A3" s="21" t="s">
        <v>55</v>
      </c>
      <c r="B3" s="21" t="s">
        <v>9</v>
      </c>
      <c r="C3" s="21" t="s">
        <v>56</v>
      </c>
    </row>
    <row r="4" spans="1:13" ht="54" customHeight="1" x14ac:dyDescent="0.25">
      <c r="A4" s="36" t="str">
        <f>+A5&amp;"--"&amp;A6&amp;"--"&amp;A7&amp;"--"&amp;A8&amp;"--"&amp;A9&amp;"--"&amp;A10&amp;"--"&amp;A11&amp;"--"&amp;A12&amp;"--"&amp;A13&amp;"--"&amp;A14</f>
        <v>------------------</v>
      </c>
      <c r="B4" s="36" t="str">
        <f>+B5&amp;"--"&amp;B6&amp;"--"&amp;B7&amp;"--"&amp;B8&amp;"--"&amp;B9&amp;"--"&amp;B10&amp;"--"&amp;B11&amp;"--"&amp;B12&amp;"--"&amp;B13&amp;"--"&amp;B14</f>
        <v>------------------</v>
      </c>
      <c r="C4" s="38">
        <f>+SUM(C5:C14)</f>
        <v>0</v>
      </c>
    </row>
    <row r="5" spans="1:13" x14ac:dyDescent="0.25">
      <c r="A5" s="39"/>
      <c r="B5" s="40"/>
      <c r="C5" s="41"/>
      <c r="M5" s="35"/>
    </row>
    <row r="6" spans="1:13" x14ac:dyDescent="0.25">
      <c r="A6" s="39"/>
      <c r="B6" s="40"/>
      <c r="C6" s="41"/>
      <c r="M6" s="35"/>
    </row>
    <row r="7" spans="1:13" x14ac:dyDescent="0.25">
      <c r="A7" s="42"/>
      <c r="B7" s="40"/>
      <c r="C7" s="41"/>
      <c r="I7" s="35"/>
    </row>
    <row r="8" spans="1:13" x14ac:dyDescent="0.25">
      <c r="A8" s="44"/>
      <c r="B8" s="40"/>
      <c r="C8" s="41"/>
      <c r="I8" s="35"/>
    </row>
    <row r="9" spans="1:13" x14ac:dyDescent="0.25">
      <c r="A9" s="42"/>
      <c r="B9" s="40"/>
      <c r="C9" s="41"/>
      <c r="I9" s="35"/>
    </row>
    <row r="10" spans="1:13" x14ac:dyDescent="0.25">
      <c r="A10" s="44"/>
      <c r="B10" s="40"/>
      <c r="C10" s="41"/>
      <c r="I10" s="35"/>
    </row>
    <row r="11" spans="1:13" x14ac:dyDescent="0.25">
      <c r="A11" s="42"/>
      <c r="B11" s="40"/>
      <c r="C11" s="41"/>
    </row>
    <row r="12" spans="1:13" x14ac:dyDescent="0.25">
      <c r="A12" s="44"/>
      <c r="B12" s="40"/>
      <c r="C12" s="41"/>
    </row>
    <row r="13" spans="1:13" x14ac:dyDescent="0.25">
      <c r="A13" s="44"/>
      <c r="B13" s="40"/>
      <c r="C13" s="41"/>
    </row>
    <row r="14" spans="1:13" x14ac:dyDescent="0.25">
      <c r="A14" s="44"/>
      <c r="B14" s="40"/>
      <c r="C14" s="41"/>
    </row>
    <row r="15" spans="1:13" x14ac:dyDescent="0.25">
      <c r="A15" s="44"/>
      <c r="B15" s="40"/>
      <c r="C15" s="41"/>
    </row>
    <row r="16" spans="1:13" x14ac:dyDescent="0.25">
      <c r="A16" s="42"/>
      <c r="B16" s="40"/>
      <c r="C16" s="41"/>
    </row>
    <row r="17" spans="1:3" x14ac:dyDescent="0.25">
      <c r="A17" s="42"/>
      <c r="B17" s="40"/>
      <c r="C17" s="41"/>
    </row>
    <row r="18" spans="1:3" x14ac:dyDescent="0.25">
      <c r="A18" s="42"/>
      <c r="B18" s="40"/>
      <c r="C18" s="41"/>
    </row>
    <row r="19" spans="1:3" x14ac:dyDescent="0.25">
      <c r="A19" s="42"/>
      <c r="B19" s="40"/>
      <c r="C19" s="41"/>
    </row>
    <row r="20" spans="1:3" x14ac:dyDescent="0.25">
      <c r="A20" s="42"/>
      <c r="B20" s="40"/>
      <c r="C20" s="41"/>
    </row>
    <row r="21" spans="1:3" x14ac:dyDescent="0.25">
      <c r="A21" s="42"/>
      <c r="B21" s="40"/>
      <c r="C21" s="41"/>
    </row>
    <row r="22" spans="1:3" x14ac:dyDescent="0.25">
      <c r="A22" s="42"/>
      <c r="B22" s="40"/>
      <c r="C22" s="41"/>
    </row>
    <row r="23" spans="1:3" x14ac:dyDescent="0.25">
      <c r="A23" s="42"/>
      <c r="B23" s="40"/>
      <c r="C23" s="41"/>
    </row>
    <row r="24" spans="1:3" x14ac:dyDescent="0.25">
      <c r="A24" s="42"/>
      <c r="B24" s="40"/>
      <c r="C24" s="41"/>
    </row>
    <row r="25" spans="1:3" x14ac:dyDescent="0.25">
      <c r="A25" s="42"/>
      <c r="B25" s="40"/>
      <c r="C25" s="41"/>
    </row>
    <row r="26" spans="1:3" x14ac:dyDescent="0.25">
      <c r="A26" s="42"/>
      <c r="B26" s="40"/>
      <c r="C26" s="41"/>
    </row>
    <row r="27" spans="1:3" x14ac:dyDescent="0.25">
      <c r="A27" s="42"/>
      <c r="B27" s="40"/>
      <c r="C27" s="41"/>
    </row>
    <row r="28" spans="1:3" x14ac:dyDescent="0.25">
      <c r="A28" s="42"/>
      <c r="B28" s="40"/>
      <c r="C28" s="41"/>
    </row>
    <row r="29" spans="1:3" x14ac:dyDescent="0.25">
      <c r="A29" s="42"/>
      <c r="B29" s="40"/>
      <c r="C29" s="41"/>
    </row>
    <row r="30" spans="1:3" x14ac:dyDescent="0.25">
      <c r="A30" s="42"/>
      <c r="B30" s="40"/>
      <c r="C30" s="41"/>
    </row>
    <row r="31" spans="1:3" x14ac:dyDescent="0.25">
      <c r="A31" s="42"/>
      <c r="B31" s="40"/>
      <c r="C31" s="41"/>
    </row>
  </sheetData>
  <mergeCells count="1">
    <mergeCell ref="A1:C1"/>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Informe 2020</vt:lpstr>
      <vt:lpstr>Hoja7</vt:lpstr>
      <vt:lpstr>Meta 2021</vt:lpstr>
      <vt:lpstr>Agregados</vt:lpstr>
      <vt:lpstr>Agregados Meta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Eduardo Rocha Aldana</dc:creator>
  <cp:lastModifiedBy>CARLOS EDUARDO ROCHA ALDANA</cp:lastModifiedBy>
  <dcterms:created xsi:type="dcterms:W3CDTF">2021-03-05T17:11:17Z</dcterms:created>
  <dcterms:modified xsi:type="dcterms:W3CDTF">2021-10-12T06:06:28Z</dcterms:modified>
</cp:coreProperties>
</file>