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NandoCifuentes\Nando\OACP\Oficina de Planeación\Requerimientos 2021\580. Políticas Lineamientos y Manuales\"/>
    </mc:Choice>
  </mc:AlternateContent>
  <xr:revisionPtr revIDLastSave="0" documentId="8_{AE87C79C-5C5F-442F-90B2-0AA1B262B344}" xr6:coauthVersionLast="47" xr6:coauthVersionMax="47" xr10:uidLastSave="{00000000-0000-0000-0000-000000000000}"/>
  <bookViews>
    <workbookView xWindow="-120" yWindow="-120" windowWidth="20730" windowHeight="11160" tabRatio="590" firstSheet="5" activeTab="6" xr2:uid="{00000000-000D-0000-FFFF-FFFF00000000}"/>
  </bookViews>
  <sheets>
    <sheet name="MAPA DE RIESGOS" sheetId="1" state="hidden" r:id="rId1"/>
    <sheet name="DOFA  SED 2020  " sheetId="43" state="hidden" r:id="rId2"/>
    <sheet name="1. RIESGO CORRUPCIÓN REVISADO" sheetId="44" state="hidden" r:id="rId3"/>
    <sheet name="1. RIESGO CORRUPCIÓN Com" sheetId="40" state="hidden" r:id="rId4"/>
    <sheet name="Hoja1" sheetId="14" state="hidden" r:id="rId5"/>
    <sheet name="1. SEGUIMIENTO MRC " sheetId="56" r:id="rId6"/>
    <sheet name="1. RIESGO CORRUPCIÓN " sheetId="51" r:id="rId7"/>
    <sheet name="2.RACIONALIZACIÓN DE TRAMITES" sheetId="54" r:id="rId8"/>
    <sheet name="3. RENDICIÓN DE CUENTAS" sheetId="50" r:id="rId9"/>
    <sheet name="4.MM  ATENCIÓN AL CIUDADANO" sheetId="55" r:id="rId10"/>
    <sheet name="5.TRANSPARENCIA ACC INFORMACIÓN" sheetId="47" r:id="rId11"/>
    <sheet name="6. ADICIONAL GESTIÓN INTEGRA" sheetId="53" r:id="rId12"/>
    <sheet name="DATOS" sheetId="5"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aaa">#REF!</definedName>
    <definedName name="_xlnm.Print_Area" localSheetId="6">'1. RIESGO CORRUPCIÓN '!$A$1:$BE$27</definedName>
    <definedName name="_xlnm.Print_Area" localSheetId="3">'1. RIESGO CORRUPCIÓN Com'!$A$1:$BE$556</definedName>
    <definedName name="_xlnm.Print_Area" localSheetId="2">'1. RIESGO CORRUPCIÓN REVISADO'!$A$1:$BE$34</definedName>
    <definedName name="_xlnm.Print_Area" localSheetId="8">'3. RENDICIÓN DE CUENTAS'!#REF!</definedName>
    <definedName name="_xlnm.Print_Area" localSheetId="10">'5.TRANSPARENCIA ACC INFORMACIÓN'!#REF!</definedName>
    <definedName name="CodArea">[1]ListadoTabla!$A$1:$A$19</definedName>
    <definedName name="Estado" localSheetId="6">#REF!</definedName>
    <definedName name="Estado" localSheetId="3">#REF!</definedName>
    <definedName name="Estado" localSheetId="2">#REF!</definedName>
    <definedName name="Estado" localSheetId="8">#REF!</definedName>
    <definedName name="Estado" localSheetId="10">'[2]2.RACIONALIZACIÓN DE TRAMITES '!$Q$10:$Q$62</definedName>
    <definedName name="Estado">#REF!</definedName>
    <definedName name="Perfil">#REF!</definedName>
    <definedName name="_xlnm.Print_Titles" localSheetId="6">'1. RIESGO CORRUPCIÓN '!$1:$7</definedName>
    <definedName name="_xlnm.Print_Titles" localSheetId="3">'1. RIESGO CORRUPCIÓN Com'!$1:$8</definedName>
    <definedName name="_xlnm.Print_Titles" localSheetId="2">'1. RIESGO CORRUPCIÓN REVISADO'!$1:$8</definedName>
    <definedName name="_xlnm.Print_Titles" localSheetId="8">'3. RENDICIÓN DE CUENTAS'!#REF!</definedName>
    <definedName name="_xlnm.Print_Titles" localSheetId="10">'5.TRANSPARENCIA ACC INFORMACIÓN'!#REF!</definedName>
    <definedName name="_xlnm.Print_Titles" localSheetId="1">'DOFA  SED 2020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72" i="51" l="1"/>
  <c r="R271" i="51"/>
  <c r="R270" i="51"/>
  <c r="R269" i="51"/>
  <c r="R268" i="51"/>
  <c r="R267" i="51"/>
  <c r="R266" i="51"/>
  <c r="R261" i="51"/>
  <c r="R260" i="51"/>
  <c r="R259" i="51"/>
  <c r="R258" i="51"/>
  <c r="R257" i="51"/>
  <c r="R256" i="51"/>
  <c r="R255" i="51"/>
  <c r="J255" i="51"/>
  <c r="K255" i="51" s="1"/>
  <c r="R435" i="51"/>
  <c r="R434" i="51"/>
  <c r="R433" i="51"/>
  <c r="R432" i="51"/>
  <c r="R431" i="51"/>
  <c r="R430" i="51"/>
  <c r="R429" i="51"/>
  <c r="R424" i="51"/>
  <c r="R423" i="51"/>
  <c r="R422" i="51"/>
  <c r="R421" i="51"/>
  <c r="R420" i="51"/>
  <c r="R419" i="51"/>
  <c r="R418" i="51"/>
  <c r="K418" i="51"/>
  <c r="AG418" i="51" s="1"/>
  <c r="J418" i="51"/>
  <c r="R413" i="51"/>
  <c r="R412" i="51"/>
  <c r="R411" i="51"/>
  <c r="R410" i="51"/>
  <c r="R409" i="51"/>
  <c r="R408" i="51"/>
  <c r="R407" i="51"/>
  <c r="R405" i="51"/>
  <c r="R404" i="51"/>
  <c r="R403" i="51"/>
  <c r="R402" i="51"/>
  <c r="R401" i="51"/>
  <c r="R400" i="51"/>
  <c r="R399" i="51"/>
  <c r="R394" i="51"/>
  <c r="R393" i="51"/>
  <c r="R392" i="51"/>
  <c r="R391" i="51"/>
  <c r="R390" i="51"/>
  <c r="R389" i="51"/>
  <c r="R388" i="51"/>
  <c r="K388" i="51"/>
  <c r="L388" i="51" s="1"/>
  <c r="J388" i="51"/>
  <c r="S266" i="51" l="1"/>
  <c r="T266" i="51" s="1"/>
  <c r="V266" i="51" s="1"/>
  <c r="W266" i="51" s="1"/>
  <c r="X255" i="51" s="1"/>
  <c r="AB255" i="51" s="1"/>
  <c r="S255" i="51"/>
  <c r="T255" i="51" s="1"/>
  <c r="V255" i="51" s="1"/>
  <c r="W255" i="51" s="1"/>
  <c r="L255" i="51"/>
  <c r="AG255" i="51"/>
  <c r="S418" i="51"/>
  <c r="T418" i="51" s="1"/>
  <c r="V418" i="51" s="1"/>
  <c r="W418" i="51" s="1"/>
  <c r="S388" i="51"/>
  <c r="T388" i="51" s="1"/>
  <c r="V388" i="51" s="1"/>
  <c r="W388" i="51" s="1"/>
  <c r="S407" i="51"/>
  <c r="T407" i="51" s="1"/>
  <c r="V407" i="51" s="1"/>
  <c r="W407" i="51" s="1"/>
  <c r="S399" i="51"/>
  <c r="T399" i="51" s="1"/>
  <c r="V399" i="51" s="1"/>
  <c r="W399" i="51" s="1"/>
  <c r="S429" i="51"/>
  <c r="T429" i="51" s="1"/>
  <c r="V429" i="51" s="1"/>
  <c r="W429" i="51" s="1"/>
  <c r="X418" i="51" s="1"/>
  <c r="AB418" i="51" s="1"/>
  <c r="AI388" i="51"/>
  <c r="M388" i="51"/>
  <c r="AG388" i="51"/>
  <c r="L418" i="51"/>
  <c r="AF255" i="51" l="1"/>
  <c r="AE255" i="51"/>
  <c r="AH255" i="51" s="1"/>
  <c r="AI255" i="51"/>
  <c r="M255" i="51"/>
  <c r="AF418" i="51"/>
  <c r="AE418" i="51"/>
  <c r="AH418" i="51" s="1"/>
  <c r="X388" i="51"/>
  <c r="AB388" i="51" s="1"/>
  <c r="AI418" i="51"/>
  <c r="M418" i="51"/>
  <c r="AF388" i="51" l="1"/>
  <c r="AE388" i="51"/>
  <c r="AH388" i="51" s="1"/>
  <c r="R386" i="51"/>
  <c r="R385" i="51"/>
  <c r="R384" i="51"/>
  <c r="R383" i="51"/>
  <c r="R382" i="51"/>
  <c r="R381" i="51"/>
  <c r="R380" i="51"/>
  <c r="R375" i="51"/>
  <c r="R374" i="51"/>
  <c r="R373" i="51"/>
  <c r="R372" i="51"/>
  <c r="R371" i="51"/>
  <c r="R370" i="51"/>
  <c r="R369" i="51"/>
  <c r="J369" i="51"/>
  <c r="K369" i="51" s="1"/>
  <c r="S369" i="51" l="1"/>
  <c r="T369" i="51" s="1"/>
  <c r="V369" i="51" s="1"/>
  <c r="W369" i="51" s="1"/>
  <c r="S380" i="51"/>
  <c r="T380" i="51" s="1"/>
  <c r="V380" i="51" s="1"/>
  <c r="W380" i="51" s="1"/>
  <c r="L369" i="51"/>
  <c r="AG369" i="51"/>
  <c r="X369" i="51" l="1"/>
  <c r="AB369" i="51" s="1"/>
  <c r="AF369" i="51" s="1"/>
  <c r="AI369" i="51"/>
  <c r="M369" i="51"/>
  <c r="AE369" i="51" l="1"/>
  <c r="AH369" i="51" s="1"/>
  <c r="R367" i="51"/>
  <c r="R366" i="51"/>
  <c r="R365" i="51"/>
  <c r="R364" i="51"/>
  <c r="R363" i="51"/>
  <c r="R362" i="51"/>
  <c r="R361" i="51"/>
  <c r="R356" i="51"/>
  <c r="R355" i="51"/>
  <c r="R354" i="51"/>
  <c r="R353" i="51"/>
  <c r="R352" i="51"/>
  <c r="R351" i="51"/>
  <c r="R350" i="51"/>
  <c r="J350" i="51"/>
  <c r="K350" i="51" s="1"/>
  <c r="S350" i="51" l="1"/>
  <c r="T350" i="51" s="1"/>
  <c r="V350" i="51" s="1"/>
  <c r="W350" i="51" s="1"/>
  <c r="S361" i="51"/>
  <c r="T361" i="51" s="1"/>
  <c r="V361" i="51" s="1"/>
  <c r="W361" i="51" s="1"/>
  <c r="X350" i="51" s="1"/>
  <c r="AB350" i="51" s="1"/>
  <c r="L350" i="51"/>
  <c r="AG350" i="51"/>
  <c r="AF350" i="51" l="1"/>
  <c r="AE350" i="51"/>
  <c r="AH350" i="51" s="1"/>
  <c r="AI350" i="51"/>
  <c r="M350" i="51"/>
  <c r="R348" i="51" l="1"/>
  <c r="R347" i="51"/>
  <c r="R346" i="51"/>
  <c r="R345" i="51"/>
  <c r="R344" i="51"/>
  <c r="R343" i="51"/>
  <c r="R342" i="51"/>
  <c r="R337" i="51"/>
  <c r="R336" i="51"/>
  <c r="R335" i="51"/>
  <c r="R334" i="51"/>
  <c r="R333" i="51"/>
  <c r="R332" i="51"/>
  <c r="R331" i="51"/>
  <c r="J331" i="51"/>
  <c r="K331" i="51" s="1"/>
  <c r="S342" i="51" l="1"/>
  <c r="T342" i="51" s="1"/>
  <c r="V342" i="51" s="1"/>
  <c r="W342" i="51" s="1"/>
  <c r="S331" i="51"/>
  <c r="T331" i="51" s="1"/>
  <c r="V331" i="51" s="1"/>
  <c r="W331" i="51" s="1"/>
  <c r="L331" i="51"/>
  <c r="AG331" i="51"/>
  <c r="X331" i="51" l="1"/>
  <c r="AB331" i="51" s="1"/>
  <c r="AF331" i="51" s="1"/>
  <c r="M331" i="51"/>
  <c r="AI331" i="51"/>
  <c r="AE331" i="51" l="1"/>
  <c r="AH331" i="51" s="1"/>
  <c r="R329" i="51"/>
  <c r="R328" i="51"/>
  <c r="R327" i="51"/>
  <c r="R326" i="51"/>
  <c r="R325" i="51"/>
  <c r="R324" i="51"/>
  <c r="R323" i="51"/>
  <c r="R318" i="51"/>
  <c r="R317" i="51"/>
  <c r="R316" i="51"/>
  <c r="R315" i="51"/>
  <c r="R314" i="51"/>
  <c r="R313" i="51"/>
  <c r="R312" i="51"/>
  <c r="K312" i="51"/>
  <c r="L312" i="51" s="1"/>
  <c r="J312" i="51"/>
  <c r="R310" i="51"/>
  <c r="R309" i="51"/>
  <c r="R308" i="51"/>
  <c r="R307" i="51"/>
  <c r="R306" i="51"/>
  <c r="R305" i="51"/>
  <c r="R304" i="51"/>
  <c r="R299" i="51"/>
  <c r="R298" i="51"/>
  <c r="R297" i="51"/>
  <c r="R296" i="51"/>
  <c r="R295" i="51"/>
  <c r="R294" i="51"/>
  <c r="R293" i="51"/>
  <c r="J293" i="51"/>
  <c r="K293" i="51" s="1"/>
  <c r="R291" i="51"/>
  <c r="R290" i="51"/>
  <c r="R289" i="51"/>
  <c r="R288" i="51"/>
  <c r="R287" i="51"/>
  <c r="R286" i="51"/>
  <c r="R285" i="51"/>
  <c r="R280" i="51"/>
  <c r="R279" i="51"/>
  <c r="R278" i="51"/>
  <c r="R277" i="51"/>
  <c r="R276" i="51"/>
  <c r="R275" i="51"/>
  <c r="R274" i="51"/>
  <c r="J274" i="51"/>
  <c r="K274" i="51" s="1"/>
  <c r="S285" i="51" l="1"/>
  <c r="T285" i="51" s="1"/>
  <c r="V285" i="51" s="1"/>
  <c r="W285" i="51" s="1"/>
  <c r="S312" i="51"/>
  <c r="T312" i="51" s="1"/>
  <c r="V312" i="51" s="1"/>
  <c r="W312" i="51" s="1"/>
  <c r="S304" i="51"/>
  <c r="T304" i="51" s="1"/>
  <c r="V304" i="51" s="1"/>
  <c r="W304" i="51" s="1"/>
  <c r="S274" i="51"/>
  <c r="T274" i="51" s="1"/>
  <c r="V274" i="51" s="1"/>
  <c r="W274" i="51" s="1"/>
  <c r="S293" i="51"/>
  <c r="T293" i="51" s="1"/>
  <c r="V293" i="51" s="1"/>
  <c r="W293" i="51" s="1"/>
  <c r="S323" i="51"/>
  <c r="T323" i="51" s="1"/>
  <c r="V323" i="51" s="1"/>
  <c r="W323" i="51" s="1"/>
  <c r="X312" i="51" s="1"/>
  <c r="AB312" i="51" s="1"/>
  <c r="L274" i="51"/>
  <c r="AG274" i="51"/>
  <c r="AG293" i="51"/>
  <c r="L293" i="51"/>
  <c r="AI312" i="51"/>
  <c r="M312" i="51"/>
  <c r="AG312" i="51"/>
  <c r="X274" i="51" l="1"/>
  <c r="AB274" i="51" s="1"/>
  <c r="X293" i="51"/>
  <c r="AB293" i="51" s="1"/>
  <c r="AF293" i="51" s="1"/>
  <c r="AI293" i="51"/>
  <c r="M293" i="51"/>
  <c r="AF274" i="51"/>
  <c r="AE274" i="51"/>
  <c r="AH274" i="51" s="1"/>
  <c r="AF312" i="51"/>
  <c r="AE312" i="51"/>
  <c r="AH312" i="51" s="1"/>
  <c r="AI274" i="51"/>
  <c r="M274" i="51"/>
  <c r="AE293" i="51" l="1"/>
  <c r="AH293" i="51" s="1"/>
  <c r="R253" i="51" l="1"/>
  <c r="R252" i="51"/>
  <c r="R251" i="51"/>
  <c r="R250" i="51"/>
  <c r="R249" i="51"/>
  <c r="R248" i="51"/>
  <c r="R247" i="51"/>
  <c r="R242" i="51"/>
  <c r="R241" i="51"/>
  <c r="R240" i="51"/>
  <c r="R239" i="51"/>
  <c r="R238" i="51"/>
  <c r="R237" i="51"/>
  <c r="R236" i="51"/>
  <c r="K236" i="51"/>
  <c r="L236" i="51" s="1"/>
  <c r="J236" i="51"/>
  <c r="R234" i="51"/>
  <c r="R233" i="51"/>
  <c r="R232" i="51"/>
  <c r="R231" i="51"/>
  <c r="R230" i="51"/>
  <c r="R229" i="51"/>
  <c r="R228" i="51"/>
  <c r="R223" i="51"/>
  <c r="R222" i="51"/>
  <c r="R221" i="51"/>
  <c r="R220" i="51"/>
  <c r="R219" i="51"/>
  <c r="R218" i="51"/>
  <c r="R217" i="51"/>
  <c r="L217" i="51"/>
  <c r="AI217" i="51" s="1"/>
  <c r="K217" i="51"/>
  <c r="AG217" i="51" s="1"/>
  <c r="J217" i="51"/>
  <c r="R215" i="51"/>
  <c r="R214" i="51"/>
  <c r="R213" i="51"/>
  <c r="R212" i="51"/>
  <c r="R211" i="51"/>
  <c r="R210" i="51"/>
  <c r="R209" i="51"/>
  <c r="R204" i="51"/>
  <c r="R203" i="51"/>
  <c r="R202" i="51"/>
  <c r="R201" i="51"/>
  <c r="R200" i="51"/>
  <c r="R199" i="51"/>
  <c r="R198" i="51"/>
  <c r="J198" i="51"/>
  <c r="K198" i="51" s="1"/>
  <c r="S198" i="51" l="1"/>
  <c r="T198" i="51" s="1"/>
  <c r="V198" i="51" s="1"/>
  <c r="W198" i="51" s="1"/>
  <c r="S209" i="51"/>
  <c r="T209" i="51" s="1"/>
  <c r="V209" i="51" s="1"/>
  <c r="W209" i="51" s="1"/>
  <c r="S217" i="51"/>
  <c r="T217" i="51" s="1"/>
  <c r="V217" i="51" s="1"/>
  <c r="W217" i="51" s="1"/>
  <c r="S228" i="51"/>
  <c r="T228" i="51" s="1"/>
  <c r="V228" i="51" s="1"/>
  <c r="W228" i="51" s="1"/>
  <c r="S247" i="51"/>
  <c r="T247" i="51" s="1"/>
  <c r="V247" i="51" s="1"/>
  <c r="W247" i="51" s="1"/>
  <c r="S236" i="51"/>
  <c r="T236" i="51" s="1"/>
  <c r="V236" i="51" s="1"/>
  <c r="W236" i="51" s="1"/>
  <c r="AI236" i="51"/>
  <c r="M236" i="51"/>
  <c r="L198" i="51"/>
  <c r="AG198" i="51"/>
  <c r="AG236" i="51"/>
  <c r="M217" i="51"/>
  <c r="X198" i="51" l="1"/>
  <c r="AB198" i="51" s="1"/>
  <c r="X217" i="51"/>
  <c r="AB217" i="51" s="1"/>
  <c r="X236" i="51"/>
  <c r="AB236" i="51" s="1"/>
  <c r="AI198" i="51"/>
  <c r="M198" i="51"/>
  <c r="AF198" i="51" l="1"/>
  <c r="AE198" i="51"/>
  <c r="AH198" i="51" s="1"/>
  <c r="AF236" i="51"/>
  <c r="AE236" i="51"/>
  <c r="AH236" i="51" s="1"/>
  <c r="AE217" i="51"/>
  <c r="AH217" i="51" s="1"/>
  <c r="AF217" i="51"/>
  <c r="R196" i="51" l="1"/>
  <c r="R195" i="51"/>
  <c r="R194" i="51"/>
  <c r="R193" i="51"/>
  <c r="R192" i="51"/>
  <c r="R191" i="51"/>
  <c r="R190" i="51"/>
  <c r="R185" i="51"/>
  <c r="R184" i="51"/>
  <c r="R183" i="51"/>
  <c r="R182" i="51"/>
  <c r="R181" i="51"/>
  <c r="R180" i="51"/>
  <c r="R179" i="51"/>
  <c r="J179" i="51"/>
  <c r="K179" i="51" s="1"/>
  <c r="S179" i="51" l="1"/>
  <c r="T179" i="51" s="1"/>
  <c r="V179" i="51" s="1"/>
  <c r="W179" i="51" s="1"/>
  <c r="S190" i="51"/>
  <c r="T190" i="51" s="1"/>
  <c r="V190" i="51" s="1"/>
  <c r="W190" i="51" s="1"/>
  <c r="X179" i="51" s="1"/>
  <c r="AB179" i="51" s="1"/>
  <c r="AG179" i="51"/>
  <c r="L179" i="51"/>
  <c r="AF179" i="51" l="1"/>
  <c r="AE179" i="51"/>
  <c r="AH179" i="51" s="1"/>
  <c r="AI179" i="51"/>
  <c r="M179" i="51"/>
  <c r="R158" i="51" l="1"/>
  <c r="R157" i="51"/>
  <c r="R156" i="51"/>
  <c r="R155" i="51"/>
  <c r="R154" i="51"/>
  <c r="R153" i="51"/>
  <c r="R152" i="51"/>
  <c r="R147" i="51"/>
  <c r="R146" i="51"/>
  <c r="R145" i="51"/>
  <c r="R144" i="51"/>
  <c r="R143" i="51"/>
  <c r="R142" i="51"/>
  <c r="R141" i="51"/>
  <c r="J141" i="51"/>
  <c r="K141" i="51" s="1"/>
  <c r="R139" i="51"/>
  <c r="R138" i="51"/>
  <c r="R137" i="51"/>
  <c r="R136" i="51"/>
  <c r="R135" i="51"/>
  <c r="R134" i="51"/>
  <c r="R133" i="51"/>
  <c r="R128" i="51"/>
  <c r="R127" i="51"/>
  <c r="R126" i="51"/>
  <c r="R125" i="51"/>
  <c r="R124" i="51"/>
  <c r="R123" i="51"/>
  <c r="R122" i="51"/>
  <c r="K122" i="51"/>
  <c r="L122" i="51" s="1"/>
  <c r="J122" i="51"/>
  <c r="S122" i="51" l="1"/>
  <c r="T122" i="51" s="1"/>
  <c r="V122" i="51" s="1"/>
  <c r="W122" i="51" s="1"/>
  <c r="S141" i="51"/>
  <c r="T141" i="51" s="1"/>
  <c r="V141" i="51" s="1"/>
  <c r="W141" i="51" s="1"/>
  <c r="S152" i="51"/>
  <c r="T152" i="51" s="1"/>
  <c r="V152" i="51" s="1"/>
  <c r="W152" i="51" s="1"/>
  <c r="S133" i="51"/>
  <c r="T133" i="51" s="1"/>
  <c r="V133" i="51" s="1"/>
  <c r="W133" i="51" s="1"/>
  <c r="L141" i="51"/>
  <c r="AG141" i="51"/>
  <c r="AI122" i="51"/>
  <c r="M122" i="51"/>
  <c r="AG122" i="51"/>
  <c r="X122" i="51" l="1"/>
  <c r="AB122" i="51" s="1"/>
  <c r="AF122" i="51" s="1"/>
  <c r="X141" i="51"/>
  <c r="AB141" i="51" s="1"/>
  <c r="AI141" i="51"/>
  <c r="M141" i="51"/>
  <c r="AE122" i="51" l="1"/>
  <c r="AH122" i="51" s="1"/>
  <c r="AE141" i="51"/>
  <c r="AH141" i="51" s="1"/>
  <c r="AF141" i="51"/>
  <c r="R120" i="51" l="1"/>
  <c r="R119" i="51"/>
  <c r="R118" i="51"/>
  <c r="R117" i="51"/>
  <c r="R116" i="51"/>
  <c r="R115" i="51"/>
  <c r="R114" i="51"/>
  <c r="R109" i="51"/>
  <c r="R108" i="51"/>
  <c r="R107" i="51"/>
  <c r="R106" i="51"/>
  <c r="R105" i="51"/>
  <c r="R104" i="51"/>
  <c r="R103" i="51"/>
  <c r="K103" i="51"/>
  <c r="L103" i="51" s="1"/>
  <c r="J103" i="51"/>
  <c r="R101" i="51"/>
  <c r="R100" i="51"/>
  <c r="R99" i="51"/>
  <c r="R98" i="51"/>
  <c r="R97" i="51"/>
  <c r="R96" i="51"/>
  <c r="R95" i="51"/>
  <c r="R90" i="51"/>
  <c r="R89" i="51"/>
  <c r="R88" i="51"/>
  <c r="R87" i="51"/>
  <c r="R86" i="51"/>
  <c r="R85" i="51"/>
  <c r="R84" i="51"/>
  <c r="J84" i="51"/>
  <c r="K84" i="51" s="1"/>
  <c r="S114" i="51" l="1"/>
  <c r="T114" i="51" s="1"/>
  <c r="V114" i="51" s="1"/>
  <c r="W114" i="51" s="1"/>
  <c r="S103" i="51"/>
  <c r="T103" i="51" s="1"/>
  <c r="V103" i="51" s="1"/>
  <c r="W103" i="51" s="1"/>
  <c r="S84" i="51"/>
  <c r="T84" i="51" s="1"/>
  <c r="V84" i="51" s="1"/>
  <c r="W84" i="51" s="1"/>
  <c r="S95" i="51"/>
  <c r="T95" i="51" s="1"/>
  <c r="V95" i="51" s="1"/>
  <c r="W95" i="51" s="1"/>
  <c r="AG84" i="51"/>
  <c r="L84" i="51"/>
  <c r="AI103" i="51"/>
  <c r="M103" i="51"/>
  <c r="AG103" i="51"/>
  <c r="R82" i="51"/>
  <c r="R81" i="51"/>
  <c r="R80" i="51"/>
  <c r="R79" i="51"/>
  <c r="R78" i="51"/>
  <c r="R77" i="51"/>
  <c r="R76" i="51"/>
  <c r="R71" i="51"/>
  <c r="R70" i="51"/>
  <c r="R69" i="51"/>
  <c r="R68" i="51"/>
  <c r="R67" i="51"/>
  <c r="R66" i="51"/>
  <c r="R65" i="51"/>
  <c r="J65" i="51"/>
  <c r="K65" i="51" s="1"/>
  <c r="X84" i="51" l="1"/>
  <c r="AB84" i="51" s="1"/>
  <c r="AE84" i="51" s="1"/>
  <c r="AH84" i="51" s="1"/>
  <c r="X103" i="51"/>
  <c r="AB103" i="51" s="1"/>
  <c r="AI84" i="51"/>
  <c r="M84" i="51"/>
  <c r="S65" i="51"/>
  <c r="T65" i="51" s="1"/>
  <c r="V65" i="51" s="1"/>
  <c r="W65" i="51" s="1"/>
  <c r="S76" i="51"/>
  <c r="T76" i="51" s="1"/>
  <c r="V76" i="51" s="1"/>
  <c r="W76" i="51" s="1"/>
  <c r="L65" i="51"/>
  <c r="AG65" i="51"/>
  <c r="AF84" i="51" l="1"/>
  <c r="AF103" i="51"/>
  <c r="AE103" i="51"/>
  <c r="AH103" i="51" s="1"/>
  <c r="X65" i="51"/>
  <c r="AB65" i="51" s="1"/>
  <c r="AF65" i="51" s="1"/>
  <c r="AI65" i="51"/>
  <c r="M65" i="51"/>
  <c r="AE65" i="51" l="1"/>
  <c r="AH65" i="51" s="1"/>
  <c r="R44" i="51"/>
  <c r="R43" i="51"/>
  <c r="R42" i="51"/>
  <c r="R41" i="51"/>
  <c r="R40" i="51"/>
  <c r="R39" i="51"/>
  <c r="R38" i="51"/>
  <c r="R33" i="51"/>
  <c r="R32" i="51"/>
  <c r="R31" i="51"/>
  <c r="R30" i="51"/>
  <c r="R29" i="51"/>
  <c r="R28" i="51"/>
  <c r="R27" i="51"/>
  <c r="J27" i="51"/>
  <c r="K27" i="51" s="1"/>
  <c r="S27" i="51" l="1"/>
  <c r="T27" i="51" s="1"/>
  <c r="V27" i="51" s="1"/>
  <c r="W27" i="51" s="1"/>
  <c r="S38" i="51"/>
  <c r="T38" i="51" s="1"/>
  <c r="V38" i="51" s="1"/>
  <c r="W38" i="51" s="1"/>
  <c r="L27" i="51"/>
  <c r="AG27" i="51"/>
  <c r="X27" i="51" l="1"/>
  <c r="AB27" i="51" s="1"/>
  <c r="AF27" i="51" s="1"/>
  <c r="AI27" i="51"/>
  <c r="M27" i="51"/>
  <c r="AE27" i="51" l="1"/>
  <c r="AH27" i="51" s="1"/>
  <c r="R25" i="51"/>
  <c r="R24" i="51"/>
  <c r="R23" i="51"/>
  <c r="R22" i="51"/>
  <c r="R21" i="51"/>
  <c r="R20" i="51"/>
  <c r="R19" i="51"/>
  <c r="R14" i="51"/>
  <c r="R13" i="51"/>
  <c r="R12" i="51"/>
  <c r="R11" i="51"/>
  <c r="R10" i="51"/>
  <c r="R9" i="51"/>
  <c r="R8" i="51"/>
  <c r="J8" i="51"/>
  <c r="K8" i="51" s="1"/>
  <c r="S19" i="51" l="1"/>
  <c r="T19" i="51" s="1"/>
  <c r="V19" i="51" s="1"/>
  <c r="W19" i="51" s="1"/>
  <c r="S8" i="51"/>
  <c r="T8" i="51" s="1"/>
  <c r="V8" i="51" s="1"/>
  <c r="W8" i="51" s="1"/>
  <c r="AG8" i="51"/>
  <c r="L8" i="51"/>
  <c r="R177" i="51"/>
  <c r="R176" i="51"/>
  <c r="R175" i="51"/>
  <c r="R174" i="51"/>
  <c r="R173" i="51"/>
  <c r="R172" i="51"/>
  <c r="R171" i="51"/>
  <c r="R166" i="51"/>
  <c r="R165" i="51"/>
  <c r="R164" i="51"/>
  <c r="R163" i="51"/>
  <c r="R162" i="51"/>
  <c r="R161" i="51"/>
  <c r="R160" i="51"/>
  <c r="J160" i="51"/>
  <c r="K160" i="51" s="1"/>
  <c r="AG160" i="51" s="1"/>
  <c r="R63" i="51"/>
  <c r="R62" i="51"/>
  <c r="R61" i="51"/>
  <c r="R60" i="51"/>
  <c r="R59" i="51"/>
  <c r="R58" i="51"/>
  <c r="R57" i="51"/>
  <c r="R52" i="51"/>
  <c r="R51" i="51"/>
  <c r="R50" i="51"/>
  <c r="R49" i="51"/>
  <c r="R48" i="51"/>
  <c r="R47" i="51"/>
  <c r="R46" i="51"/>
  <c r="J46" i="51"/>
  <c r="K46" i="51" s="1"/>
  <c r="X8" i="51" l="1"/>
  <c r="AB8" i="51" s="1"/>
  <c r="AF8" i="51" s="1"/>
  <c r="AI8" i="51"/>
  <c r="M8" i="51"/>
  <c r="S57" i="51"/>
  <c r="T57" i="51" s="1"/>
  <c r="V57" i="51" s="1"/>
  <c r="W57" i="51" s="1"/>
  <c r="S160" i="51"/>
  <c r="T160" i="51" s="1"/>
  <c r="V160" i="51" s="1"/>
  <c r="W160" i="51" s="1"/>
  <c r="S46" i="51"/>
  <c r="T46" i="51" s="1"/>
  <c r="V46" i="51" s="1"/>
  <c r="W46" i="51" s="1"/>
  <c r="S171" i="51"/>
  <c r="T171" i="51" s="1"/>
  <c r="V171" i="51" s="1"/>
  <c r="W171" i="51" s="1"/>
  <c r="L160" i="51"/>
  <c r="L46" i="51"/>
  <c r="AG46" i="51"/>
  <c r="AE8" i="51" l="1"/>
  <c r="AH8" i="51" s="1"/>
  <c r="X46" i="51"/>
  <c r="AB46" i="51" s="1"/>
  <c r="AE46" i="51" s="1"/>
  <c r="AH46" i="51" s="1"/>
  <c r="X160" i="51"/>
  <c r="AB160" i="51" s="1"/>
  <c r="AI160" i="51"/>
  <c r="M160" i="51"/>
  <c r="AI46" i="51"/>
  <c r="M46" i="51"/>
  <c r="AF46" i="51" l="1"/>
  <c r="AE160" i="51"/>
  <c r="AH160" i="51" s="1"/>
  <c r="AF160" i="51"/>
  <c r="R213" i="44" l="1"/>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S113" i="44" l="1"/>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F113" i="44" l="1"/>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c r="Q129" i="1"/>
  <c r="R129" i="1" s="1"/>
  <c r="Q153" i="1"/>
  <c r="R153" i="1"/>
  <c r="Q9" i="1"/>
  <c r="R9" i="1" s="1"/>
  <c r="M161" i="1"/>
  <c r="M162" i="1"/>
  <c r="M163" i="1"/>
  <c r="N161" i="1" s="1"/>
  <c r="M164" i="1"/>
  <c r="M165" i="1"/>
  <c r="M166" i="1"/>
  <c r="M167" i="1"/>
  <c r="M168" i="1"/>
  <c r="M169" i="1"/>
  <c r="M170" i="1"/>
  <c r="N169" i="1" s="1"/>
  <c r="M171" i="1"/>
  <c r="M172" i="1"/>
  <c r="M173" i="1"/>
  <c r="M174" i="1"/>
  <c r="M175" i="1"/>
  <c r="M176" i="1"/>
  <c r="H105" i="1"/>
  <c r="I105" i="1"/>
  <c r="H129" i="1"/>
  <c r="I129" i="1" s="1"/>
  <c r="H153" i="1"/>
  <c r="I153" i="1"/>
  <c r="H57" i="1"/>
  <c r="I57" i="1" s="1"/>
  <c r="H81" i="1"/>
  <c r="I81" i="1"/>
  <c r="H33" i="1"/>
  <c r="I33" i="1" s="1"/>
  <c r="M97" i="1"/>
  <c r="M98" i="1"/>
  <c r="N97" i="1" s="1"/>
  <c r="M99" i="1"/>
  <c r="M100" i="1"/>
  <c r="M101" i="1"/>
  <c r="M102" i="1"/>
  <c r="M103" i="1"/>
  <c r="M104" i="1"/>
  <c r="M105" i="1"/>
  <c r="M106" i="1"/>
  <c r="M107" i="1"/>
  <c r="M108" i="1"/>
  <c r="M109" i="1"/>
  <c r="M110" i="1"/>
  <c r="M111" i="1"/>
  <c r="M112" i="1"/>
  <c r="M113" i="1"/>
  <c r="M114" i="1"/>
  <c r="M115" i="1"/>
  <c r="N113" i="1" s="1"/>
  <c r="M116" i="1"/>
  <c r="M117" i="1"/>
  <c r="M118" i="1"/>
  <c r="M119" i="1"/>
  <c r="M120" i="1"/>
  <c r="M121" i="1"/>
  <c r="M122" i="1"/>
  <c r="N121" i="1" s="1"/>
  <c r="M123" i="1"/>
  <c r="M124" i="1"/>
  <c r="M125" i="1"/>
  <c r="M126" i="1"/>
  <c r="M127" i="1"/>
  <c r="M128" i="1"/>
  <c r="M129" i="1"/>
  <c r="N129" i="1" s="1"/>
  <c r="M130" i="1"/>
  <c r="M131" i="1"/>
  <c r="M132" i="1"/>
  <c r="M133" i="1"/>
  <c r="M134" i="1"/>
  <c r="M135" i="1"/>
  <c r="M136" i="1"/>
  <c r="M137" i="1"/>
  <c r="M138" i="1"/>
  <c r="M139" i="1"/>
  <c r="M140" i="1"/>
  <c r="M141" i="1"/>
  <c r="M142" i="1"/>
  <c r="M143" i="1"/>
  <c r="M144" i="1"/>
  <c r="M145" i="1"/>
  <c r="M146" i="1"/>
  <c r="M147" i="1"/>
  <c r="N145" i="1" s="1"/>
  <c r="M148" i="1"/>
  <c r="M149" i="1"/>
  <c r="M150" i="1"/>
  <c r="M151" i="1"/>
  <c r="M152" i="1"/>
  <c r="M153" i="1"/>
  <c r="M154" i="1"/>
  <c r="N153" i="1" s="1"/>
  <c r="M155" i="1"/>
  <c r="M156" i="1"/>
  <c r="M157" i="1"/>
  <c r="M158" i="1"/>
  <c r="M159" i="1"/>
  <c r="M160" i="1"/>
  <c r="M65" i="1"/>
  <c r="N65" i="1" s="1"/>
  <c r="M66" i="1"/>
  <c r="M67" i="1"/>
  <c r="M68" i="1"/>
  <c r="M69" i="1"/>
  <c r="M70" i="1"/>
  <c r="M71" i="1"/>
  <c r="M72" i="1"/>
  <c r="M73" i="1"/>
  <c r="M74" i="1"/>
  <c r="M75" i="1"/>
  <c r="M76" i="1"/>
  <c r="M77" i="1"/>
  <c r="M78" i="1"/>
  <c r="M79" i="1"/>
  <c r="M80" i="1"/>
  <c r="M81" i="1"/>
  <c r="M82" i="1"/>
  <c r="M83" i="1"/>
  <c r="N81" i="1" s="1"/>
  <c r="M84" i="1"/>
  <c r="M85" i="1"/>
  <c r="M86" i="1"/>
  <c r="M87" i="1"/>
  <c r="M88" i="1"/>
  <c r="M89" i="1"/>
  <c r="M90" i="1"/>
  <c r="N89" i="1" s="1"/>
  <c r="M91" i="1"/>
  <c r="M92" i="1"/>
  <c r="M93" i="1"/>
  <c r="M94" i="1"/>
  <c r="M95" i="1"/>
  <c r="M96" i="1"/>
  <c r="M49" i="1"/>
  <c r="N49" i="1" s="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N73" i="1"/>
  <c r="N137" i="1"/>
  <c r="N105" i="1"/>
  <c r="M10" i="1"/>
  <c r="M11" i="1"/>
  <c r="N9" i="1" s="1"/>
  <c r="M12" i="1"/>
  <c r="M13" i="1"/>
  <c r="M14" i="1"/>
  <c r="M15" i="1"/>
  <c r="M16" i="1"/>
  <c r="M17" i="1"/>
  <c r="M18" i="1"/>
  <c r="M19" i="1"/>
  <c r="M20" i="1"/>
  <c r="M21" i="1"/>
  <c r="M22" i="1"/>
  <c r="M23" i="1"/>
  <c r="M24" i="1"/>
  <c r="M25" i="1"/>
  <c r="M26" i="1"/>
  <c r="M27" i="1"/>
  <c r="M28" i="1"/>
  <c r="M29" i="1"/>
  <c r="M30" i="1"/>
  <c r="M31" i="1"/>
  <c r="M32" i="1"/>
  <c r="M9" i="1"/>
  <c r="L25" i="5"/>
  <c r="H9" i="1"/>
  <c r="I9" i="1" s="1"/>
  <c r="N57" i="1" l="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HERRERA ROJAS</author>
  </authors>
  <commentList>
    <comment ref="N217" authorId="0" shapeId="0" xr:uid="{CA8BC957-273C-4B1E-9023-62F9CFB5E581}">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 ref="N236" authorId="0" shapeId="0" xr:uid="{3D0BAA2C-1B94-49E7-9ED7-37F00968B372}">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 ref="N255" authorId="0" shapeId="0" xr:uid="{E7F65378-6621-4437-A895-0A1C57D9520A}">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6" authorId="0" shapeId="0" xr:uid="{4E477D29-AF2C-4E88-B5C3-6EAFC66B11AE}">
      <text>
        <r>
          <rPr>
            <b/>
            <sz val="9"/>
            <color indexed="81"/>
            <rFont val="Tahoma"/>
            <family val="2"/>
          </rPr>
          <t>Identifique el tipo de racionalización:
1. Normativa.
2. Administrativa.
3. Tecnológica.</t>
        </r>
        <r>
          <rPr>
            <sz val="9"/>
            <color indexed="81"/>
            <rFont val="Tahoma"/>
            <family val="2"/>
          </rPr>
          <t xml:space="preserve">
</t>
        </r>
      </text>
    </comment>
  </commentList>
</comments>
</file>

<file path=xl/sharedStrings.xml><?xml version="1.0" encoding="utf-8"?>
<sst xmlns="http://schemas.openxmlformats.org/spreadsheetml/2006/main" count="5593" uniqueCount="1070">
  <si>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</si>
  <si>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</si>
  <si>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</si>
  <si>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</si>
  <si>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</si>
  <si>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</si>
  <si>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</si>
  <si>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</si>
  <si>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</si>
  <si>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</si>
  <si>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</si>
  <si>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</si>
  <si>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</si>
  <si>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</si>
  <si>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</si>
  <si>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</si>
  <si>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</si>
  <si>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</si>
  <si>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</si>
  <si>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</si>
  <si>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</si>
  <si>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</si>
  <si>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</si>
  <si>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</si>
  <si>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</si>
  <si>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</si>
  <si>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</si>
  <si>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</si>
  <si>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</si>
  <si>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</si>
  <si>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</si>
  <si>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</si>
  <si>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</si>
  <si>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</si>
  <si>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</si>
  <si>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</si>
  <si>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</si>
  <si>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</si>
  <si>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</si>
  <si>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</si>
  <si>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</si>
  <si>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</si>
  <si>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</si>
  <si>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</si>
  <si>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</si>
  <si>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</si>
  <si>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</si>
  <si>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</si>
  <si>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</si>
  <si>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</si>
  <si>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</si>
  <si>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</si>
  <si>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</si>
  <si>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</si>
  <si>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</si>
  <si>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</si>
  <si>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</si>
  <si>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</si>
  <si>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</si>
  <si>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</si>
  <si>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</si>
  <si>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</si>
  <si>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</si>
  <si>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</si>
  <si>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</si>
  <si>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</si>
  <si>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</si>
  <si>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</si>
  <si>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</si>
  <si>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</si>
  <si>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</si>
  <si>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</si>
  <si>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</si>
  <si>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</si>
  <si>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</si>
  <si>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</si>
  <si>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</si>
  <si>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</si>
  <si>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</si>
  <si>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</si>
  <si>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</si>
  <si>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</si>
  <si>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</si>
  <si>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</si>
  <si>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</si>
  <si>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</si>
  <si>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</si>
  <si>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</si>
  <si>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</si>
  <si>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</si>
  <si>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</si>
  <si>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</si>
  <si>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</si>
  <si>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</si>
  <si>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</si>
  <si>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</si>
  <si>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</si>
  <si>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</si>
  <si>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</si>
  <si>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</si>
  <si>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</si>
  <si>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4. Evaluación y Retroalimentación a la Gestión Institucional</t>
  </si>
  <si>
    <t>3.Diálogo de doble vía con la ciudadanía y sus organizaciones</t>
  </si>
  <si>
    <t>2. Información de calidad y lenguaje comprensible</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</si>
  <si>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</si>
  <si>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</si>
  <si>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</si>
  <si>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</si>
  <si>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</si>
  <si>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</si>
  <si>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</si>
  <si>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META O PRODUCTO</t>
  </si>
  <si>
    <t>ACTIVIDADES</t>
  </si>
  <si>
    <t>SUBCOMPONENTE</t>
  </si>
  <si>
    <t>5.2</t>
  </si>
  <si>
    <t>5.1</t>
  </si>
  <si>
    <t>5. Monitoreo del acceso a la información pública</t>
  </si>
  <si>
    <t>4.1</t>
  </si>
  <si>
    <t>4. Criterio diferencial de accesibilidad</t>
  </si>
  <si>
    <t>3.1</t>
  </si>
  <si>
    <t>3. Instrumentos de Gestión de Información</t>
  </si>
  <si>
    <t>2.2</t>
  </si>
  <si>
    <t>2.1</t>
  </si>
  <si>
    <t>2. Lineamientos de transparencia pasiva</t>
  </si>
  <si>
    <t>1.2</t>
  </si>
  <si>
    <t>1.1</t>
  </si>
  <si>
    <t>1. Lineamientos de transparencia activa</t>
  </si>
  <si>
    <t>INDICADORES</t>
  </si>
  <si>
    <t>META Y PRODUCTO</t>
  </si>
  <si>
    <t>SEGUIMIENTO OFICINA DE CONTROL INTERNO</t>
  </si>
  <si>
    <t xml:space="preserve">1. Consolidación, fortalecimiento y robustecimiento del equipo transformador integro.  </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</si>
  <si>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</si>
  <si>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</si>
  <si>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</si>
  <si>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</si>
  <si>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</si>
  <si>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</si>
  <si>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</si>
  <si>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</si>
  <si>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</si>
  <si>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</si>
  <si>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</si>
  <si>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</si>
  <si>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</si>
  <si>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</si>
  <si>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5. Relacionamiento con el Ciudadano</t>
  </si>
  <si>
    <t>4.2</t>
  </si>
  <si>
    <t>4. Normativo y procedimental</t>
  </si>
  <si>
    <t>3. Talento Humano</t>
  </si>
  <si>
    <t>2. Fortalecimiento de los Canales de Atención</t>
  </si>
  <si>
    <t>1. Estructura Administrativa y Direccionamiento estratégico</t>
  </si>
  <si>
    <t>Actividades</t>
  </si>
  <si>
    <t>Meta o producto</t>
  </si>
  <si>
    <t>Fecha programada</t>
  </si>
  <si>
    <t xml:space="preserve">
1.1</t>
  </si>
  <si>
    <t>3.2</t>
  </si>
  <si>
    <t>5.1.</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</si>
  <si>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</si>
  <si>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</si>
  <si>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</si>
  <si>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</si>
  <si>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</si>
  <si>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3.3</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</si>
  <si>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</si>
  <si>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</si>
  <si>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</si>
  <si>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</si>
  <si>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</si>
  <si>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</si>
  <si>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</si>
  <si>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</si>
  <si>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</si>
  <si>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</si>
  <si>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</si>
  <si>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</si>
  <si>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</si>
  <si>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</si>
  <si>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</si>
  <si>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</si>
  <si>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</si>
  <si>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</si>
  <si>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</si>
  <si>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</si>
  <si>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</si>
  <si>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</si>
  <si>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</si>
  <si>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</si>
  <si>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</si>
  <si>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</si>
  <si>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</si>
  <si>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</si>
  <si>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</si>
  <si>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</si>
  <si>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</si>
  <si>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</si>
  <si>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</si>
  <si>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</si>
  <si>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</si>
  <si>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</si>
  <si>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</si>
  <si>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</si>
  <si>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</si>
  <si>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</si>
  <si>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</si>
  <si>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</si>
  <si>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</si>
  <si>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</si>
  <si>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</si>
  <si>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</si>
  <si>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</si>
  <si>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</si>
  <si>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</si>
  <si>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</si>
  <si>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</si>
  <si>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</si>
  <si>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</si>
  <si>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</si>
  <si>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</si>
  <si>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</si>
  <si>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</si>
  <si>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</si>
  <si>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</si>
  <si>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</si>
  <si>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</si>
  <si>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</si>
  <si>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</si>
  <si>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</si>
  <si>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</si>
  <si>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</si>
  <si>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</si>
  <si>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</si>
  <si>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</si>
  <si>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</si>
  <si>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</si>
  <si>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</si>
  <si>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</si>
  <si>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</si>
  <si>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</si>
  <si>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</si>
  <si>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</si>
  <si>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</si>
  <si>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</si>
  <si>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</si>
  <si>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</si>
  <si>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</si>
  <si>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</si>
  <si>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</si>
  <si>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</si>
  <si>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</si>
  <si>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</si>
  <si>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</si>
  <si>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</si>
  <si>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</si>
  <si>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</si>
  <si>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</si>
  <si>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</si>
  <si>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</si>
  <si>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</si>
  <si>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</si>
  <si>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</si>
  <si>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</si>
  <si>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</si>
  <si>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</si>
  <si>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</si>
  <si>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</si>
  <si>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</si>
  <si>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</si>
  <si>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</si>
  <si>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</si>
  <si>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</si>
  <si>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</si>
  <si>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</si>
  <si>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</si>
  <si>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</si>
  <si>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</si>
  <si>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</si>
  <si>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</si>
  <si>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</si>
  <si>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</si>
  <si>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</si>
  <si>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</si>
  <si>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</si>
  <si>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</si>
  <si>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</si>
  <si>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</si>
  <si>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</si>
  <si>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</si>
  <si>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</si>
  <si>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</si>
  <si>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</si>
  <si>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</si>
  <si>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</si>
  <si>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</si>
  <si>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</si>
  <si>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</si>
  <si>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</si>
  <si>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</si>
  <si>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</si>
  <si>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</si>
  <si>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</si>
  <si>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</si>
  <si>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</si>
  <si>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</si>
  <si>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</si>
  <si>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</si>
  <si>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</si>
  <si>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</si>
  <si>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</si>
  <si>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</si>
  <si>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</si>
  <si>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</si>
  <si>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</si>
  <si>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</si>
  <si>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</si>
  <si>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</si>
  <si>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</si>
  <si>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</si>
  <si>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</si>
  <si>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</si>
  <si>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</si>
  <si>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</si>
  <si>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</si>
  <si>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</si>
  <si>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</si>
  <si>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</si>
  <si>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</si>
  <si>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</si>
  <si>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</si>
  <si>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</si>
  <si>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</si>
  <si>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</si>
  <si>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</si>
  <si>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</si>
  <si>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</si>
  <si>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</si>
  <si>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</si>
  <si>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</si>
  <si>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</si>
  <si>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</si>
  <si>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</si>
  <si>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</si>
  <si>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</si>
  <si>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</si>
  <si>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</si>
  <si>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</si>
  <si>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</si>
  <si>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</si>
  <si>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</si>
  <si>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</si>
  <si>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</si>
  <si>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</si>
  <si>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</si>
  <si>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</si>
  <si>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</si>
  <si>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</si>
  <si>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</si>
  <si>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</si>
  <si>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</si>
  <si>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</si>
  <si>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</si>
  <si>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</si>
  <si>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</si>
  <si>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</si>
  <si>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</si>
  <si>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</si>
  <si>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</si>
  <si>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</si>
  <si>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</si>
  <si>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</si>
  <si>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</si>
  <si>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</si>
  <si>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</si>
  <si>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</si>
  <si>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</si>
  <si>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</si>
  <si>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</si>
  <si>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</si>
  <si>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</si>
  <si>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</si>
  <si>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</si>
  <si>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</si>
  <si>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</si>
  <si>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</si>
  <si>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</si>
  <si>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</si>
  <si>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</si>
  <si>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</si>
  <si>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</si>
  <si>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</si>
  <si>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</si>
  <si>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</si>
  <si>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</si>
  <si>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</si>
  <si>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</si>
  <si>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</si>
  <si>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</si>
  <si>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</si>
  <si>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</si>
  <si>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</si>
  <si>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</si>
  <si>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</si>
  <si>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</si>
  <si>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</si>
  <si>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</si>
  <si>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Subsecretaría de Calidad y Pertinencia y sus Direcciones</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</si>
  <si>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</si>
  <si>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</si>
  <si>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</si>
  <si>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</si>
  <si>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</si>
  <si>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</si>
  <si>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</si>
  <si>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</si>
  <si>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</si>
  <si>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</si>
  <si>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</si>
  <si>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</si>
  <si>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</si>
  <si>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</si>
  <si>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</si>
  <si>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</si>
  <si>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</si>
  <si>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</si>
  <si>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</si>
  <si>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</si>
  <si>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</si>
  <si>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</si>
  <si>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</si>
  <si>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</si>
  <si>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</si>
  <si>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</si>
  <si>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</si>
  <si>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</si>
  <si>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</si>
  <si>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</si>
  <si>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</si>
  <si>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</si>
  <si>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</si>
  <si>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</si>
  <si>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</si>
  <si>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</si>
  <si>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</si>
  <si>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</si>
  <si>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</si>
  <si>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</si>
  <si>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</si>
  <si>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</si>
  <si>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</si>
  <si>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</si>
  <si>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</si>
  <si>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</si>
  <si>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</si>
  <si>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</si>
  <si>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</si>
  <si>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</si>
  <si>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</si>
  <si>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</si>
  <si>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</si>
  <si>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</si>
  <si>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</si>
  <si>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</si>
  <si>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</si>
  <si>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</si>
  <si>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</si>
  <si>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</si>
  <si>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</si>
  <si>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</si>
  <si>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</si>
  <si>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</si>
  <si>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</si>
  <si>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</si>
  <si>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</si>
  <si>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</si>
  <si>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</si>
  <si>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</si>
  <si>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</si>
  <si>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</si>
  <si>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</si>
  <si>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</si>
  <si>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</si>
  <si>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</si>
  <si>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</si>
  <si>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</si>
  <si>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</si>
  <si>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</si>
  <si>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</si>
  <si>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</si>
  <si>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</si>
  <si>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</si>
  <si>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5.3</t>
  </si>
  <si>
    <t>PROCESO Y OBJETIVO DEL PROCESO</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</si>
  <si>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</si>
  <si>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</si>
  <si>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</si>
  <si>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</si>
  <si>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</si>
  <si>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</si>
  <si>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</si>
  <si>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</si>
  <si>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</si>
  <si>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</si>
  <si>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</si>
  <si>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</si>
  <si>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</si>
  <si>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</si>
  <si>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</si>
  <si>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</si>
  <si>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OPORTUNIDADES</t>
  </si>
  <si>
    <t>DEBILIDADES</t>
  </si>
  <si>
    <t>FORTALEZAS</t>
  </si>
  <si>
    <t>AMENAZAS</t>
  </si>
  <si>
    <t xml:space="preserve">ELABORADO POR </t>
  </si>
  <si>
    <t>1. CONTEXTO ESTRATEGICO</t>
  </si>
  <si>
    <t>NO</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</si>
  <si>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</si>
  <si>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</si>
  <si>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</si>
  <si>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</si>
  <si>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</si>
  <si>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Memorandos de remisión de informe preliminar</t>
  </si>
  <si>
    <t xml:space="preserve"> 01/02/2020 al 31/12/2020</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</si>
  <si>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</si>
  <si>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</si>
  <si>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</si>
  <si>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</si>
  <si>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 xml:space="preserve"> 01/01/2020 al 31/12/2020</t>
  </si>
  <si>
    <t>EFICACIA: Porcentaje de cargue de la información.
EFECTIVIDAD: Número de casos presentados de adulteración o pérdida de información o documentación.</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</si>
  <si>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</si>
  <si>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</si>
  <si>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</si>
  <si>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</si>
  <si>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</si>
  <si>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</si>
  <si>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</si>
  <si>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 xml:space="preserve">ACTIVIDAD DE CONTROL: ACTIVIDAD DE CONTROL:  Reuniones de seguimiento con el fin de verificar el avance del cumplimiento.
</t>
  </si>
  <si>
    <t>Como evidencia quedan los registros del cargue de la información en el Sharepoint y las comunicaciones efectuadas entre las Direcciones y la Subsecretaría.</t>
  </si>
  <si>
    <t xml:space="preserve">
 Posibilidad de recibir o solicitar cualquier dádiva o beneficio  a nombre propio o de terceros para ejercer  la representación y defensa de la entidad de forma indebida.</t>
  </si>
  <si>
    <t xml:space="preserve">Vencimiento de términos judiciales   para favorecer intereses particulares con respecto al sentido de las decisiones judiciales </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</si>
  <si>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</si>
  <si>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</si>
  <si>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</si>
  <si>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</si>
  <si>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Informe mensual de defensa judicial 
Comunicaciones  recibidas  y  enviadas de la Oficina Asesora Jurídica y 
 actas de reunión</t>
  </si>
  <si>
    <t>Alertas   de la   vigilancia Legis Office , reporte de los procesos  judiciales vigilados.</t>
  </si>
  <si>
    <r>
      <t xml:space="preserve">ACTIVIDAD DE CONTROL: </t>
    </r>
    <r>
      <rPr>
        <sz val="11"/>
        <rFont val="Calibri"/>
        <family val="2"/>
        <scheme val="minor"/>
      </rPr>
      <t xml:space="preserve">Revisión y validación de informes semanales (adjuntos al informe mensual) con reporte de actuaciones procesales. </t>
    </r>
  </si>
  <si>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</si>
  <si>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</si>
  <si>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 xml:space="preserve">
Probabilidad del manejo y uso inadecuado  (por accion u omisión) de la información que se genera y procesa desde la oficina de Presupuesto para el beneficio de un tercero.</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</si>
  <si>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</si>
  <si>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01/01/2020 al 31/12/2020</t>
  </si>
  <si>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</si>
  <si>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r>
      <rPr>
        <b/>
        <sz val="11"/>
        <color theme="1"/>
        <rFont val="Calibri"/>
        <family val="2"/>
        <scheme val="minor"/>
      </rPr>
      <t>ACTIVIDAD DE CONTROL:</t>
    </r>
    <r>
      <rPr>
        <sz val="11"/>
        <color theme="1"/>
        <rFont val="Calibri"/>
        <family val="2"/>
        <scheme val="minor"/>
      </rPr>
      <t xml:space="preserve"> Monitorerar cuatrimestralmente la ejecución del control</t>
    </r>
  </si>
  <si>
    <r>
      <t xml:space="preserve">ACTIVIDAD DE CONTROL:  </t>
    </r>
    <r>
      <rPr>
        <sz val="11"/>
        <color theme="1"/>
        <rFont val="Calibri"/>
        <family val="2"/>
        <scheme val="minor"/>
      </rPr>
      <t>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</si>
  <si>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</si>
  <si>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</si>
  <si>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</si>
  <si>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</si>
  <si>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</si>
  <si>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</si>
  <si>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</si>
  <si>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</si>
  <si>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Registro de inconsistencias identificadas en la revisión frente a las subsanadas</t>
  </si>
  <si>
    <t>Inconsistencias identificadas en la revisión  de las liquidaciones realizadas.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</si>
  <si>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</si>
  <si>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3.  Medición de la apropiación de la Cultura Íntegra SED</t>
  </si>
  <si>
    <t>2. Apropiación del código de integridad: el código de  integridad SED</t>
  </si>
  <si>
    <t>1.3</t>
  </si>
  <si>
    <t>3.4</t>
  </si>
  <si>
    <t>Seguimiento Diciembre</t>
  </si>
  <si>
    <t>PRIMER SEGUIMIENTO  A 30 DE ABRIL DE 2020</t>
  </si>
  <si>
    <t>2.3</t>
  </si>
  <si>
    <t>SEGUIMIENTO CORTE ABRIL 2020</t>
  </si>
  <si>
    <t>ACTIVIDADES ADELANTADAS</t>
  </si>
  <si>
    <t>DESCRIPCIÓN DE LAS EVIDENCIAS</t>
  </si>
  <si>
    <t xml:space="preserve">Eficacia (Control 2 si existe):
Efectividad: ( Riesgo):
</t>
  </si>
  <si>
    <t>Causa 2 ( si existe):</t>
  </si>
  <si>
    <t>Control 2:</t>
  </si>
  <si>
    <t>PLAN ANTICORRUPCIÓN Y DE ATENCIÓN LA CIUDADANO SED 2021 - COMPONENTE 1. MAPA DE RIESGOS DE CORRUPCÓN SED 2021</t>
  </si>
  <si>
    <t>Importante:
1. Utilice este formato para definir los riesgos de corrupción  2021, favor no utilizar formatos de años anteriores, puede definir uno o dos controles por cada riesgo identificado. 
2. Diligencie solo las celdas que están en blanco, las celdas azules corresponden a información del formato o a celdas formuladas que no se pueden modificar.
3. En las celdas donde hay listas desplegables es necesario seleccionar alguna de las opciones de la lista no se puede escribir.
3. Este formato no permite quitar o incluir filas o columnas.
4. Este formato no permite copiar y pegar  en varias celdas en razón a que esta protegido para evitar que se alteren las celdas formuladas, si requiere copiar y pegar lo puede hacer celda por celda.</t>
  </si>
  <si>
    <t xml:space="preserve">Posibilidad de recibir o solicitar cualquier dádiva o beneficio a nombre propio o de terceros, con el fin de manipular la información o documentación para beneficio privado </t>
  </si>
  <si>
    <t>Control 1:  Las Direcciones de la Subsecretaría de Calidad y Pertinencia, con una periodicidad cuatrimestral, realizarán mesas de trabajo virtuales y/o presenciales, conformadas por los Directores, abogado(s) y financiero(s)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y se tomaran las acciones pertinentes, dejando como evidencia actas de las mesas de trabajo realizadas.</t>
  </si>
  <si>
    <t>La Subsecretaría de Calidad y Pertinencia y sus Direcciones.</t>
  </si>
  <si>
    <t>1/1/2021 hasta 31/12/2021</t>
  </si>
  <si>
    <t xml:space="preserve">-Las listas de asistencia y las Actas de las mesas de trabajo.
'-Las listas de asistencia y/o links de la actividad de asesoría y acompañamiento realizada por la Oficina de contratos o el memorando con orientaciones y soportes de la socialización del memorando. </t>
  </si>
  <si>
    <t>Día 1 de materialización del riesgo</t>
  </si>
  <si>
    <t>Día 15 de materialización del riesgo</t>
  </si>
  <si>
    <t xml:space="preserve">Causa 2: Posibilidad de alteración, manipulación o pérdida de documentos de la gestión contractual para beneficio propio o de un tercero.   
</t>
  </si>
  <si>
    <t xml:space="preserve">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Oficina de Contratos asesoría y acompañamiento acerca del manejo de la plataforma transaccional SECOP II y sobre cuales documentos se deben cargar en dicha plataforma, tanto en la etapa precontractual, como durante la ejecución y terminación de cada contrato o convenio. Debido a la declaratoria de estado de emergencia sanitaria a causa del COVID-19, la asesoría y acompañamiento podrá realizarse virtualmente mediante los canales establecidos por la SED.
En caso de no recibir asesoría y acompañamiento por parte de la Oficina de Contratos, dentro del primer cuatrimestre del año, se elaborará y se enviará por parte de la Subsecretaría, a más tardar en el curso del mes de mayo del 2021, un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las socialización del memorando. </t>
  </si>
  <si>
    <t>Perdida de confianza en la entidad afectando su reputación
Perdida de credibilidad en el grupo de funcionarios del proceso
Incumplimiento de metas y objetivos de la dependencia
Posibles investigaciones y/o sanciones</t>
  </si>
  <si>
    <t>01/01/2021 a 31/12/2021</t>
  </si>
  <si>
    <t>Informe Preliminar firmado</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</si>
  <si>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</si>
  <si>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Control 1: El Jefe de la Oficina de Control Disciplinario y las profesionales asignadas programan revisión cuatrimestral aleatoria de procesos disciplinarios a cargo de los abogados con el fin de procurar la celeridad en los procesos. De acuerdo a la revisión se reasignan los procesos.  En caso que no se realice la revisión cuatrimestral el Jefe  de Control Disciplinario envía correo electrónico recordatorio a las profesionales.  Como evidencia de la ejecución del control se cuenta con informes y actas de revisión.</t>
  </si>
  <si>
    <t>posibilidad de recibir o solicitar cualquier dádiva o beneficio  a nombre propio o de terceros para ejercer  la representación y defensa de la entidad de forma indebida.</t>
  </si>
  <si>
    <t xml:space="preserve">Debilidades en la vigilancia de actuaciones procesales y estado de los procesos en los despachos judiciales. </t>
  </si>
  <si>
    <t xml:space="preserve">Pérdida de confianza en lo público
Investigaciones penales, disciplinarias y fiscales
Enriquecimiento ilícito de contratistas y/o servidores públicos. </t>
  </si>
  <si>
    <t xml:space="preserve">Vencimiento de términos legales en el ejercicio de defensa de la Secretaría de Educación del Distrito. </t>
  </si>
  <si>
    <t>los  funcionarios designados  por el jefe de la Oficina Asesora Jurídica, realizan  la  revisión mensual  de los informes presentados por los apoderados  externos de la SED , validando que las actuaciones procesales reportadas coincidan con los registros físicos, así como con los registros del Sistema de Información de los Procesos Judiciales SIPROJ WEB   y rama judicial.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</si>
  <si>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r>
      <t xml:space="preserve">ACTIVIDAD DE CONTROL: Revisión y validación de los  informes  mensuales presentados por los apoderados de la SED,   por parte del profesional de apoyo a la supervisión y el jefe de la Oficina Asesora Jurídica.                                  </t>
    </r>
    <r>
      <rPr>
        <b/>
        <sz val="11"/>
        <color theme="1"/>
        <rFont val="Calibri"/>
        <family val="2"/>
        <scheme val="minor"/>
      </rPr>
      <t xml:space="preserve">ACCION DE CONTINGENCIA: </t>
    </r>
    <r>
      <rPr>
        <sz val="11"/>
        <color theme="1"/>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</si>
  <si>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</si>
  <si>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</si>
  <si>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r>
      <t xml:space="preserve">ACTIVIDAD DE CONTROL: Reporte por parte de Legis Office, de todas las actuaciones, tramites o decisiones que se generen en los procesos judiciales vigilados por dicha firma, y comunicar vía correo electrónico a los apoderados encargados en la defensa judicial de la SED.                                                                                                                                                             </t>
    </r>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</si>
  <si>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</si>
  <si>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Causa 1: Insuficiencia de mecanismos de control que validen la veracidad de los requisitos acreditados para los pagos por OPS.</t>
  </si>
  <si>
    <t>01/01/2021 al 31/12/2021</t>
  </si>
  <si>
    <t>Reporte de inconsistencias identificadas en la revisión frente a las subsanadas</t>
  </si>
  <si>
    <t xml:space="preserve">Eficacia (control 1):Inconsistencias identificadas en la revisión  de las liquidaciones realizadas.
</t>
  </si>
  <si>
    <t>Control 2:aaaa</t>
  </si>
  <si>
    <t xml:space="preserve">Eficacia (Control 2 si existe): Rechazos Ordenes de Pago OP
Efectividad: ( Riesgo):
</t>
  </si>
  <si>
    <t xml:space="preserve">
Probabilidad del manejo y uso inadecuado de la información que se genera y procesa desde la oficina de Presupuesto para el beneficio de un tercero.</t>
  </si>
  <si>
    <t>Pérdida de confianza en lo público
Investigaciones penales, disciplinarias y fiscales
No cumplimiento de objetivos</t>
  </si>
  <si>
    <t xml:space="preserve">Cruces de información  </t>
  </si>
  <si>
    <t xml:space="preserve">Eficacia (control 1): Medir el número de cruces con la información registrada en los sistemas presupuestales.
Número de cruces realizados / Número de cruces programados
</t>
  </si>
  <si>
    <t xml:space="preserve">Efectividad: ( Riesgo): Porcentaje de RP´s solicitados en relación a los existentes en los sistemas presupuestales 
Número de RP´s solicitados / Número de RP´s registrados en los sistemas presupuestales  
</t>
  </si>
  <si>
    <t>Causa 1: Ofrecimiento de Dádivas
Trafico de Influencias
Abuso de Autoridad
Amiguismo</t>
  </si>
  <si>
    <t xml:space="preserve">Director (A) de Dotaciones Escolares </t>
  </si>
  <si>
    <t xml:space="preserve">Actas de visita / verificación </t>
  </si>
  <si>
    <t xml:space="preserve">DIRECCIÓN DE DOTACIONES ESCOLARES </t>
  </si>
  <si>
    <t xml:space="preserve">
EFICACIA: No. de visitas aleatorias realizadas /No. De visitas aleatorias programadas X 100%
EFECTIVIDAD: No. De elementos verificados</t>
  </si>
  <si>
    <t xml:space="preserve">Eficacia: No. de verificaciones  aleatorias realizadas/No. De verificaciones  aleatorias programadas X 100%
EFECTIVIDAD: No. De siniestros verificados </t>
  </si>
  <si>
    <t xml:space="preserve">Causa 1: Desconocimiento de la normativa y procedimiento para administración de bienes a cargo de la SED (inventario) </t>
  </si>
  <si>
    <t xml:space="preserve">Posible detrimento patrimonial
</t>
  </si>
  <si>
    <t>01/01/2021 AL 31/12/2021</t>
  </si>
  <si>
    <t xml:space="preserve">Planillas de Asistencia  Actas de visita </t>
  </si>
  <si>
    <t xml:space="preserve">Capacitaciones realizadas a personal de nivel central, local e institucional para mejorar su competencia en lo relacionado con la administración de bienes muebles de la SED </t>
  </si>
  <si>
    <t>31/012/2021</t>
  </si>
  <si>
    <t xml:space="preserve">
EFICACIA: No. de sesiones de capacitación realizadas / Total de sesiones de capacitación programadas x 100
EFECTIVIDAD: No. de personas que asisten a la capacitación por Localidad / N° de personas convocadas por Localidad</t>
  </si>
  <si>
    <t>Gestión de Infraestructura y Recursos Físicos OBJETIVO:
Desarrollar y conservar la infraestructura y los recursos físicos de los niveles central, local e institucional de la Secretaría de Educación del Distrito</t>
  </si>
  <si>
    <t>Posibilidad de recibir o solicitar cualquier dádiva o beneficio  a nombre propio o de terceros durante cualquier etapa de la gestión contractual con el fin de celebrar un contrato de obras de infraestructura  o durante su ejecución.</t>
  </si>
  <si>
    <t xml:space="preserve">Causa 1:Debilidades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t>
  </si>
  <si>
    <t xml:space="preserve">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</si>
  <si>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este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</si>
  <si>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 01/01/2021 al 31/12/2021</t>
  </si>
  <si>
    <t>ACTIVIDAD DE CONTROL: Listas de chequeo aplicadas  en todos los procesos contractuales de la Dirección de Construcciones</t>
  </si>
  <si>
    <t>ACTIVIDAD DE CONTROL: Informe de revisión a una muestra aleatoria de  los informes de supervisión de obras, presentados en el periodo</t>
  </si>
  <si>
    <t xml:space="preserve">Eficacia (control 1): EFICACIA: No. de procesos con nota de verificación del cumplimiento del instructivo en los estudios previos /No. Total de procesos publicadosX100%
</t>
  </si>
  <si>
    <t xml:space="preserve">Eficacia (Control 2 si existe): Porcentaje de cumplimiento de conceptos de revisión (contractuales, técnicos, seguimiento, pagos, comités de obra) / No total de informes revisados X 100%
Efectividad: ( Riesgo):
</t>
  </si>
  <si>
    <t>GESTIÓN DE LAS TECNOLOGÍAS DE INFORMACIÓN
Objetivo: Diseñar e implementar soluciones y servicios de tecnología, por medio del empleo de estándares y buenas prácticas, monitoreando que cumplan en forma oportuna, eficiente y transparente</t>
  </si>
  <si>
    <t>Posibilidad de manipular indebidamente los sistemas de información por parte de los funcionarios y contratistas, que inciden en la debida ejecución para beneficio propio o de un tercero</t>
  </si>
  <si>
    <t>Los técnicos o profesionales de la mesa de servicios, responsables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</si>
  <si>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Técnicos o profesionales de la mesa de servicios, responsables de claves y usuarios de los sistemas de información</t>
  </si>
  <si>
    <t>Registro solicitud  en formato  "Reporte de novedades para acceso a medios de procesamiento de información" de acuerdo con el procedimiento "Gestión de Accesos"
Correo electrónico.
Registros en la herramienta Dexon</t>
  </si>
  <si>
    <t>Los técnicos o profesionales de la mesa de servicios, responsables de claves y usuarios de los sistemas de información</t>
  </si>
  <si>
    <r>
      <rPr>
        <b/>
        <sz val="11"/>
        <color theme="1"/>
        <rFont val="Calibri"/>
        <family val="2"/>
        <scheme val="minor"/>
      </rPr>
      <t>EFICACIA</t>
    </r>
    <r>
      <rPr>
        <sz val="11"/>
        <color theme="1"/>
        <rFont val="Calibri"/>
        <family val="2"/>
        <scheme val="minor"/>
      </rPr>
      <t>: Seguimiento al registro de solicitudes de Otorgar acceso a los sistemas de Información</t>
    </r>
  </si>
  <si>
    <t>Los profesionales de Seguridad Digital de la OAREDP, realizan al menos una vez al año, una auditoría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</si>
  <si>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t>Profesionales de Seguridad Digital de la OAREDP</t>
  </si>
  <si>
    <t>Informes de auditoría de seguridad de la información.
Alertas de las herramientas de cortafuegos empresarial</t>
  </si>
  <si>
    <r>
      <rPr>
        <b/>
        <sz val="11"/>
        <color theme="1"/>
        <rFont val="Calibri"/>
        <family val="2"/>
        <scheme val="minor"/>
      </rPr>
      <t xml:space="preserve">ACTIVIDAD DE CONTROL 2: </t>
    </r>
    <r>
      <rPr>
        <sz val="11"/>
        <color theme="1"/>
        <rFont val="Calibri"/>
        <family val="2"/>
        <scheme val="minor"/>
      </rPr>
      <t>Reportar en el informe de auditoría, los eventos que puedan considerarse como amenazas  y establecer  acciones recomendadas para mitigar los impactos.</t>
    </r>
    <r>
      <rPr>
        <b/>
        <sz val="11"/>
        <color theme="1"/>
        <rFont val="Calibri"/>
        <family val="2"/>
        <scheme val="minor"/>
      </rPr>
      <t xml:space="preserve">
ACCION DE CONTINGENCIA</t>
    </r>
    <r>
      <rPr>
        <sz val="11"/>
        <color theme="1"/>
        <rFont val="Calibri"/>
        <family val="2"/>
        <scheme val="minor"/>
      </rPr>
      <t xml:space="preserve">: 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</si>
  <si>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Profesionales de seguridad digital de la OAREDP</t>
  </si>
  <si>
    <r>
      <rPr>
        <b/>
        <sz val="11"/>
        <color theme="1"/>
        <rFont val="Calibri"/>
        <family val="2"/>
        <scheme val="minor"/>
      </rPr>
      <t xml:space="preserve">EFICACIA: </t>
    </r>
    <r>
      <rPr>
        <sz val="11"/>
        <color theme="1"/>
        <rFont val="Calibri"/>
        <family val="2"/>
        <scheme val="minor"/>
      </rPr>
      <t xml:space="preserve">Total de auditorías realizadas en el periodo
</t>
    </r>
    <r>
      <rPr>
        <b/>
        <sz val="11"/>
        <color theme="1"/>
        <rFont val="Calibri"/>
        <family val="2"/>
        <scheme val="minor"/>
      </rPr>
      <t>EFECTIVIDAD</t>
    </r>
    <r>
      <rPr>
        <sz val="11"/>
        <color theme="1"/>
        <rFont val="Calibri"/>
        <family val="2"/>
        <scheme val="minor"/>
      </rPr>
      <t>: Cantidad de detección de intrusiones  no autorizadas de acceso a los sistemas de información</t>
    </r>
  </si>
  <si>
    <t>GESTIÓN DEL TALENTO HUMANO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</si>
  <si>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</si>
  <si>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</si>
  <si>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t>Posibilidad de recibir o solicitar cualquier dádiva o beneficio  con el fin de   tramitar prestaciones sociales en  pro de  favorecer un tercero</t>
  </si>
  <si>
    <r>
      <t xml:space="preserve">El profesional de la Dirección de Talento Humano Responsable del Grupo de Fondo Prestacional </t>
    </r>
    <r>
      <rPr>
        <sz val="11"/>
        <color rgb="FF00B050"/>
        <rFont val="Calibri"/>
        <family val="2"/>
        <scheme val="minor"/>
      </rPr>
      <t xml:space="preserve">y su equipo de trabajo </t>
    </r>
    <r>
      <rPr>
        <sz val="11"/>
        <color theme="1"/>
        <rFont val="Calibri"/>
        <family val="2"/>
        <scheme val="minor"/>
      </rPr>
      <t>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r>
  </si>
  <si>
    <t>Profesional Encargado</t>
  </si>
  <si>
    <t>Eficacia (control 1):
EFICACIA .
Prestaciones actuadas / prestaciones sociales radicadas</t>
  </si>
  <si>
    <t>ACCION DE CONTINGENCIA: 
Una vez se materialice el riesgo se realizaran las gestiones para establecer la trazabilidad del tramite y definir las responsabilidad frente a la falta, esto a partir de las bases de datos</t>
  </si>
  <si>
    <t>Posibilidad de favorecer el nombramiento de  docentes provisionales  en el ejercicio de las funciones del cargo,  que no cumplan con los requisitos, en beneficio propio y/o de un tercero.</t>
  </si>
  <si>
    <t>ACCION DE CONTINGENCIA: 
El Jefe de la Oficina de Personal gestionará el trámite a que haya lugar por falsedad de documentos o incumplimiento de los requisitos</t>
  </si>
  <si>
    <t>Eficacia (Control 2 si existe):
Efectividad: ( Riesgo):
EFECTIVIDAD: Verificación de vinculaciones de acuerdo con los procedimientos establecidos por la Oficina de Personal.</t>
  </si>
  <si>
    <t>Comparar la información de novedades del mes registrada en SharePoint, archivo plano o ingreso directo por las áreas responsables vs lo existente en el sistema de liquidación de nómina.</t>
  </si>
  <si>
    <t>Funcionarios Oficina de Nómina
Contratistas Oficina de Nómina</t>
  </si>
  <si>
    <t>Eficacia (control 1):
# de Novedades efectivamente corregidas / # de Novedades reportadas con inconsistencias X 100</t>
  </si>
  <si>
    <r>
      <t>PLAN ANTICORRUPCIÓN Y DE ATENCIÓN LA CIUDADANO SED 20</t>
    </r>
    <r>
      <rPr>
        <b/>
        <sz val="10"/>
        <rFont val="Arial"/>
        <family val="2"/>
      </rPr>
      <t>21</t>
    </r>
  </si>
  <si>
    <r>
      <t xml:space="preserve">Número de Gestores Íntegros Vinculados.  </t>
    </r>
    <r>
      <rPr>
        <sz val="8"/>
        <rFont val="Arial"/>
        <family val="2"/>
      </rPr>
      <t xml:space="preserve">
</t>
    </r>
  </si>
  <si>
    <t>Dirección de Talento Humano</t>
  </si>
  <si>
    <t xml:space="preserve">
Socializar el código de integridad a los servidores públicos de la SED a través de los Gestores de Integridad, en articulación con la Oficina de Control Disciplinario; quienes mediante capacitaciones emitidas por entidades competentes (Secretaría de Transparencia de la Presidencia de la República, Secretaría General de la Alcaldía Mayor, Veeduría Distrital), adquieran las habilidades necesarias para este fin
</t>
  </si>
  <si>
    <t xml:space="preserve">
Número de divulgaciones a capacitaciones a las que se convoca
/ Número de capacitaciones programadas 
</t>
  </si>
  <si>
    <t>15/01/2021 a 30/12/2021</t>
  </si>
  <si>
    <t xml:space="preserve">capacitaciones y reuniones ejecutadas /
capacitaciones y reuniones programadas (5) </t>
  </si>
  <si>
    <t>Garantizar la inclusión  Código de valores SED dentro de los proceso de Inducción y Reinducción programados para la vigencia</t>
  </si>
  <si>
    <r>
      <t xml:space="preserve">
</t>
    </r>
    <r>
      <rPr>
        <sz val="8"/>
        <color theme="1"/>
        <rFont val="Arial"/>
        <family val="2"/>
      </rPr>
      <t xml:space="preserve">
Número de Socializaciones efectuadas </t>
    </r>
    <r>
      <rPr>
        <sz val="8"/>
        <rFont val="Arial"/>
        <family val="2"/>
      </rPr>
      <t xml:space="preserve">de Código de integridad SED dentro de Inducciones y Reinducciones / Número de  jornadas colectivas proceso de inducción y reinducción de los servidores de la SED </t>
    </r>
    <r>
      <rPr>
        <sz val="8"/>
        <color theme="1"/>
        <rFont val="Arial"/>
        <family val="2"/>
      </rPr>
      <t xml:space="preserve">programadas </t>
    </r>
  </si>
  <si>
    <r>
      <rPr>
        <sz val="8"/>
        <color theme="1"/>
        <rFont val="Arial"/>
        <family val="2"/>
      </rPr>
      <t>Promover la Socialización del Código de Integridad SED dentro de (6) mesas de participación a Rectores, Coordinadores y Orientadores   realizadas durante la vigencia</t>
    </r>
    <r>
      <rPr>
        <sz val="8"/>
        <color theme="7" tint="-0.249977111117893"/>
        <rFont val="Arial"/>
        <family val="2"/>
      </rPr>
      <t xml:space="preserve">
</t>
    </r>
  </si>
  <si>
    <t xml:space="preserve">
Socializaciones de Código de Integridad SED dentro de  Mesas de Participación.</t>
  </si>
  <si>
    <t xml:space="preserve">
Socializaciones de Código de Integridad SED a (3) Grupos de Interés.</t>
  </si>
  <si>
    <t xml:space="preserve">Dirección de Talento Humano
</t>
  </si>
  <si>
    <t>2.4</t>
  </si>
  <si>
    <t>Número de jornadas locales de prácticas íntegras realizadas / Número de Jornadas  Íntegras en Localidades programadas</t>
  </si>
  <si>
    <t>15/01/2021 a 15/11/2021</t>
  </si>
  <si>
    <t xml:space="preserve">
Fortalecimiento de la cultura íntegra SED en los integrantes Semilleros Íntegros. </t>
  </si>
  <si>
    <t xml:space="preserve">Nivel de apropiación de la Cultura Integra SED 2021 / Nivel alcanzado en  el periodo 2020. </t>
  </si>
  <si>
    <t>COMPONENTE 6. INICIATIVAS ADICIONALES:  PLAN DE GESTIÓN DE INTEGRIDAD 2021</t>
  </si>
  <si>
    <t>Capacitación en rendición de cuentas y acceso a la información a Cabildantes, Contralores y Personeros estudiantiles</t>
  </si>
  <si>
    <t>Una (1) sesión de capacitación con Cabildantes, Contralores y Personeros estudiantiles</t>
  </si>
  <si>
    <t>Numero de sesiones de capacitación realizada con Cabildantes, Contralores y Personeros estudiantiles del Distrito</t>
  </si>
  <si>
    <t>Dirección de Participación y Relaciones Interinstitucionales</t>
  </si>
  <si>
    <t>Enero a Diciembre de 2021</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</si>
  <si>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</si>
  <si>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</si>
  <si>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</si>
  <si>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
Oficina Asesora de Planeación 
Dirección de Participación y Relaciones Interinstitucionales</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</si>
  <si>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</si>
  <si>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</si>
  <si>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</si>
  <si>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Despacho SED Oficina Asesora de Comunicaciones y Prensa, Oficina Asesora de Planeación Subsecretaria de Calidad y Pertinencia Subsecretaría de Gestión Institucional Subsecretaría de Acceso y Permanencia Subsecretaría de Integración Interinstitucional</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</si>
  <si>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</si>
  <si>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</si>
  <si>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</si>
  <si>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Despacho SED Oficina Asesora de Planeación Subsecretaria de Calidad y Pertinencia Subsecretaría de Gestión Institucional Subsecretaría de Acceso y Permanencia Subsecretaría de Integración Interinstitucional</t>
  </si>
  <si>
    <t>Febrero de 2021</t>
  </si>
  <si>
    <t>Generar y publicar productos periodísticos con los resultados de la gestión institucional</t>
  </si>
  <si>
    <t>Oficina Asesora de Prensa a partir de la información generada por las diferentes áreas de la SED</t>
  </si>
  <si>
    <t>Fomentar el registro de compromisos con la ciudadanía en general en la plataforma colibrí de la Veeduría Distrital</t>
  </si>
  <si>
    <t>Número de eventos  con compromisos registrados en la plataforma colibrí/Número de eventos totales susceptibles de generar compromisos con la ciudadanía</t>
  </si>
  <si>
    <t>Todas las dependencias</t>
  </si>
  <si>
    <t>Desarrollar el Foro Educativo Distrital</t>
  </si>
  <si>
    <t xml:space="preserve">Un (1) Foro educativo distrital </t>
  </si>
  <si>
    <t>Foro educativo distrital desarrollado</t>
  </si>
  <si>
    <t>Segundo semestre de 2021</t>
  </si>
  <si>
    <t>Realizar diálogos ciudadanos con diferentes grupos de interés y ciudadanía en general</t>
  </si>
  <si>
    <t xml:space="preserve">
Dos (2) Diálogos ciudadanos</t>
  </si>
  <si>
    <t>Diálogos ciudadanos realizados</t>
  </si>
  <si>
    <t>Oficina Asesora de Planeación 
Subsecretaría de Calidad y Pertinencia Subsecretaría de Gestión Institucional Subsecretaría de Acceso y Permanencia Subsecretaría de Integración Interinstitucional</t>
  </si>
  <si>
    <t>Enero a diciembre de 2021</t>
  </si>
  <si>
    <t>Realizar una audiencia pública de rendición de cuentas para mostrar a la ciudadanía la información pertinente sobre la gestión de la SED en 2020</t>
  </si>
  <si>
    <t>Una (1) audiencia pública de rendición de cuentas</t>
  </si>
  <si>
    <t>Audiencia pública de rendición de cuentas realizada</t>
  </si>
  <si>
    <t>Oficina Asesora de Planeación 
Oficina Asesora de Comunicaciones y Prensa
Subsecretaría de Calidad y Pertinencia Subsecretaría de Gestión Institucional Subsecretaría de Acceso y Permanencia Subsecretaría de Integración Interinstitucional</t>
  </si>
  <si>
    <t>Enero a Marzo 2021</t>
  </si>
  <si>
    <t>Adelantar dos audiencias públicas sobre el Programa de Alimentación Escolar -PAE -</t>
  </si>
  <si>
    <t>Dos (2) audiencias públicas sobre el PAE</t>
  </si>
  <si>
    <t>Audiencias públicas realizadas</t>
  </si>
  <si>
    <t>Subsecretaría de Acceso y Permanencia – Dirección de Bienestar</t>
  </si>
  <si>
    <t>Junio y Diciembre de 2021</t>
  </si>
  <si>
    <t>Un (1) documento correspondiente al Informe de seguimiento vigencia 2021</t>
  </si>
  <si>
    <t>Oficina de Control In terno</t>
  </si>
  <si>
    <t>Julio a diciembre de 2021</t>
  </si>
  <si>
    <t>Elaborar y publicar el informe con la evaluación de la implementación de la estrategia de la Rendición de Cuentas de la entidad</t>
  </si>
  <si>
    <t>Un (1) Informe de evaluación de la estrategia de Rendición de Cuentas de la entidad</t>
  </si>
  <si>
    <t>Informe con la evaluación de la implementación de la estrategia de Rendición de Cuentas de la entidad publicado</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</si>
  <si>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</si>
  <si>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Botón de Transparencia y acceso a la información actualizado al 100%</t>
  </si>
  <si>
    <t xml:space="preserve">Porcentaje de actualización </t>
  </si>
  <si>
    <t>Enero – diciembre de 2021</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</si>
  <si>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</si>
  <si>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</si>
  <si>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</si>
  <si>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Oficina Asesora de Planeación</t>
  </si>
  <si>
    <t>Enero - diciembre de 2021</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</si>
  <si>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</si>
  <si>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</si>
  <si>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</si>
  <si>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</si>
  <si>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</si>
  <si>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</si>
  <si>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</si>
  <si>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Oficina de Servicio al Ciudadano.</t>
  </si>
  <si>
    <t>Diciembre 2020 - Noviembre 2021</t>
  </si>
  <si>
    <t> Medir mensualmente la calidad en las respuestas del Sistema Distrital de Quejas y Soluciones SDQS. (mes vencido)</t>
  </si>
  <si>
    <t>Número de informes de Calidad en la respuesta publicados</t>
  </si>
  <si>
    <t>Publicar en el Portal Institucional el Esquema de Publicación de Información.</t>
  </si>
  <si>
    <t>Esquema de Publicación divulgado mediante el portal institucional.</t>
  </si>
  <si>
    <t>Esquema de Publicación publicado</t>
  </si>
  <si>
    <t>Oficina Asesora de Comunicación y Prensa</t>
  </si>
  <si>
    <t>Enero - Junio de 2021</t>
  </si>
  <si>
    <t xml:space="preserve">Elaborar autodiagnóstico  de los principios de Accesibilidad Web en los niveles de conformidad A, AA y AAA (NTC 5854) y establecer plan de trabajo para efectuar mejoras </t>
  </si>
  <si>
    <t>Autodiagnóstico  de los principios de Accesibilidad Web del portal institucional de la SED e informe de mejoras ejecutadas</t>
  </si>
  <si>
    <t>Oficina Administrativa de RedP</t>
  </si>
  <si>
    <t>Publicar los reportes de conformidad con lo citado en el artículo 52 del decreto reglamentario 103/2015. (mes vencido)</t>
  </si>
  <si>
    <t>Oficina de Servicio al Ciudadano</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</si>
  <si>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</si>
  <si>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</si>
  <si>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</si>
  <si>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</si>
  <si>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Seguimiento incluido en el informe semestral de PQRS de marzo y septiembre</t>
  </si>
  <si>
    <t>Número de seguimientos  en el informe semestral de PQRS.</t>
  </si>
  <si>
    <t>Primer y segundo semestre de 2021</t>
  </si>
  <si>
    <t>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</si>
  <si>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</si>
  <si>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</si>
  <si>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</si>
  <si>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t>ACTIVIDAD DE CONTROL: 
1) realizar reuniones mensuales de seguimiento con los abogados encargados de los procesos a fin priorizar e impulsar los mismos y evitar demoras injustificadas, 
2) revisar los actos administrativos que se sustancian con el objeto de evitar decisiones contrarias a derecho.</t>
  </si>
  <si>
    <t>Eficacia (control 1):
EFICACIA: 
Número de PAS con decisión definitiva y revisados por líder del grupo / Número total de PAS con decisión definitiva*100.               
EFECTIVIDAD
 Número de PAS. con seguimiento / Total de PAS en curso*100</t>
  </si>
  <si>
    <t>ACCION DE CONTINGENCIA: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</si>
  <si>
    <t>Uso indebido de las bases de información en el proceso de asignación de beneficios del Programa Reto a la U</t>
  </si>
  <si>
    <t>Causa 1: 
Uso indebido de la información de calificación para favorecer a terceros</t>
  </si>
  <si>
    <t>Asignación de beneficios sin el lleno total de requisitos o que se encuentran por debajo de los puntos de corte de asignación</t>
  </si>
  <si>
    <t>Subsecretaria de Integración Interinstitucional, Director de Relaciones con los Sectores de Educación Superior y Educación para el Trabajo, Equipo de supervisión, equipo Técnico programa Reto a la U</t>
  </si>
  <si>
    <t>Bases de información, bases de calificación, actas de comités y documentos equipo de supervisión</t>
  </si>
  <si>
    <t xml:space="preserve">
Eficacia (control 1):
EFICACIA: 
Garantizar por lo menos una revisión aleatoria de los puntajes asignados a los beneficiarios
EFECTIVIDAD:
No. De irregularidades identificadas /No. de validaciones realizadas *100
</t>
  </si>
  <si>
    <t xml:space="preserve">PROCESO DE ARTICULACIÓN INTERINSTITUCIONAL v8.
 OBJETIVO 
Definir y promover estrategias de articulación Interinstitucional que faciliten el diseño, construcción e implementación y evaluación de la política distrital y su articulación con otras políticas. </t>
  </si>
  <si>
    <t xml:space="preserve">Sobrecosto por parte de terceros en la adquisición de insumos para el desarrollo de la estrategia INCITAR para la paz </t>
  </si>
  <si>
    <t>Causa 1: Incremento injustificado de los costos para favorecer a terceros</t>
  </si>
  <si>
    <t>Adquisición masiva de insumos para el desarrollo de las iniciativas sin cumplir los criterios de calidad y ni de mejor oferta costo/beneficio</t>
  </si>
  <si>
    <t>Subsecretaría de Integración Interinstitucional, Dirección de Participación y Relaciones Interinstitucionales</t>
  </si>
  <si>
    <t xml:space="preserve">Actas de reuniones, listados de asistencia, grabaciones y fotografías, relación de solicitudes aprobadas vs. Compras realizadas para la legalización y entrega. </t>
  </si>
  <si>
    <t xml:space="preserve">ACTIVIDAD DE CONTROL: 
1)  Reuniones trimestrales de comité operativo, administrativo y pedagógico para hacer seguimiento al plan de acción.
2) Definición de acciones preventivas que disminuyan la materialización del riesgo. </t>
  </si>
  <si>
    <t>Eficacia (control 1):
EFICACIA
Realizar una revisión aleatoria de los insumos solicitados, aprobados, comprados y entregados a las iniciativas.
Reuniones periódicas para el seguimiento de las acciones operativas, administrativas y pedagógicas con los aliados de la estrategia.
EFECTIVIDAD:
 No. de hallazgos identificados y corregidos /No. hallazgos identificados</t>
  </si>
  <si>
    <t>ACCION DE CONTINGENCIA:
1. Detección de la no conformidad, análisis de las causas y generación de acciones correctivas.</t>
  </si>
  <si>
    <t>Servicio</t>
  </si>
  <si>
    <t>Cancelación de personería jurídica de entidades sin ánimo de lucro con fines educativos</t>
  </si>
  <si>
    <t>Es un servicio, por lo cual no se debe registrar en SUIT</t>
  </si>
  <si>
    <t>Solicitud en la ventanilla de atención a usuarios junto con los documentos requeridos para tal fin</t>
  </si>
  <si>
    <t>Solicitud realizada mediante oficio a la Dirección de Inspección y vigilancia , con los documentos soportes, de conformidad con el Decreto 848 de 2019</t>
  </si>
  <si>
    <t>Realizar la solicitud de
manera virtual, sin
necesidad de
desplazarse a las
instaciones de la SED,
evitar las filas.</t>
  </si>
  <si>
    <t>Administrativa y
Tecnológica</t>
  </si>
  <si>
    <t>Presentar la solicitud
a través del
Formulario Único de
Trámites – FUT, que
se encuentra en la
página WEB de la
Entidad.</t>
  </si>
  <si>
    <t>Trámite racionalizado / número total de tramites a racionalizar</t>
  </si>
  <si>
    <t>Dirección de Inspección y Vigilancia</t>
  </si>
  <si>
    <t>Trámite</t>
  </si>
  <si>
    <t>Reconocimiento de personería jurídica de fundaciones, corporaciones y/o asociaciones de utilidad común y/o sin ánimo de lucro</t>
  </si>
  <si>
    <t xml:space="preserve">Inscrito en el SUIT </t>
  </si>
  <si>
    <t>Inscripción de dignatarios de las fundaciones, corporaciones y/o asociaciones de utilidad común y/o sin ánimo de lucro</t>
  </si>
  <si>
    <t>Reforma de Estatutos de Entidades sin Ánimo de Lucro con Fines Educativos</t>
  </si>
  <si>
    <t>Registro de libros de fundaciones, corporaciones y/o asociaciones de utilidad común y/o sin ánimo de lucro</t>
  </si>
  <si>
    <t xml:space="preserve">Presentar la solicitud
a través del
Formulario Único de
Trámites – FUT, que
se encuentra en la
página WEB de la
Entidad.
</t>
  </si>
  <si>
    <r>
      <t>Realizar y soci</t>
    </r>
    <r>
      <rPr>
        <sz val="8"/>
        <color rgb="FFFF0000"/>
        <rFont val="Arial"/>
        <family val="2"/>
      </rPr>
      <t>a</t>
    </r>
    <r>
      <rPr>
        <sz val="8"/>
        <color rgb="FF000000"/>
        <rFont val="Arial"/>
        <family val="2"/>
      </rPr>
      <t>lizar un Informe mensual  del Sistema Bogotá Te Escucha - SDQS, para la toma de decisiones que fortalezcan el Servicio Ciudadano, por parte de las dependencias de la SED.</t>
    </r>
  </si>
  <si>
    <t>(Número de Informes realizados / Número de Informes Programados)*100</t>
  </si>
  <si>
    <t>Realizar informes de la operación en los tres canales de atención de la SED (Presencial, Telefónico y Virtual)  donde se establecen las acciones de mejora correspondientes.</t>
  </si>
  <si>
    <t>Realizar  12 informes de la operación por los tres (3) canales de atención de la SED durante la vigencia, los cuales se reportarán desde diciembre de la vigencia anterior a noviembre del año en curso.</t>
  </si>
  <si>
    <t>Mejoramiento de la infraestructura física de los puntos de atención o la revisión de los canales de atención y su accesibilidad</t>
  </si>
  <si>
    <t>(Actividades realizadas/actividades planeadas)*100.</t>
  </si>
  <si>
    <r>
      <t>Oficina de Servicio al Ciudadano/Dirección de Servicios Administrativ</t>
    </r>
    <r>
      <rPr>
        <sz val="8"/>
        <color rgb="FFFF0000"/>
        <rFont val="Arial"/>
        <family val="2"/>
      </rPr>
      <t>o</t>
    </r>
    <r>
      <rPr>
        <sz val="8"/>
        <rFont val="Arial"/>
        <family val="2"/>
      </rPr>
      <t>s/Construcciones</t>
    </r>
  </si>
  <si>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y los "Protocolos de Atención Personal y Telefónica".</t>
  </si>
  <si>
    <t>Realizar una jornada para la implementación del Plan a Nivel  Central y Local de la SED</t>
  </si>
  <si>
    <t>Número de acompañamientos realizados  a la ejecución de los temas de servicio al ciudadano/ Numero actividades programadas en el Plan de Capacitación Institucional -PIC</t>
  </si>
  <si>
    <t>Avance en la implementación de la Política de Servicio al Ciudadano</t>
  </si>
  <si>
    <t>Oficina de Servicio al Ciudadano/Dependencias competentes</t>
  </si>
  <si>
    <r>
      <t>Realizar y socializar un informe mensual  de la  medición de calidad en las respuestas del Sistema Distrital de Quejas y Soluciones SDQS, identificando las acciones de mejora requerid</t>
    </r>
    <r>
      <rPr>
        <sz val="8"/>
        <color rgb="FFFF0000"/>
        <rFont val="Arial"/>
        <family val="2"/>
      </rPr>
      <t>a</t>
    </r>
    <r>
      <rPr>
        <sz val="8"/>
        <rFont val="Arial"/>
        <family val="2"/>
      </rPr>
      <t>s.</t>
    </r>
  </si>
  <si>
    <t>Realizar  12 informes  durante la vigencia que fortalezcan el Servicio  al Ciudadano. Los cuales se reportarán desde diciembre de la vigencia anterior a noviembre del año en curso.</t>
  </si>
  <si>
    <t xml:space="preserve">Realizar la evaluación de calidad y de servicio en los tres canales de atención de la SED, generando las acciones de mejora requeridas. </t>
  </si>
  <si>
    <t>Realizar 4 informes  durante la vigencia que fortalezcan el Servicio al Ciudadano. Los cuales se reportarán desde el trimestre final de la vigencia anterior al tercer trimestre del año en curso.</t>
  </si>
  <si>
    <t>Socializar los protocolos para la protección de datos personales en las denuncias por actos de corrupción.</t>
  </si>
  <si>
    <t>Protocolos generados</t>
  </si>
  <si>
    <t>(Actividades de socialización realizadas/Actividades de socialización programadas)*100</t>
  </si>
  <si>
    <t xml:space="preserve">SERVICIO INTEGRAL A LA CIUDADANÍA v8.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 </t>
  </si>
  <si>
    <t>Posibilidad de recibir o solicitar cualquier dadiva o beneficio en nombre propio o de un tercero con el fin de atender las solicitudes de trámites y servicios fuera de los lineamientos establecidos.</t>
  </si>
  <si>
    <t>Falta de unificación de criterios de las  dependencias que prestan servicios y/o información oportunamente actualizada.</t>
  </si>
  <si>
    <t>Afectar la imagen y la credibilidad de la Entidad.
Generar desconfianza en los procesos.
Fomentar malas prácticas laborales.
Crear  redes de corrupción y tráfico de influencias.
Sanciones e investigaciones disciplinarias, administrativas o penales.</t>
  </si>
  <si>
    <t>Jefe Oficina de Servicio al Ciudadano y equipo de trabajo responsable.</t>
  </si>
  <si>
    <t>01/01/2021 -30/12/2021</t>
  </si>
  <si>
    <t>Programar capacitaciones, socializaciones y actualizar  preguntas frecuentes con las dependencias responsables de los trámites y servicios requeridos en el marco de la Ley de Transparencia:</t>
  </si>
  <si>
    <t>Jefe Oficina de Servicio al Ciudadano y equipo responsable</t>
  </si>
  <si>
    <t xml:space="preserve">Acción de contingencia: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</si>
  <si>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</si>
  <si>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 xml:space="preserve">Incumplimiento de objetivos institucionales
Pérdida de confianza en la institución.
Investigaciones disciplinarias, penales y fiscales contra la entidad
Perdida de información </t>
  </si>
  <si>
    <r>
      <rPr>
        <b/>
        <sz val="11"/>
        <color theme="1"/>
        <rFont val="Calibri"/>
        <family val="2"/>
        <scheme val="minor"/>
      </rPr>
      <t>Control 1:</t>
    </r>
    <r>
      <rPr>
        <sz val="11"/>
        <color theme="1"/>
        <rFont val="Calibri"/>
        <family val="2"/>
        <scheme val="minor"/>
      </rPr>
      <t xml:space="preserve"> La Directora de Servicios Administrativos con el apoyo del equipo de gestión documental y según lo definido en el Plan Institucional de Capacitaciones – PIC, efectúa las sesiones de capacitaciones en materia de Gestión Documental de acuerdo con el cronograma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r>
  </si>
  <si>
    <t xml:space="preserve">DIRECTORA DE SERVICIOS ADMINISTRATIVOS </t>
  </si>
  <si>
    <t>01-02-2021 al 31-12-2021</t>
  </si>
  <si>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y contratistas de la SED</t>
    </r>
  </si>
  <si>
    <t xml:space="preserve">Directora de Servicios Administrativos </t>
  </si>
  <si>
    <t xml:space="preserve">Eficacia (control 1):
Total de capacitaciones realizadas / Total de sesiones programadas * 100
</t>
  </si>
  <si>
    <t>Causa 3: Falta de recurso tecnológica que permita la administración de los procesos establecidos en la Gestión Documental</t>
  </si>
  <si>
    <r>
      <rPr>
        <b/>
        <sz val="11"/>
        <color theme="1"/>
        <rFont val="Calibri"/>
        <family val="2"/>
        <scheme val="minor"/>
      </rPr>
      <t xml:space="preserve">Control 2: </t>
    </r>
    <r>
      <rPr>
        <sz val="11"/>
        <color theme="1"/>
        <rFont val="Calibri"/>
        <family val="2"/>
        <scheme val="minor"/>
      </rPr>
      <t>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y conservación de la documentación, y así mismo facilitar el acceso a la información.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</si>
  <si>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Tablas de Retención Documental  para la administración, organización y conservación de los expedientes que reposan en los Archivos de gestión 
Ejecutar el cronograma de transferencias primaria</t>
    </r>
  </si>
  <si>
    <t>Eficacia (control 2): 
Total de transferencias  realizadas / transferencias programadas * 100</t>
  </si>
  <si>
    <t>GESTIÓN DOCUMENTAL :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</si>
  <si>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RIESGO: Posibilidad de divulgar información incompleta, confusa e inoportuna a través de los medios y canales de competencia de la OACP para beneficio de un tercero o para intereses particulares.</t>
  </si>
  <si>
    <t>Causa 1: Fallas de articulación entre los miembros de los equipos de la OACP en el cumplimiento de las diferentes acciones y estrategias que puedan generar desinformación.</t>
  </si>
  <si>
    <t>Pérdida de credibilidad   y  de imagen de la entidad
Favorecimiento de intereses particulares.</t>
  </si>
  <si>
    <t>Control 1: El jefe de la OACP y su equipo de trabajo diseñan, formulan e implementan un espacio de articulación entre los equipos de la OACP trimestralmente, con el fin de socializar los lineamientos relacionados con la gestión de la información, hacer seguimiento a su implementación y conocer las consecuencias de su manejo indebido o incumplimiento, con el fin de evitar desinformación a nuestros públicos y/o incumplimiento de los procesos, procedimientos y/o directrices relacionadas.  En caso de que se identifiquen servidores que no apliquen los lineamientos y procedimientos divulgados, manipulando la información para beneficio de un tercero o interés particular, se notifica a las instancias de control que haya lugar para las respectivas investigaciones. Como evidencias están actas de reunión o presentaciones o listas de asistencia a los espacios programados o el oficio de notificación a la instancia de control a la que haya lugar.</t>
  </si>
  <si>
    <t>Actas de reunión o presentaciones o listas de asistencia a los espacios programados o el oficio de notificación a la instancia de control en caso de requerirse.</t>
  </si>
  <si>
    <t xml:space="preserve">
ACTIVIDAD DE CONTROL: Verificar la realización del espacio de articulación entre los equipos de OACP a través de evidencias como actas de reunión o presentaciones o listas de asistencia a los espacios programados o el oficio de notificación a la instancia de control a la que haya lugar.</t>
  </si>
  <si>
    <t>Jefe Oficina Asesora de Comunicación y Prensa.</t>
  </si>
  <si>
    <t xml:space="preserve">Eficacia (control 1):
EFICACIA:
Acciones de socialización trimestral implementadas /Acciones de socialización trimestral formuladas
Eficacia (control 2):
EFICACIA:
Acciones de divulgación cuatrimestral implementadas /Acciones de divulgación cuatrimestral formuladas
EFECTIVIDAD: 
Número de casos presentados de uso  indebido de la información divulgada a través de los medios y canales digitales  de competencia de la OACP para favorecer intereses particulares. </t>
  </si>
  <si>
    <t xml:space="preserve">ACTIVIDAD DE CONTROL: verificar campaña o estrategia de comunicación relacionada con los diferentes lineamientos (manuales, protocolos etc.). </t>
  </si>
  <si>
    <t>Causa 2 ( si existe): Manipulación de la información oficial  y/o   incumplimiento de los  lineamientos, protocolos  y/o procedimientos  de gestión de la comunicación e información de la  Entidad  por parte de los servidores responsables de la gestión de la información.</t>
  </si>
  <si>
    <t xml:space="preserve">
Control 2 : El jefe de la OACP  y su equipo de trabajo  define e implementa una  campaña o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directivos y colaboradores. En caso de que se identifiquen servidores que no apliquen los lineamientos y procedimientos divulgados, manipulando la información para beneficio de un tercero o interés particular, se notifica a las instancias de control a que haya lugar para las respectivas investigaciones. Como evidencias están el brief de la campaña o estrategia a divulgar o links de divulgación o pantallazos de publicaciones realizadas o piezas de comunicación o el oficio de notificación a la instancia de control que haya lugar.</t>
  </si>
  <si>
    <t>Brief de la campaña o estrategia a divulgar o links de divulgación o pantallazos de publicaciones realizadas o piezas de comunicación o el oficio de notificación a la instancia de control que haya lugar.</t>
  </si>
  <si>
    <t>ACCIÓN DE CONTINGENCIA: Comunicar a la instancia competente para iniciar  la investigación  disciplinaria, fiscal o penal según el caso</t>
  </si>
  <si>
    <t>Causa 1:
Debilidad y/o desconocimiento de las responsabilidades en el ejercicio de la supervisión de contratos.</t>
  </si>
  <si>
    <t>Director(a) de Contratación
Jefe de la Oficina de Apoyo Precontractual</t>
  </si>
  <si>
    <t>01/01/2021
31/12/2021</t>
  </si>
  <si>
    <t>listas de asistencia y las presentaciones
suscripción del pacto de probidad y el compromiso anticorrupción en los formatos disponibles en ISOLUCION</t>
  </si>
  <si>
    <r>
      <rPr>
        <sz val="11"/>
        <rFont val="Calibri"/>
        <family val="2"/>
        <scheme val="minor"/>
      </rPr>
      <t>Verificar la realización de las</t>
    </r>
    <r>
      <rPr>
        <sz val="11"/>
        <color rgb="FFFF0000"/>
        <rFont val="Calibri"/>
        <family val="2"/>
        <scheme val="minor"/>
      </rPr>
      <t xml:space="preserve"> </t>
    </r>
    <r>
      <rPr>
        <sz val="11"/>
        <color theme="1"/>
        <rFont val="Calibri"/>
        <family val="2"/>
        <scheme val="minor"/>
      </rPr>
      <t>Jornadas de capacitación y sensibilización dirigidas a los supervisores de contratos</t>
    </r>
  </si>
  <si>
    <t>Eficacia (control 1):
Número de capacitaciones realizadas / capacitaciones propuestas</t>
  </si>
  <si>
    <t>Causa 2
Debilidades en la etapa de planeación que facilitan la inclusión en los estudios previos y/o pliegos de condiciones de requisitos orientados a  favorecer a un proponente.</t>
  </si>
  <si>
    <r>
      <rPr>
        <sz val="11"/>
        <rFont val="Calibri"/>
        <family val="2"/>
        <scheme val="minor"/>
      </rPr>
      <t>Verificar la realización de los</t>
    </r>
    <r>
      <rPr>
        <sz val="11"/>
        <color rgb="FFFF0000"/>
        <rFont val="Calibri"/>
        <family val="2"/>
        <scheme val="minor"/>
      </rPr>
      <t xml:space="preserve"> </t>
    </r>
    <r>
      <rPr>
        <sz val="11"/>
        <color theme="1"/>
        <rFont val="Calibri"/>
        <family val="2"/>
        <scheme val="minor"/>
      </rPr>
      <t>Pactos de probidad y compromiso anticorrupción  suscritos en los procesos de selección</t>
    </r>
  </si>
  <si>
    <t xml:space="preserve">Eficacia (Control 2 
EFICACIA:
 Procesos de selección con pacto de probidad y compromiso anticorrupción/ Total de procesos en etapa precontractual
</t>
  </si>
  <si>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</si>
  <si>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Las Jefes de Oficina de Apoyo Precontractual y de Contratos</t>
  </si>
  <si>
    <t>Actas de reunión de mesas de acompañamiento para la estructuración de estudios previos</t>
  </si>
  <si>
    <t>Eficacia (control 1):
Mesas de trabajo realizadas/mesas de trabajo solicitadas
EFECTIVIDAD: 
No. de denuncias presentadas ante la autoridad competente por recibir o solicitar cualquier dádiva o beneficio presuntamente / No. de procesos contractuales adelantados</t>
  </si>
  <si>
    <t>GESTIÓN CONTRACTUAL v8. OBJETTIVO:
Apoyar la materialización de la actividad contractual en sus distintas etapas, para que la entidad atienda las necesidades públicas que corresponde a su ámbito de gestión en el marco de la normatividad vigente</t>
  </si>
  <si>
    <t>Causa 1:
Acuerdos fraudulentos entre dos o más proponentes con el fin de lograr que un proponente sea seleccionado</t>
  </si>
  <si>
    <t>Detrimento patrimonial
Insatisfacción de la necesidad pública respectiva
Restricción a la libre competencia</t>
  </si>
  <si>
    <t>Jefe de la Oficina de Apoyo Precontractual</t>
  </si>
  <si>
    <t>Anexos compromiso anticorrupción</t>
  </si>
  <si>
    <t xml:space="preserve">Directora de Contratación, Jefe de Oficina de Apoyo Precontractual </t>
  </si>
  <si>
    <t>Posibilidad de recibir o solicitar cualquier dadiva o beneficio en nombre propio o de un tercero con el fin de obtener un cupo escolar,  incumpliendo la norma</t>
  </si>
  <si>
    <t>Alto</t>
  </si>
  <si>
    <t>Evitar el Riesgo, Reducir el Riesgo, Compartir el Riesgo</t>
  </si>
  <si>
    <r>
      <t>Control 1: La Directora de cobertura y su equipo de trabajo programan la verificación y seguimiento a las instituciones educativas pertenecientes a la matrícula oficial del Distrito.</t>
    </r>
    <r>
      <rPr>
        <sz val="11"/>
        <color rgb="FFFF0000"/>
        <rFont val="Calibri"/>
        <family val="2"/>
        <scheme val="minor"/>
      </rPr>
      <t xml:space="preserve"> </t>
    </r>
    <r>
      <rPr>
        <sz val="11"/>
        <rFont val="Calibri"/>
        <family val="2"/>
        <scheme val="minor"/>
      </rPr>
      <t xml:space="preserve">Se realiza el seguimiento y actualización de datos en los sistemas  de información de acuerdo con lo establecido en la FASE V de la Resolución Distrital 1438 de 2020, </t>
    </r>
    <r>
      <rPr>
        <sz val="11"/>
        <color theme="1"/>
        <rFont val="Calibri"/>
        <family val="2"/>
        <scheme val="minor"/>
      </rPr>
      <t>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r>
  </si>
  <si>
    <t>DIRECTOR (A) DE COBERTURA</t>
  </si>
  <si>
    <t>SIMAT e Informes de resultados.</t>
  </si>
  <si>
    <t xml:space="preserve"> </t>
  </si>
  <si>
    <t xml:space="preserve">Eficacia (control 1):
 EFICACIA: número de verificaciones y seguimiento realizadas a los Colegios Distritales /número total de verificaciones y seguimiento programados X 100%
EFECTIVIDAD: El 100% de cupos escolares son asignados con el cumplimiento de los requisitos legales.                                                                                                                                                                                                                                                                                                                                                                                 </t>
  </si>
  <si>
    <t xml:space="preserve">Control 2 :
EFICACIA: número de usuarios nuevos del SIMAT con protocolo ético suscrito /número total de usuarios nuevos registrados X 100%                                                                                                                                                                                                                                                                                                                                                                 
EFECTIVIDAD: El total de los perfiles de usuarios registrados cumplen los compromisos éticos
</t>
  </si>
  <si>
    <t>ACCESO Y PERMANENCIA ESCOLAR.
Objetivo: Promover el acceso y la permanencia de la población en el Sistema educativo oficial del Distrito, para el logro de trayectorias educativas completas.</t>
  </si>
  <si>
    <t>Difundir la política de administración de riesgos</t>
  </si>
  <si>
    <t>Jefe Oficina Asesora de Planeación
Líderes de procesos</t>
  </si>
  <si>
    <t>Jefe oficina asesora de Planeación
Procesos SED</t>
  </si>
  <si>
    <t>Jefe Oficina Asesora 
Planeación
Líderes de procesos</t>
  </si>
  <si>
    <t>Jefe oficina Asesora de Planeación y Jefe de Oficina Asesora de Comunicación
y Prensa</t>
  </si>
  <si>
    <t>Jefe oficina asesora de planeación y Jefe de Oficina Asesora de Comunicación y Prensa</t>
  </si>
  <si>
    <t xml:space="preserve">Nombre: Divulgación mapa de riesgos de corrupción
Formula: Número de medios de comunicación usados para divulgar el PACC </t>
  </si>
  <si>
    <t>Jefe Oficina Asesora de Planeación/Oficina Asesora de Comunicación y Prensa</t>
  </si>
  <si>
    <t xml:space="preserve">Acciones de socialización realizadas </t>
  </si>
  <si>
    <t xml:space="preserve">Oficina Asesora de Planeación, Oficina Asesora de Comunicación y Prensa y Directivos y líderes de procesos </t>
  </si>
  <si>
    <t>Tres (3) monitoreos anuales a los riesgos de
corrupción</t>
  </si>
  <si>
    <t>Líder de cada proceso</t>
  </si>
  <si>
    <t>Tres (3) seguimientos anuales realizados al Mapa de Riesgos de Corrupción</t>
  </si>
  <si>
    <t>Nombre: Seguimientos anuales realizados al mapa de corrupción.
Fórmula: 
Número de Seguimientos anuales realizados al mapa de corrupción.</t>
  </si>
  <si>
    <t>Oficina de Control Interno</t>
  </si>
  <si>
    <t>COMPONENTE  1. SEGUIMIENTO COMPONENTE  - MAPA DE RIESGOS DE CORRUPCIÓN 2021
 SEGUIMIENTO OFICINA DE CONTROL INTERNO</t>
  </si>
  <si>
    <t>01/02/2021
al 30/06/2021</t>
  </si>
  <si>
    <t>Un  (1) taller con orientaciones para la construcción del mapa de riesgos de corrupción 2022</t>
  </si>
  <si>
    <t>Nombre: Taller realizado sobre mapa de riesgos de corrupción 2022
Fórmula: taller realizado</t>
  </si>
  <si>
    <t>01/10/2021 al 30/11/2021</t>
  </si>
  <si>
    <t>Consolidar el borrador mapa de riesgo de corrupción 2022</t>
  </si>
  <si>
    <t>Un (1) Documento con borrador mapa de riesgos de corrupción 2022 consolidado</t>
  </si>
  <si>
    <t>Nombre : Mapa de riesgos de corrupción 2022 consolidado
Fórmula: Un Documento Mapa de riesgos de corrupción 2022 consolidado</t>
  </si>
  <si>
    <t>01/11/2021 al 30/12/2021</t>
  </si>
  <si>
    <t>Socializar el borrador del Mapa de Riesgos de Corrupción 2021 en página web SED</t>
  </si>
  <si>
    <t>Un (1) Mapa de Riesgos de Corrupción 2021 borrador socializado en página web SED</t>
  </si>
  <si>
    <t>Nombre: Mapa de Riesgos de Corrupción 2021 borrador socializado  en la página de la SED
Fórmula: Un documento Mapa de riesgos de corrupción borrador socializado en página web SED</t>
  </si>
  <si>
    <t>Un (1) Mapa de Riesgos de Corrupción 2021 definitivo publicado</t>
  </si>
  <si>
    <t>Nombre: Publicación mapa de riesgos de corrupción 2021
Fórmula: Mapa de Riesgos de Corrupción 2021 definitivo Publicado en la Página de la SED</t>
  </si>
  <si>
    <t>31/01/2021 al 28/03/2021 
01/07/2021 al 30/09/2021</t>
  </si>
  <si>
    <t xml:space="preserve">Realizar monitoreo al riesgo de
corrupción </t>
  </si>
  <si>
    <t>Nombre: Monitoreo llevados a cabo
Fórmula: cantidad de monitoreos realizados al mapa de riesgos de corrupción</t>
  </si>
  <si>
    <t xml:space="preserve">Efectuar seguimiento al Mapa de Riesgos de Corrupción </t>
  </si>
  <si>
    <t xml:space="preserve">Dentro de los 10 días hábiles siguientes al corte:
18/01/2021
14/05/2021
14/09/2021
</t>
  </si>
  <si>
    <t>PLAN ANTICORRUPCIÓN Y DE ATENCIÓN LA CIUDADANO SED 2021</t>
  </si>
  <si>
    <t>COMPONENTE 3. RENDICIÓN DE CUENTAS 2021</t>
  </si>
  <si>
    <t>PLAN ANTICORRUPCIÓN Y DE ATENCIÓN LA CIUDADANO SED 2021
COMPONENTE 2. RACIONALIZACIÓN DE TRÁMITES</t>
  </si>
  <si>
    <t>COMPONENTE 4. MECANISMOS PARA MEJORAR LA ATENCIÓN AL CIUDADANO 2021</t>
  </si>
  <si>
    <t>COMPONENTE 5. TRANSPARENCIA Y ACCESO A LA INFORMACIÓN PÚBLICA 2021</t>
  </si>
  <si>
    <t>Una estrategia de socialización de la política de administración del riesgo</t>
  </si>
  <si>
    <t>Nombre: Socialización política de administración del riesgo. 
Formula: Socialización política de administración del riesgo realizada/ Socialización política de administración del riesgo. 
Programada</t>
  </si>
  <si>
    <t>SECRETARIA DE EDUCACIÓN DEL DISTRITO</t>
  </si>
  <si>
    <t>Hacer la solicitud de servicio en línea, evitar documentos en físico, conforme o los lineamientos en el tema ambiental</t>
  </si>
  <si>
    <t>Evaluación de obras presentadas por los docentes con fines de ascenso al escalafón</t>
  </si>
  <si>
    <t>A los docentes inscritos en el escalafón mediante el Decreto-Ley 2277 de 1979 que sean autores de obras didácticas, pedagógicas, técnicas o científicas, aceptadas como tal por las secretarías de educación de las entidades territoriales certificadas se les reconocerá dos (2) años de servicio para ascenso en el Escalafón Nacional Docente por cada obra. Podrán presentar hasta tres (3) obras, siempre que las mismas no se hayan validado para efectos de clasificación y ascenso, si la obra fue escrita por dos o más educadores, el tiempo de servicio reconocido (dos años) se dividirá proporcionalmente entre la totalidad de autores.</t>
  </si>
  <si>
    <t>Es importante indicar que es la Resolución 921 de 1998 Ministerio de Educación Nacional la que establece los criterios y procedimientos generales para la aceptación y evaluación de obras didácticas, pedagógicas, técnicas, tecnológicas o científicas, escritas por docentes escalafonados para efectos de reconocimiento de años de servicio o para ascenso en el Escalafón Nacional Docente. Por ello el trámite debe ser igual, en tanto que en su ARTICULO 6. Este expresa “- El docente escalafonado deberá registrar la obra en la Secretaría de Educación Departamental o Distrital de la respectiva jurisdicción o en el Instituto Colombiano para el Fomento de la Educación Superior - ICFES, según sea el caso, y entregar tres (3) ejemplares debidamente empastados y acompañados de los siguientes documentos:
1. Carta de solicitud de evaluación de la obra, con la especificación precisa de si se presenta para acceder al reconocimiento de años de servicio para ascenso al grado 14 del Escalafón Nacional Docente.
2. Certificado de registro de autoría de la obra, expedido por la Dirección Nacional de Derechos de Autor del Ministerio del Interior.
3. Certificado de clasificación del educador en donde conste el grado de escalafón en el que se encuentra al momento de presentar la solicitud.
PARAGRAFO.- Las obras podrán ser entregadas personalmente o a través de otra persona debidamente autorizada o remitidas por correo certificado, según las fechas que determine la respectiva entidad territorial o el ICFES.”</t>
  </si>
  <si>
    <t>Aunque por la contingencia sanitaria ya se está haciendo la solicitud de versión de obra escrita de forma digital, es necesario realizar mesa de trabajo para modificar reglamento interno y ajustar este requisito permanentemente</t>
  </si>
  <si>
    <t>Docentes del decreto 2277 pueden ascender en el escalafón</t>
  </si>
  <si>
    <t xml:space="preserve"> Tecnológica</t>
  </si>
  <si>
    <t xml:space="preserve">Presentar la solicitud
a través del
Formulario Único de
Trámites – FUT, que se encuentra en la página WEB de la
Entidad.
</t>
  </si>
  <si>
    <t>Dirección de Formación de Docentes e Innovaciones Pedagógicas</t>
  </si>
  <si>
    <t xml:space="preserve">1-12 enero de 2021
1-10 de mayo de 2021
1-7 septiembre de 2021
</t>
  </si>
  <si>
    <t>Publicar el Mapa de Riesgos de Corrupción definitivo 2021 en la página web de la SED</t>
  </si>
  <si>
    <t>Realizar taller con funcionarios y contratistas de los procesos para la construcción del  mapa de riesgos de corrupción 2022</t>
  </si>
  <si>
    <t>Divulgar por diferentes medios el Plan
Anticorrupción y de Atención al Ciudadano 2021 a sus grupos de valor y a la ciudadanía</t>
  </si>
  <si>
    <t>16/12/2020 al 12/01/2021</t>
  </si>
  <si>
    <t xml:space="preserve">•Informes de la operación.
</t>
  </si>
  <si>
    <t>Fortalecer la atención incluyente en los canales de atención presencial, telefónico y virtual</t>
  </si>
  <si>
    <t>Número de informes de acceso a la información publicados</t>
  </si>
  <si>
    <t>Control 1: El(la) Director(a)  de Servicios Administrativos  y el profesional asignado revisará con las áreas involucradas los requisitos y condiciones técnicas contenidas en los documentos que soportan cada proceso contractual,  permitiendo la pluralidad de oferentes y la objetividad del proceso. En caso que se no se evidencien soportes de la realización de la mesa de trabajo con las áreas involucradas el (la) Director(a) de Servicios Administrativos solicitara a la Oficina de Apoyo Precontractual la realización de dichas mesas.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</si>
  <si>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Estudios previos ajustados. 
Listas de asistencia y/o actas de reuniones </t>
  </si>
  <si>
    <t xml:space="preserve">ACTIVIDAD DE CONTROL: Desarrollar mesas de trabajo con la Oficina de Apoyo Precontractual con el fin de verificar los requisitos y condiciones técnicas de los procesos precontractuales adelantados por la DSA, para dar cumplimiento a los principios de la contratación estatal.
</t>
  </si>
  <si>
    <t>ACCIÓN DE CONTINGENCIA: En caso de que detecte la materialización del riesgo la Dirección de Servicios Administrativos convoca a una reunión con la Subsecretaría de Gestión Institucional y la Dirección de Contratación para evaluar la situación y tomar las acciones pertinentes.</t>
  </si>
  <si>
    <t xml:space="preserve">Directora de servicios administrativos </t>
  </si>
  <si>
    <t>Abril, agosto y diciembre de 2021</t>
  </si>
  <si>
    <t xml:space="preserve">Eficacia (control 1):
 EFICACIA: número de mesas de trabajo realizadas
EFECTIVIDAD: Numero de casos identificados de solicitudes dádiva o beneficio  a nombre propio o de terceros con el fin de  modificar las condiciones de los pliegos y  favorecer a un oferente en particular.                                                                                                                                                                                                                                                                                                                                                                                 </t>
  </si>
  <si>
    <t>Utilizar diferentes medios de comunicación  como (web, intranet, correo electrónico) para divulgar el PACC</t>
  </si>
  <si>
    <t xml:space="preserve">Socializar  a través de reuniones, correos, comunicaciones físicas y/o digitales el Plan
Anticorrupción y de Atención al Ciudadano </t>
  </si>
  <si>
    <t xml:space="preserve">Nombre: acciones de socialización realizadas 
Formula: Número de acciones de socialización realizadas </t>
  </si>
  <si>
    <t>GESTIÓN ADMINISTRATIVA. OBJETIVO:
Prestar Servicios de Apoyo Administrativo y  logístico   en condiciones de eficiencia y calidad para el adecuado funcionamiento de las sedes de la entidad</t>
  </si>
  <si>
    <t>Causa 1: Estructuración o actualización de estudios previos   y/o pliegos de condiciones con  requisitos orientados a  favorecer a  proponentes.</t>
  </si>
  <si>
    <t xml:space="preserve">Pérdida de confianza en lo público
Investigaciones penales, disciplinarias y fiscales
Enriquecimiento ilícito de contratistas y/o servidores públicos.
Celebración de contratos sin garantías suficientes para garantizar la eficiente prestación del servicio </t>
  </si>
  <si>
    <t>Evaluación</t>
  </si>
  <si>
    <t>Continua para la Próxima Vigencia</t>
  </si>
  <si>
    <r>
      <t xml:space="preserve">Causa1: </t>
    </r>
    <r>
      <rPr>
        <sz val="11"/>
        <rFont val="Calibri"/>
        <family val="2"/>
        <scheme val="minor"/>
      </rPr>
      <t>Dificultades</t>
    </r>
    <r>
      <rPr>
        <sz val="11"/>
        <color theme="1"/>
        <rFont val="Calibri"/>
        <family val="2"/>
        <scheme val="minor"/>
      </rPr>
      <t xml:space="preserve"> en el manejo de los canales de comunicación y las herramientas de control del seguimiento contractual, debido a las situaciones de orden social, público o epidemiológico, entre otras.
</t>
    </r>
  </si>
  <si>
    <t>1. Detrimento patrimonial.
2. Investigaciones disciplinarias, fiscales y penales
3.Destinación indebida de los recursos públicos en beneficio de terceros.  
4. Pérdida de imagen positiva y credibilidad de la entidad.</t>
  </si>
  <si>
    <t xml:space="preserve">ACTIVIDAD DE CONTROL: ACTIVIDAD DE CONTROL: Desde la Subsecretaría de Calidad y Pertinencia se realizaran reuniones de seguimiento con una periodicidad cuatrimestral, con el fin de verificar el avance del cumplimiento.
ACCIÓN DE CONTIGENCIA: El director de cada Dirección comunicará a la instancia competente para iniciar la investigación disciplinaria, fiscal o penal según el caso.
</t>
  </si>
  <si>
    <t xml:space="preserve">Eficacia (control 1): EFICACIA: Número de mesas de trabajo realizadas
EFECTIVIDAD: Número de casos presentados de manipulación de la información o documentación.
</t>
  </si>
  <si>
    <t>Eficacia (control 2): EFICACIA: La asesoría y acompañamiento realizado por la Oficina de Contratos o el memorando con orientaciones que será socializado con los funcionarios de la Subsecretaría.
EFECTIVIDAD: Número de casos presentados de manipulación de la información o documentación.</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</si>
  <si>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agreguen valor para la mejora continua de la entidad.  </t>
  </si>
  <si>
    <t>Posibilidad de recibir o solicitar cualquier dádiva o beneficio  con el fin de   manipular  la Información evidenciada en el proceso auditor para  favorecer un tercero</t>
  </si>
  <si>
    <t>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</si>
  <si>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r>
      <rPr>
        <b/>
        <sz val="11"/>
        <color theme="1"/>
        <rFont val="Calibri"/>
        <family val="2"/>
        <scheme val="minor"/>
      </rPr>
      <t xml:space="preserve">ACTIVIDAD DE CONTROL: </t>
    </r>
    <r>
      <rPr>
        <sz val="11"/>
        <color theme="1"/>
        <rFont val="Calibri"/>
        <family val="2"/>
        <scheme val="minor"/>
      </rPr>
      <t xml:space="preserve">
Revisión del informe preliminar de auditoria frente a  los papeles de trabajo , para cada auditoría verificando la consistencia de la información </t>
    </r>
  </si>
  <si>
    <r>
      <rPr>
        <b/>
        <sz val="11"/>
        <color theme="1"/>
        <rFont val="Calibri"/>
        <family val="2"/>
        <scheme val="minor"/>
      </rPr>
      <t xml:space="preserve">EFICACIA: </t>
    </r>
    <r>
      <rPr>
        <sz val="11"/>
        <color theme="1"/>
        <rFont val="Calibri"/>
        <family val="2"/>
        <scheme val="minor"/>
      </rPr>
      <t xml:space="preserve">
Número de informes Preliminares de auditoria firmados frente a papeles de trabajo revisados/ Números de informes Preliminares de auditoria  firmados frente a papeles de trabajo realizadas  X 100
(Número de informes Preliminares de auditoria Aprobados  / Números de  informe Preliminares de auditoria realizados  X 100</t>
    </r>
  </si>
  <si>
    <r>
      <rPr>
        <b/>
        <sz val="11"/>
        <color theme="1"/>
        <rFont val="Calibri"/>
        <family val="2"/>
        <scheme val="minor"/>
      </rPr>
      <t xml:space="preserve">Efectividad
</t>
    </r>
    <r>
      <rPr>
        <sz val="11"/>
        <color theme="1"/>
        <rFont val="Calibri"/>
        <family val="2"/>
        <scheme val="minor"/>
      </rPr>
      <t xml:space="preserve">
(Número de informes preliminares  de Auditoria revisados que presentan inconsistencias asociadas a corrupción / Números de informes preliminares  de Auditoria  realizados  X 100</t>
    </r>
  </si>
  <si>
    <t xml:space="preserve">CONTROL DISCIPLINARIO v8. OBJETIVO: Adelantar los trámites tendientes a establecer la responsabilidad Disciplinaria de los servidores públicos con ocasión del presunto incumplimiento de deberes, extralimitación u omisión de funciones o por presunta violación de prohibiciones o del régimen de inhabilidades e incompatibilidades y conflicto de intereses . </t>
  </si>
  <si>
    <t>Manipulación en las decisiones de los procesos disciplinarios para beneficio particular o de un tercero</t>
  </si>
  <si>
    <t xml:space="preserve">Trafico de intereses o influencias particulares o políticas </t>
  </si>
  <si>
    <t>Jefe Oficina Control  Disciplinario Profesional asignado</t>
  </si>
  <si>
    <t xml:space="preserve">remisión de informes, actas de revisión </t>
  </si>
  <si>
    <t>Revisión  de Procesos disciplinarios 
 Reasignación de procesos a contratistas como apoyo</t>
  </si>
  <si>
    <t>Jefe Oficina Control  Disciplinario</t>
  </si>
  <si>
    <t xml:space="preserve">Eficacia (control 1):
 Número de procesos Disciplinarios activos / Número de proceso revisados </t>
  </si>
  <si>
    <t>Jefe Oficina Asesora Jurídica
Funcionarios Oficina de Jurídica
Contratistas Oficina Asesora Jurídica</t>
  </si>
  <si>
    <t>Los informes presentados, las comunicaciones remitidas o correos electrónicos de revisión de informes.                        Alertas   de la   vigilancia Legis Office , reporte de los procesos  judiciales vigilados.</t>
  </si>
  <si>
    <t>El profesional de apoyo a la supervisión del contrato de vigilancia Legis Office designado por el jefe de la Oficina, hace seguimiento a la información proveniente del servicio de vigilancia judicial, valida la  información de los procesos judiciales diariamente. También, supervisa la generación de avisos y alertas sobre actuaciones surtidas. En caso de incumplimiento por parte de los apoderados, el jefe de la Oficina requiere informe escrito   a los mismos, sobre la omisión.  Como evidencia se tienen las alertas de la vigilancia Legis Office , reporte de los procesos  judiciales en vigilancia judicial.</t>
  </si>
  <si>
    <t>Eficacia (Control 2 si existe):
Efectividad: ( Riesgo):Número de casos de favorecimientos a terceros durante la vigencia
 Procesos judiciales  vigilados por Legis/Procesos con vencimiento de términos de ley reportados en  Legis  X 100</t>
  </si>
  <si>
    <t xml:space="preserve">El jefe de la Oficina de Presupuesto y su equipo de trabajo realizara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
</t>
  </si>
  <si>
    <t>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
Acción de contingencia: En caso en que se incurra una acción que materialice el riesgo al interior de la dependencia, se procederá a informar a las instancias pertinentes para el respectivo proceso disciplinario de(l) (los) colaborador(es) a cargo.  se verifican los RP's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</si>
  <si>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</si>
  <si>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el jefe de tesorería y contabilidad con el apoyo de su equipo de trabajo de la oficina realizara la revisión tributaria y de la documentación anexa al Formato Único de Radicación de Cuentas – FURC, validaran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generará un reporte cuatrimestral de las fallas detectadas frente a las soluciones concretadas, definiéndose las acciones correspondientes.</t>
  </si>
  <si>
    <t>jefe de Tesorería y Contabilidad</t>
  </si>
  <si>
    <t>Se valida diariamente la información  tributaria registrada en el formato y sus soportes, con el fin de garantizar la consistencia de la solicitud recibida según normatividad y sistemas de información vigentes para la gestión del pago
Acción de contingencia: El Director Financiero o el jefe de área deberá comunicar mediante oficio y soportes adjuntos a la Oficina de Control Disciplinario para que se adelante la investigación respectiva y si es el caso remitir a los demás entes competentes.</t>
  </si>
  <si>
    <t>Jefe oficina de contabilidad y tesorería</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</si>
  <si>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</si>
  <si>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 xml:space="preserve">Control 1: La directora de Dotaciones Escolares,  y el equipo de calidad de la DDE realizaran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</si>
  <si>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ACTIVIDAD DE CONTROL: Visitas aleatorias, para verificar la calidad de los bienes muebles a adquirir y entregar</t>
  </si>
  <si>
    <t>Control 2:  La Directora de Dotaciones Escolares, realizará la verificación  aleatoria de los siniestros que se encuentren registrados en   la  base de seguros, bimestralmente  validando que se cumpla con el procedimiento establecido para seguros para garantizar el cumplimiento de cada siniestro desde el inicio hasta el cierre del mismo, como evidencia se tendrá un acta con la verificación.</t>
  </si>
  <si>
    <t xml:space="preserve">ACTIVIDAD DE CONTROL: Verificación aleatoria, para validar el cumplimiento del procedimiento en seguros 
Acción de contingencia: coordinar mesas de trabajo con el área de seguros y realizar las acciones correctivas pertinentes para el cierre de siniestros </t>
  </si>
  <si>
    <t>GESTIÓN DE LA INFRAESTRUCTURA Y RECURSOS FÍSICOS v8. OBJETIVO:  Desarrollar y conservar la infraestructura y los recursos físicos de los niveles central, local e institucional de la Secretaría de Educación del Distrito</t>
  </si>
  <si>
    <t>Control 1: la  Directora de Dotaciones Escolares realizarán un total de 20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cargo del inventario de nivel institucional. Como evidencia se tendrán en cuenta los listados de asistencia.</t>
  </si>
  <si>
    <t xml:space="preserve">Dirección de Dotaciones Escolares  </t>
  </si>
  <si>
    <t xml:space="preserve">Causa 2 ( si existe): Solicitar bienes dotacionales innecesariamente </t>
  </si>
  <si>
    <t>Control 2:  La Directora  de Dotaciones Escolares, realizará visitas presenciales o virtuales a nivel institucional , de acuerdo con los requerimientos de las IED,  para verificar la necesidad de elementos dotacionales que se requieren y hacer el levantamiento de necesidades en cada vigencia de acuerdo con las solicitudes, con el fin de identificar los elementos a adquirir de acuerdo con la necesidad. Como evidencia se tendrá las actas de visitas a las diferentes IED.</t>
  </si>
  <si>
    <t>Control: Visitas realizadas a las IED, para verificar la necesidad dotacional 
Acción de Contingencia: verificar los inventarios de cada IED, para verificar la necesidad por obsolescencia</t>
  </si>
  <si>
    <t xml:space="preserve">Eficacia. Número de visitas realizadas 
Efectividad: Número de visitas Realizadas / Número de solicitudes allegadas a la DDE x 100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</si>
  <si>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 En caso que el área de Estudios Previos de la Dirección no los este usando, debe realizar la respectiva justificación. Como evidencia quedarán las listas de chequeo de la implementación del instructivo firmadas y avaladas por el líder del equipo de Estudios previos de la DCCEE.</t>
  </si>
  <si>
    <t>Listas de chequeo de la implementación del instructivo firmadas y avaladas por el líder del proceso de Estudios previos del área
Informe de Auditoría</t>
  </si>
  <si>
    <r>
      <rPr>
        <b/>
        <sz val="11"/>
        <color theme="1"/>
        <rFont val="Calibri"/>
        <family val="2"/>
        <scheme val="minor"/>
      </rPr>
      <t>ACTIVIDAD DE CONTROL:</t>
    </r>
    <r>
      <rPr>
        <sz val="11"/>
        <color theme="1"/>
        <rFont val="Calibri"/>
        <family val="2"/>
        <scheme val="minor"/>
      </rPr>
      <t xml:space="preserve"> Verificar que el Formato "Reporte de novedades para acceso a medios de procesamiento de información" cumpla con los requisitos establecidos de acuerdo al perfil de usuario , rol y competencia</t>
    </r>
  </si>
  <si>
    <r>
      <t>Los funcionarios de planta y contratistas y el (la) Jefe de la Oficina de Nómina, mensualmente revisan la información cargada en SharePoint por las áreas responsables vs lo existente en el sistema Integrado para la Gestión de Talento Humano y Nómina, con el fin de identificar aquellas novedades que presenten inconsistencias y notificar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evidencia de lo encontrado.</t>
    </r>
    <r>
      <rPr>
        <sz val="11"/>
        <color rgb="FF00B050"/>
        <rFont val="Calibri"/>
        <family val="2"/>
        <scheme val="minor"/>
      </rPr>
      <t xml:space="preserve">
</t>
    </r>
  </si>
  <si>
    <t xml:space="preserve">ACCION DE CONTINGENCIA
Una vez se materialice el riesgo se realizaran las gestiones para informar la situación a las Oficinas de Control Interno y Control Disciplinario. Convocar mesas de trabajo con las áreas involucradas con el fin de  analizar la situación presentada y definir las acciones de mejora y legales que amerite. </t>
  </si>
  <si>
    <t xml:space="preserve">Perdida de confianza en la entidad afectando su reputación
Afecta al grupo de funcionarios del proceso
Incumplimiento de metas y objetivos de la dependencia
posibles investigaciones y/o sanciones </t>
  </si>
  <si>
    <t xml:space="preserve">Realizar seguimiento periódico al tramite de las solicitudes de prestaciones sociales mediante el cruce de bases de datos, con el fin de establecer acciones de contingencia o priorización dentro del área para evitar materializar el riesgo  </t>
  </si>
  <si>
    <t>Eficacia (Control 2 si existe):
Efectividad: ( Riesgo):
EFECTIVIDAD:
Emisión de actos administrativos definitivos  y Prestaciones enviadas  a Fiduprevisora en los términos de ley/prestaciones radicadas*100</t>
  </si>
  <si>
    <t xml:space="preserve">Falta de controles en el proceso de vinculación de los docentes provisionales. </t>
  </si>
  <si>
    <r>
      <rPr>
        <sz val="11"/>
        <color rgb="FF00B050"/>
        <rFont val="Calibri"/>
        <family val="2"/>
        <scheme val="minor"/>
      </rPr>
      <t>El (la) Jefe de la Oficina de personal por intermedio de</t>
    </r>
    <r>
      <rPr>
        <sz val="11"/>
        <color theme="1"/>
        <rFont val="Calibri"/>
        <family val="2"/>
        <scheme val="minor"/>
      </rPr>
      <t xml:space="preserve"> los profesionales encargados de la Vinculación Docente, por demanda, verifica que el personal docente cumpla con los requisitos para su posterior nombramiento y vinculación, a través del cruce de información entre los documentos aportados y la solicitada, en caso de presentarse inconsistencias, se rechaza la postulación y se notifica por correo electrónico la negación por inconsistencias , liberando nuevamente la vacante.</t>
    </r>
  </si>
  <si>
    <t xml:space="preserve">Eficacia (control 1):
EFICACIA: Verificación de Requisitos de personal a vincularse/Total de personal seleccionado
</t>
  </si>
  <si>
    <t xml:space="preserve">Control 1:
El Director de relaciones con los sectores de educación superior y educación para el trabajo  y el líder del programa Reto a la U
1. Reúne a  los integrantes de la Dirección que intervienen en el programa, con el fin de distribuir tareas y responsabilidades,
2. valida la información y  presenta para aprobación y validación del  comité, quien una vez evalúa procede a hacer la respectiva aprobación.
3. este proceso se realiza en cada convocatoria.
En caso de presentarse desviaciones se solicita una revisión general de la variable que presenta la desviación.  
Todo lo anterior, se evidencia a través de  correos y/o actas.
</t>
  </si>
  <si>
    <t>ACTIVIDAD DE COLNTROL 
1. La información es tratada por un número restringido de personas. 
2. La información se cruza con bases de datos institucionales.
3. Se desarrolla de manera aleatoria validación para crear puntos de control
4. Se realiza validación integral por parte de equipo de apoyo a la supervisión desde el componente jurídico, técnico y financiero
5. Se somete a aprobación del comité todas las acciones que impliquen cambios.</t>
  </si>
  <si>
    <t>ACCION DE CONTINGENCIA:
En caso de evidenciarse error en los procesos de calificación se procede a hacer validación de las fuentes de información para efectuar los respectivos cruces y de ser necesario se adelanta nuevamente el proceso de calificación.</t>
  </si>
  <si>
    <t>Control 1: El Director de participación y relaciones interinstitucionales y la persona líder de proceso sesionarán un comité técnico, administrativo y operativo trimestralmente para la puesta en marcha de la estrategia INCITAR, llevando a cabo las siguientes acciones: 
i). Diseño e implementación de un esquema operativo, administrativo y pedagógico que contempla varios puntos de control disminuyendo o eliminando el riesgo
ii).Convocatoria abierta y pública para el apoyo de iniciativas en acompañamiento con Dirección de contratos.
iii). Definición de tipos de apoyo: humanos, de servicio e insumos (no se apoyarán insumos que no potencien la intencionalidad pedagógica de la iniciativa)
iv). Ruta técnica para la definición de apoyos, cotización (comités para la aprobación), adquisición, entrega y legalización con apoyo de la Dirección de dotaciones escolares
v). Durante el periodo de compras, se llevará a cabo un comité administrativo cada 15 días que verificará las solicitudes, costos y adquisiciones.
 De todo lo anterior se llevará registro y se consolidarán evidencias tales como correos y/o actas y listados, entre otros.</t>
  </si>
  <si>
    <r>
      <t xml:space="preserve">El jefe (a) de la Oficina de Servicio al Ciudadano y su equipo de trabajo semestralmente programan capacitaciones, socializaciones y actualización de preguntas frecuentes con las dependencias responsables de los trámites y servicios requeridos en el marco de la Ley de Transparencia y </t>
    </r>
    <r>
      <rPr>
        <sz val="11"/>
        <color rgb="FFFF0000"/>
        <rFont val="Calibri"/>
        <family val="2"/>
        <scheme val="minor"/>
      </rPr>
      <t>d</t>
    </r>
    <r>
      <rPr>
        <sz val="11"/>
        <color theme="1"/>
        <rFont val="Calibri"/>
        <family val="2"/>
        <scheme val="minor"/>
      </rPr>
      <t>e código ético de la entidad, con el fin de unificar criterios e informar con calidad y oportunamente a la ciudadanía, a través de los tres canales de atención de la SED (presencial, virtual y telefónico).  En caso de no programar capacitaciones, socializaciones y actualización de preguntas frecuentes, el jefe (a) de la Oficina de Servicio al Ciudadano requerirá a su equipo y dependencias competentes para el cumplimiento de lo programado. Como evidencia de la ejecución del control quedan actas, listados de asistencias y material del desarrollo de las socializaciones y capacitaciones.</t>
    </r>
  </si>
  <si>
    <t xml:space="preserve">Eficacia (control 1): Capacitaciones o socializaciones realizadas respecto a la unificación de criterios/capacitaciones o socializaciones programadas.
</t>
  </si>
  <si>
    <t>Posibilidad de recibir o solicitar cualquier dádiva o beneficio  a nombre propio o de terceros para manipulación de los expedientes documentales de la entidad</t>
  </si>
  <si>
    <t>Causa 1: Desconocimiento en la implementación de las tablas de retención documental de la Entidad.
Causa 2: Desconocimiento de la normativa aplicable en la administración del archivo</t>
  </si>
  <si>
    <t>Plan Institucional de Capacitaciones - PIC
Material de la capacitación
Listado de asistencia
Actas de acompañamientos técnicos 
Cronograma de Transferencias Primarias 
Actas de legalización de transferencias primarias 
Inventario Documental - FUID</t>
  </si>
  <si>
    <t>Jefe Oficina Asesora de Comunicación y Prensa y responsables de la gestión de información y divulgación en la OACP en medios y canales digitales.</t>
  </si>
  <si>
    <t>Pérdida de confianza en lo público
Investigaciones penales, disciplinarias y fiscales
Enriquecimiento ilícito de contratistas y/o servidores públicos
Comprometer la calidad de los bienes y/o servicios de la entidad
Detrimento patrimonial</t>
  </si>
  <si>
    <t xml:space="preserve">Control 1:
La Directora de Contratación con su equipo de trabajo realiza jornadas de capacitación y  sensibilización a los supervisores y a quienes ejercen apoyo a la supervisión de acuerdo con el cronograma definido semestralmente, con el fin de afianzar sus conocimientos respecto de su rol y responsabilidades. Como evidencia se tomarán listas de asistencia y las presentaciones utilizadas para difundir los contenidos desarrollados. En caso de presentarse  desviaciones en el cronograma o baja asistencia, se reprogramará una nueva sesión.
</t>
  </si>
  <si>
    <t>La Directora de Contratación con su equipo de trabajo</t>
  </si>
  <si>
    <r>
      <t>Control 2:
La Jefe de la Oficina de Apoyo  Precontractual con el equipo de trabajo realiza la</t>
    </r>
    <r>
      <rPr>
        <sz val="11"/>
        <color rgb="FFFF0000"/>
        <rFont val="Calibri"/>
        <family val="2"/>
        <scheme val="minor"/>
      </rPr>
      <t xml:space="preserve"> </t>
    </r>
    <r>
      <rPr>
        <sz val="11"/>
        <rFont val="Calibri"/>
        <family val="2"/>
        <scheme val="minor"/>
      </rPr>
      <t>verificación cuatrimestral de</t>
    </r>
    <r>
      <rPr>
        <sz val="11"/>
        <color rgb="FFFF0000"/>
        <rFont val="Calibri"/>
        <family val="2"/>
        <scheme val="minor"/>
      </rPr>
      <t xml:space="preserve"> </t>
    </r>
    <r>
      <rPr>
        <sz val="11"/>
        <color theme="1"/>
        <rFont val="Calibri"/>
        <family val="2"/>
        <scheme val="minor"/>
      </rPr>
      <t>la suscripción del pacto de probidad y el compromiso anticorrupción en los formatos disponibles en ISOLUCION, en la etapa precontractual,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r>
  </si>
  <si>
    <t>Verificar la realización de mesas de acompañamiento para la estructuración de estudios previos, en torno a las diferentes modalidad de selección
Acción de Contingencia:
Solicitud inicio de proceso sancionatorio, cuando corresponda.
Remisión a las autoridades competentes</t>
  </si>
  <si>
    <t>Una semana después de evidenciar  la materialización del riesgo</t>
  </si>
  <si>
    <t xml:space="preserve">Control 1:
La Jefe de la Oficina de Apoyo  Precontractual con el equipo de trabajo realiza la verificación cuatrimestral de la suscripción del anexo compromiso anticorrupción presentado junto con la propuesta al momento del cierre del proceso, con el fin de prevenir posibles actos de colusión . Como evidencia se encuentran  el compromiso anticorrupción por parte de los oferentes. En caso de evidenciar la no suscripción del  compromiso anticorrupción se requerirá la subsanación en los términos del cronograma del proceso.
</t>
  </si>
  <si>
    <r>
      <rPr>
        <sz val="11"/>
        <rFont val="Calibri"/>
        <family val="2"/>
        <scheme val="minor"/>
      </rPr>
      <t>Verificar  la suscrición de los</t>
    </r>
    <r>
      <rPr>
        <sz val="11"/>
        <color theme="1"/>
        <rFont val="Calibri"/>
        <family val="2"/>
        <scheme val="minor"/>
      </rPr>
      <t xml:space="preserve"> Anexos Compromisos de Anticorrupción por parte de los Oferentes</t>
    </r>
  </si>
  <si>
    <t>Eficacia (control 1):
Número de Anexos compromisos anticorrupción suscritos y presentados con las propuestas/Total de propuesta recibidas por proceso 
Efectividad: 
No. de denuncias presentadas ante la autoridad competente por presunta existencia de colusión o fraude por parte de los interesados en los procesos de selección / No. de procesos de selección adelantados</t>
  </si>
  <si>
    <t>Control 2:
La Jefe de la Oficina de Apoyo precontractual con su equipo de trabajo  desarrollará una capacitación semestral en  temas de colusión, dirigida a quienes participan en los comités técnicos evaluadores, con la finalidad de dar a conocer los posibles hechos de colusión y evitar que se presenten en la Entidad. En caso de presentarse  desviaciones en el cronograma o baja asistencia, se reprogramará una nueva sesión.
Como evidencia se tomarán listas de asistencia y las presentaciones utilizadas para difundir los contenidos desarrollados.</t>
  </si>
  <si>
    <r>
      <rPr>
        <sz val="11"/>
        <rFont val="Calibri"/>
        <family val="2"/>
        <scheme val="minor"/>
      </rPr>
      <t xml:space="preserve"> Verificar la realización de la</t>
    </r>
    <r>
      <rPr>
        <b/>
        <sz val="11"/>
        <color theme="1"/>
        <rFont val="Calibri"/>
        <family val="2"/>
        <scheme val="minor"/>
      </rPr>
      <t xml:space="preserve"> </t>
    </r>
    <r>
      <rPr>
        <sz val="11"/>
        <color theme="1"/>
        <rFont val="Calibri"/>
        <family val="2"/>
        <scheme val="minor"/>
      </rPr>
      <t>Capacitación</t>
    </r>
    <r>
      <rPr>
        <b/>
        <sz val="11"/>
        <color theme="1"/>
        <rFont val="Calibri"/>
        <family val="2"/>
        <scheme val="minor"/>
      </rPr>
      <t xml:space="preserve"> </t>
    </r>
    <r>
      <rPr>
        <sz val="11"/>
        <color theme="1"/>
        <rFont val="Calibri"/>
        <family val="2"/>
        <scheme val="minor"/>
      </rPr>
      <t>semestral en  temas de colusión, dirigida a quienes participan en los comités técnicos evaluadores.</t>
    </r>
    <r>
      <rPr>
        <b/>
        <sz val="11"/>
        <color theme="1"/>
        <rFont val="Calibri"/>
        <family val="2"/>
        <scheme val="minor"/>
      </rPr>
      <t xml:space="preserve">
Acción de Contingencia:</t>
    </r>
    <r>
      <rPr>
        <sz val="11"/>
        <color theme="1"/>
        <rFont val="Calibri"/>
        <family val="2"/>
        <scheme val="minor"/>
      </rPr>
      <t xml:space="preserve">
Remisión a las autoridades competentes</t>
    </r>
  </si>
  <si>
    <t>Causa 1: Falta de rigor de las IED en la aplicación del procedimiento establecido en la resolución de gestión de la cobertura educativa.</t>
  </si>
  <si>
    <t>Investigaciones legales y generación de mala imagen Institucional, 
Desvío de los beneficios hacia grupos poblacionales sin el lleno de los requisitos establecidos</t>
  </si>
  <si>
    <t>ACTIVIDAD DE CONTROL: Verificación de la información reportada por cada Establecimiento Educativo.  
ACCION DE CONTINGENCIA: en caso de  materialización del riesgo, se notifica a las instancias de control a que haya lugar para las respectivas investigaciones.</t>
  </si>
  <si>
    <t>Directora de la Dirección de Cobertura</t>
  </si>
  <si>
    <t>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</si>
  <si>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ACTIVIDAD DE CONTROL: Seguimiento y control a los usuarios del sistema SIMAT con el perfil y compromiso ético requeridos.
ACCION DE CONTINGENCIA: en caso de  materialización del riesgo, se notifica a las instancias de control a que haya lugar para las respectivas investigaciones.</t>
  </si>
  <si>
    <t>Realizar la solicitud de
manera virtual, sin
necesidad de
desplazarse a las
instalaciones de la SED,
evitar las filas.</t>
  </si>
  <si>
    <t>Realizar la solicitud de manera virtual, sin necesidad de desplazarse a las instalaciones de la SED, evitar las filas.</t>
  </si>
  <si>
    <t>100% de productos periodísticos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</si>
  <si>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</si>
  <si>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100% de los eventos susceptibles de generar compromisos con la ciudadanía con registro en la plataforma colibrí de la Veeduría Distrital</t>
  </si>
  <si>
    <t>Subsecretaría de Calidad y pertinencia / Subsecretaria de Integración Interinstitucional.</t>
  </si>
  <si>
    <t>Realizar seguimiento a la rendición de cuentas de la entidad siguiendo los lineamientos establecidos por la Veeduría Distrital, dando cumplimiento al marco normativo y de política vigente.</t>
  </si>
  <si>
    <t>Informe de seguimiento de la rendición de cuentas de la SED  expedido y publicado</t>
  </si>
  <si>
    <t>Avance del plan de mejoramiento del plan de infraestructura física</t>
  </si>
  <si>
    <t>Para el cuatrimestre reportado solo se presentan las evaluaciones correspondientes a mayo y junio y la actividad está relacionada con la medición mensual. Lo que significa que el puntaje acumulado  efectivamente es del 50%. De otra parte al revisar las matrices de evaluación se estableció que todos los campos no se encuentran diligenciados; de igual forma no se establecen medidas adicionales como acciones de mejoramiento que contribuyan al mejoramiento en la calidad de las respuestas dadas por las diferentes dependencias de la entidad.</t>
  </si>
  <si>
    <t>Lista de chequeo diligenciado con los Criterios de accesibilidad web del portal institucional de la SED.
Plan de mejoras en accesibilidad web</t>
  </si>
  <si>
    <t>Documentar el seguimiento periódico de solicitudes de acceso a la información y Presentación de resultados de seguimiento de solicitudes de acceso a la Alta Dirección</t>
  </si>
  <si>
    <t>Garantizar la participación de funcionarios administrativos,  Directivos docentes y  Docentes de los tres niveles de la Entidad dentro del Grupo de Gestión Íntegra SED.</t>
  </si>
  <si>
    <t xml:space="preserve"> Fortalecer habilidades del Equipo de los Gestores íntegros como constructores de Paz, a través de 5 Jornadas de trabajo
</t>
  </si>
  <si>
    <r>
      <t xml:space="preserve">Promover la Socialización del Código de Integridad SED a Comunidad Educativa, </t>
    </r>
    <r>
      <rPr>
        <sz val="8"/>
        <color theme="1"/>
        <rFont val="Arial"/>
        <family val="2"/>
      </rPr>
      <t xml:space="preserve"> específicamente a tres grupos de interés, dentro de las Escuelas de Padres </t>
    </r>
    <r>
      <rPr>
        <sz val="8"/>
        <rFont val="Arial"/>
        <family val="2"/>
      </rPr>
      <t xml:space="preserve">y Consejos Directivos </t>
    </r>
    <r>
      <rPr>
        <sz val="8"/>
        <color theme="1"/>
        <rFont val="Arial"/>
        <family val="2"/>
      </rPr>
      <t>y demás instancias en las que se cuente con la participación de Padres de Familia</t>
    </r>
    <r>
      <rPr>
        <sz val="8"/>
        <color theme="7" tint="-0.249977111117893"/>
        <rFont val="Arial"/>
        <family val="2"/>
      </rPr>
      <t xml:space="preserve">
</t>
    </r>
  </si>
  <si>
    <t xml:space="preserve">
Fortalecimiento Cultura Íntegra SED, mediante la apropiación del Código de Integridad de la Secretaría de Educación del Distrito en los servidores así:
* Jornadas en Localidades (10) 
*  Interés Semilleros Íntegros </t>
  </si>
  <si>
    <t>Posibilidad de la expedición del acto administrativo de inscripción, ascenso o mejoramiento salarial, sin el lleno de los requisitos, para favorecer a un tercero (docente).</t>
  </si>
  <si>
    <t>Ofrecimiento de dadivas por Presentación de titulos falsos para tramites de escalafón docente.</t>
  </si>
  <si>
    <t>Funcionario de la Oficina de Escalafón Docente y Abogados</t>
  </si>
  <si>
    <t>Actualización en la base de datos de posibles falsos, denuncias y actos administrativos</t>
  </si>
  <si>
    <t>Verificación de titulos con universidades.</t>
  </si>
  <si>
    <t>Eficacia (control 1):
Verificación de Titulos de formación académica realizada/Número de solicitudes de ascenso, inscripción y mejoramiento salarial recibidas</t>
  </si>
  <si>
    <t>ACCION DE CONTINGENCIA: 
El Jefe de la Oficina de Escalafón Docente gestionará el trámite a que haya lugar por falsedad de documentos o incumplimiento de los requisitos</t>
  </si>
  <si>
    <t>Efectividad: ( Riesgo):
Número de actos  administrativos de negación por presentación de titulos falsos/Número de requerimientos recibidos</t>
  </si>
  <si>
    <t>Eficacia :
Efectividad: ( Riesgo):
Presupuesto ejecutado nóminas del mes /Presupuesto Asignado para la nómina vigencia 2021 X 100</t>
  </si>
  <si>
    <t>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</si>
</sst>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4">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Arial"/>
      <family val="2"/>
    </font>
    <font>
      <sz val="10"/>
      <color indexed="8"/>
      <name val="Arial"/>
      <family val="2"/>
    </font>
    <font>
      <sz val="11"/>
      <name val="Calibri"/>
      <family val="2"/>
    </font>
    <font>
      <sz val="8"/>
      <color rgb="FF000000"/>
      <name val="Arial"/>
      <family val="2"/>
    </font>
    <font>
      <b/>
      <sz val="8"/>
      <color rgb="FF000000"/>
      <name val="Arial"/>
      <family val="2"/>
    </font>
    <font>
      <b/>
      <sz val="9"/>
      <color rgb="FF000000"/>
      <name val="Arial"/>
      <family val="2"/>
    </font>
    <font>
      <sz val="8"/>
      <color rgb="FFFF0000"/>
      <name val="Arial"/>
      <family val="2"/>
    </font>
    <font>
      <sz val="10"/>
      <color rgb="FF000000"/>
      <name val="Times New Roman"/>
      <family val="1"/>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4"/>
      <color theme="1"/>
      <name val="Arial"/>
      <family val="2"/>
    </font>
    <font>
      <sz val="9"/>
      <color indexed="81"/>
      <name val="Tahoma"/>
      <family val="2"/>
    </font>
    <font>
      <b/>
      <sz val="9"/>
      <color indexed="81"/>
      <name val="Tahoma"/>
      <family val="2"/>
    </font>
    <font>
      <sz val="12"/>
      <name val="Calibri"/>
      <family val="2"/>
      <scheme val="minor"/>
    </font>
    <font>
      <sz val="11"/>
      <color rgb="FF00B050"/>
      <name val="Calibri"/>
      <family val="2"/>
      <scheme val="minor"/>
    </font>
    <font>
      <sz val="8"/>
      <color theme="7" tint="-0.249977111117893"/>
      <name val="Arial"/>
      <family val="2"/>
    </font>
    <font>
      <b/>
      <sz val="11"/>
      <color rgb="FF3F3F3F"/>
      <name val="Calibri"/>
      <family val="2"/>
      <scheme val="minor"/>
    </font>
    <font>
      <sz val="12"/>
      <name val="Arial"/>
      <family val="2"/>
    </font>
    <font>
      <b/>
      <sz val="14"/>
      <name val="Arial"/>
      <family val="2"/>
    </font>
    <font>
      <sz val="10"/>
      <name val="SansSerif"/>
    </font>
    <font>
      <sz val="10"/>
      <color indexed="8"/>
      <name val="SansSerif"/>
    </font>
    <font>
      <sz val="10"/>
      <color rgb="FF000000"/>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
      <patternFill patternType="solid">
        <fgColor theme="4" tint="0.79998168889431442"/>
        <bgColor indexed="64"/>
      </patternFill>
    </fill>
    <fill>
      <patternFill patternType="solid">
        <fgColor rgb="FFF2F2F2"/>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65F92"/>
      </left>
      <right/>
      <top/>
      <bottom/>
      <diagonal/>
    </border>
  </borders>
  <cellStyleXfs count="8">
    <xf numFmtId="0" fontId="0" fillId="0" borderId="0"/>
    <xf numFmtId="0" fontId="12" fillId="0" borderId="0"/>
    <xf numFmtId="0" fontId="16" fillId="0" borderId="0"/>
    <xf numFmtId="9" fontId="12" fillId="0" borderId="0" applyFont="0" applyFill="0" applyBorder="0" applyAlignment="0" applyProtection="0"/>
    <xf numFmtId="0" fontId="18" fillId="0" borderId="0" applyNumberFormat="0" applyFill="0" applyBorder="0" applyAlignment="0" applyProtection="0"/>
    <xf numFmtId="0" fontId="29" fillId="0" borderId="0"/>
    <xf numFmtId="0" fontId="12" fillId="0" borderId="0"/>
    <xf numFmtId="0" fontId="48" fillId="19" borderId="80" applyNumberFormat="0" applyAlignment="0" applyProtection="0"/>
  </cellStyleXfs>
  <cellXfs count="1105">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12" fillId="0" borderId="0" xfId="1"/>
    <xf numFmtId="0" fontId="12" fillId="0" borderId="0" xfId="6"/>
    <xf numFmtId="0" fontId="25" fillId="11" borderId="33" xfId="5" applyFont="1" applyFill="1" applyBorder="1" applyAlignment="1">
      <alignment horizontal="left" vertical="top" wrapText="1"/>
    </xf>
    <xf numFmtId="0" fontId="30" fillId="11" borderId="33" xfId="5" applyFont="1" applyFill="1" applyBorder="1" applyAlignment="1">
      <alignment horizontal="left" vertical="center" wrapText="1" indent="1"/>
    </xf>
    <xf numFmtId="0" fontId="30" fillId="11" borderId="33" xfId="5" applyFont="1" applyFill="1" applyBorder="1" applyAlignment="1">
      <alignment horizontal="left" vertical="top" wrapText="1" indent="2"/>
    </xf>
    <xf numFmtId="0" fontId="30" fillId="11" borderId="33" xfId="5" applyFont="1" applyFill="1" applyBorder="1" applyAlignment="1">
      <alignment horizontal="left" vertical="center" wrapText="1"/>
    </xf>
    <xf numFmtId="0" fontId="30" fillId="10" borderId="61" xfId="5" applyFont="1" applyFill="1" applyBorder="1" applyAlignment="1">
      <alignment horizontal="center" vertical="center" wrapText="1"/>
    </xf>
    <xf numFmtId="164" fontId="26" fillId="10" borderId="2" xfId="5" applyNumberFormat="1" applyFont="1" applyFill="1" applyBorder="1" applyAlignment="1">
      <alignment horizontal="center" vertical="center" shrinkToFit="1"/>
    </xf>
    <xf numFmtId="164" fontId="26" fillId="10" borderId="3" xfId="5" applyNumberFormat="1" applyFont="1" applyFill="1" applyBorder="1" applyAlignment="1">
      <alignment horizontal="center" vertical="center" wrapText="1" shrinkToFit="1"/>
    </xf>
    <xf numFmtId="164" fontId="26" fillId="10" borderId="65" xfId="5" applyNumberFormat="1" applyFont="1" applyFill="1" applyBorder="1" applyAlignment="1">
      <alignment horizontal="center" vertical="center" shrinkToFit="1"/>
    </xf>
    <xf numFmtId="164" fontId="26" fillId="10" borderId="66"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0" xfId="0" applyFont="1" applyFill="1" applyBorder="1" applyAlignment="1">
      <alignment horizontal="center" vertical="center"/>
    </xf>
    <xf numFmtId="0" fontId="0" fillId="13" borderId="71"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0"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9" fillId="6" borderId="6" xfId="6" applyFont="1" applyFill="1" applyBorder="1" applyAlignment="1">
      <alignment horizontal="center" vertical="center" wrapText="1"/>
    </xf>
    <xf numFmtId="0" fontId="19" fillId="6" borderId="12" xfId="6" applyFont="1" applyFill="1" applyBorder="1" applyAlignment="1">
      <alignment horizontal="center" vertical="center" wrapText="1"/>
    </xf>
    <xf numFmtId="9" fontId="24"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0" fillId="2" borderId="47"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1" xfId="0" applyFill="1" applyBorder="1" applyAlignment="1">
      <alignment horizontal="center" vertical="center"/>
    </xf>
    <xf numFmtId="0" fontId="0" fillId="0" borderId="23" xfId="0"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14" borderId="23" xfId="0" applyFill="1" applyBorder="1" applyAlignment="1">
      <alignment horizontal="center" vertical="center" wrapText="1"/>
    </xf>
    <xf numFmtId="0" fontId="0" fillId="14" borderId="75"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 fillId="2" borderId="0" xfId="6" applyFill="1"/>
    <xf numFmtId="0" fontId="12" fillId="7" borderId="8" xfId="6" applyFill="1" applyBorder="1"/>
    <xf numFmtId="0" fontId="12" fillId="7" borderId="11" xfId="6" applyFill="1" applyBorder="1"/>
    <xf numFmtId="0" fontId="12" fillId="7" borderId="9" xfId="6" applyFill="1" applyBorder="1"/>
    <xf numFmtId="0" fontId="22" fillId="2" borderId="63" xfId="5" applyFont="1" applyFill="1" applyBorder="1" applyAlignment="1">
      <alignment horizontal="left" vertical="center" wrapText="1"/>
    </xf>
    <xf numFmtId="0" fontId="22" fillId="2" borderId="63" xfId="5" applyFont="1" applyFill="1" applyBorder="1" applyAlignment="1">
      <alignment horizontal="center" vertical="center" wrapText="1"/>
    </xf>
    <xf numFmtId="14" fontId="22" fillId="2" borderId="59" xfId="5" applyNumberFormat="1" applyFont="1" applyFill="1" applyBorder="1" applyAlignment="1">
      <alignment horizontal="center" vertical="center" wrapText="1"/>
    </xf>
    <xf numFmtId="0" fontId="22" fillId="2" borderId="59" xfId="5" applyFont="1" applyFill="1" applyBorder="1" applyAlignment="1">
      <alignment horizontal="center" vertical="center" wrapText="1"/>
    </xf>
    <xf numFmtId="165" fontId="25" fillId="2" borderId="64" xfId="5" applyNumberFormat="1" applyFont="1" applyFill="1" applyBorder="1" applyAlignment="1">
      <alignment horizontal="center" vertical="center" shrinkToFit="1"/>
    </xf>
    <xf numFmtId="165" fontId="22" fillId="2" borderId="50" xfId="5" applyNumberFormat="1" applyFont="1" applyFill="1" applyBorder="1" applyAlignment="1">
      <alignment horizontal="center" vertical="center" wrapText="1"/>
    </xf>
    <xf numFmtId="165" fontId="25" fillId="2" borderId="50" xfId="5" applyNumberFormat="1" applyFont="1" applyFill="1" applyBorder="1" applyAlignment="1">
      <alignment horizontal="center" vertical="center" wrapText="1"/>
    </xf>
    <xf numFmtId="165" fontId="25" fillId="2" borderId="63" xfId="5" applyNumberFormat="1" applyFont="1" applyFill="1" applyBorder="1" applyAlignment="1">
      <alignment horizontal="center" vertical="center" wrapText="1" shrinkToFit="1"/>
    </xf>
    <xf numFmtId="0" fontId="13" fillId="7" borderId="1" xfId="1" applyFont="1" applyFill="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12" fillId="0" borderId="1" xfId="1" applyBorder="1"/>
    <xf numFmtId="0" fontId="12" fillId="0" borderId="24" xfId="1" applyBorder="1"/>
    <xf numFmtId="0" fontId="5" fillId="2" borderId="1" xfId="0" applyFont="1" applyFill="1" applyBorder="1" applyAlignment="1">
      <alignment horizontal="left" vertical="center" wrapText="1"/>
    </xf>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0" fillId="18" borderId="1" xfId="0" applyFill="1" applyBorder="1" applyAlignment="1" applyProtection="1">
      <alignment vertical="center" wrapText="1"/>
    </xf>
    <xf numFmtId="0" fontId="0" fillId="18" borderId="1" xfId="0" applyFill="1" applyBorder="1" applyAlignment="1" applyProtection="1">
      <alignment vertical="center"/>
    </xf>
    <xf numFmtId="0" fontId="0" fillId="18" borderId="1" xfId="0" applyFill="1" applyBorder="1" applyAlignment="1" applyProtection="1">
      <alignment horizontal="left" vertical="center" wrapText="1"/>
    </xf>
    <xf numFmtId="0" fontId="42" fillId="3" borderId="1" xfId="0" applyFont="1" applyFill="1" applyBorder="1" applyAlignment="1" applyProtection="1">
      <alignment vertical="center" wrapText="1"/>
      <protection locked="0"/>
    </xf>
    <xf numFmtId="0" fontId="42" fillId="0" borderId="1" xfId="0" applyFont="1" applyFill="1" applyBorder="1" applyAlignment="1" applyProtection="1">
      <alignment vertical="center" wrapText="1"/>
      <protection locked="0"/>
    </xf>
    <xf numFmtId="0" fontId="36" fillId="2" borderId="0" xfId="0" applyFont="1" applyFill="1" applyProtection="1">
      <protection locked="0"/>
    </xf>
    <xf numFmtId="0" fontId="37" fillId="18" borderId="1" xfId="0" applyFont="1" applyFill="1" applyBorder="1" applyAlignment="1" applyProtection="1">
      <alignment horizontal="center" vertical="center" wrapText="1"/>
      <protection locked="0"/>
    </xf>
    <xf numFmtId="0" fontId="37" fillId="2" borderId="0" xfId="0" applyFont="1" applyFill="1" applyAlignment="1" applyProtection="1">
      <alignment horizontal="center" vertical="center" wrapText="1"/>
      <protection locked="0"/>
    </xf>
    <xf numFmtId="0" fontId="37" fillId="18" borderId="1" xfId="0" applyFont="1" applyFill="1" applyBorder="1" applyAlignment="1" applyProtection="1">
      <alignment vertical="center" wrapText="1"/>
      <protection locked="0"/>
    </xf>
    <xf numFmtId="1" fontId="37" fillId="18" borderId="1" xfId="0" applyNumberFormat="1" applyFont="1" applyFill="1" applyBorder="1" applyAlignment="1" applyProtection="1">
      <alignment horizontal="center" vertical="center" wrapText="1"/>
      <protection locked="0"/>
    </xf>
    <xf numFmtId="0" fontId="42" fillId="18" borderId="1" xfId="0" applyFont="1" applyFill="1" applyBorder="1" applyAlignment="1" applyProtection="1">
      <alignment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18" borderId="1" xfId="0" applyFill="1" applyBorder="1" applyAlignment="1">
      <alignment horizontal="left" vertical="center" wrapText="1"/>
    </xf>
    <xf numFmtId="0" fontId="0" fillId="18" borderId="1" xfId="0" applyFill="1" applyBorder="1" applyAlignment="1">
      <alignment vertical="center"/>
    </xf>
    <xf numFmtId="0" fontId="0" fillId="0" borderId="1" xfId="0" applyBorder="1" applyAlignment="1" applyProtection="1">
      <alignment vertical="center"/>
      <protection locked="0"/>
    </xf>
    <xf numFmtId="0" fontId="0" fillId="18" borderId="1" xfId="0" applyFill="1" applyBorder="1" applyAlignment="1">
      <alignment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9" fontId="24" fillId="0" borderId="27" xfId="3" applyFont="1" applyBorder="1" applyAlignment="1">
      <alignment horizontal="center" vertical="center" wrapText="1"/>
    </xf>
    <xf numFmtId="0" fontId="24" fillId="0" borderId="32" xfId="6" applyFont="1" applyBorder="1" applyAlignment="1">
      <alignment horizontal="center" vertical="center" wrapText="1"/>
    </xf>
    <xf numFmtId="0" fontId="17" fillId="0" borderId="29" xfId="6" applyFont="1" applyBorder="1" applyAlignment="1">
      <alignment horizontal="center" vertical="center" wrapText="1"/>
    </xf>
    <xf numFmtId="0" fontId="24" fillId="0" borderId="1" xfId="6" applyFont="1" applyBorder="1" applyAlignment="1">
      <alignment horizontal="center" vertical="center" wrapText="1"/>
    </xf>
    <xf numFmtId="0" fontId="18" fillId="0" borderId="1" xfId="4" applyFill="1" applyBorder="1" applyAlignment="1">
      <alignment horizontal="justify" vertical="center" wrapText="1"/>
    </xf>
    <xf numFmtId="9" fontId="17" fillId="0" borderId="31" xfId="3" applyFont="1" applyFill="1" applyBorder="1" applyAlignment="1">
      <alignment horizontal="center" vertical="center" wrapText="1"/>
    </xf>
    <xf numFmtId="0" fontId="45" fillId="0" borderId="1" xfId="0" applyFont="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5" fillId="0" borderId="1" xfId="1" applyFont="1" applyBorder="1" applyAlignment="1">
      <alignment horizontal="center" vertical="center" wrapText="1"/>
    </xf>
    <xf numFmtId="0" fontId="22" fillId="0" borderId="1" xfId="1"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18" borderId="1" xfId="0" applyFill="1" applyBorder="1" applyAlignment="1">
      <alignment horizontal="center" vertical="center" wrapText="1"/>
    </xf>
    <xf numFmtId="0" fontId="8" fillId="17" borderId="1" xfId="1" applyFont="1" applyFill="1" applyBorder="1" applyAlignment="1">
      <alignment horizontal="center" vertical="center" wrapText="1"/>
    </xf>
    <xf numFmtId="0" fontId="21" fillId="0" borderId="1" xfId="1" applyFont="1" applyBorder="1" applyAlignment="1">
      <alignment horizontal="justify" vertical="center" wrapText="1"/>
    </xf>
    <xf numFmtId="0" fontId="22" fillId="0" borderId="1" xfId="1" applyFont="1" applyBorder="1" applyAlignment="1">
      <alignment horizontal="justify" vertical="center" wrapText="1"/>
    </xf>
    <xf numFmtId="0" fontId="22" fillId="0" borderId="1" xfId="1" applyFont="1" applyBorder="1" applyAlignment="1">
      <alignment horizontal="justify" vertical="center"/>
    </xf>
    <xf numFmtId="0" fontId="21" fillId="0" borderId="1" xfId="1" applyFont="1" applyBorder="1" applyAlignment="1">
      <alignment horizontal="center" vertical="center" wrapText="1"/>
    </xf>
    <xf numFmtId="0" fontId="22" fillId="0" borderId="1" xfId="1" applyFont="1" applyBorder="1" applyAlignment="1">
      <alignment horizontal="left" vertical="center" wrapText="1"/>
    </xf>
    <xf numFmtId="0" fontId="22" fillId="2" borderId="1" xfId="1" applyFont="1" applyFill="1" applyBorder="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6" fillId="0" borderId="1" xfId="1" applyFont="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1" xfId="1" applyFont="1" applyBorder="1" applyAlignment="1">
      <alignment horizontal="justify" vertical="center" wrapText="1"/>
    </xf>
    <xf numFmtId="0" fontId="6" fillId="0" borderId="1" xfId="1" applyFont="1" applyBorder="1" applyAlignment="1">
      <alignment horizontal="justify" vertical="center" wrapText="1"/>
    </xf>
    <xf numFmtId="9" fontId="17" fillId="0" borderId="24" xfId="6" applyNumberFormat="1" applyFont="1" applyBorder="1" applyAlignment="1">
      <alignment horizontal="center" vertical="center" wrapText="1"/>
    </xf>
    <xf numFmtId="9" fontId="17" fillId="0" borderId="31" xfId="6" applyNumberFormat="1" applyFont="1" applyBorder="1" applyAlignment="1">
      <alignment horizontal="center" vertical="center" wrapText="1"/>
    </xf>
    <xf numFmtId="0" fontId="6" fillId="0" borderId="1" xfId="1" applyFont="1" applyBorder="1" applyAlignment="1">
      <alignment horizontal="left" vertical="center" wrapText="1"/>
    </xf>
    <xf numFmtId="9" fontId="14" fillId="0" borderId="24" xfId="1" applyNumberFormat="1" applyFont="1" applyBorder="1" applyAlignment="1">
      <alignment horizontal="center" vertical="center" wrapText="1"/>
    </xf>
    <xf numFmtId="0" fontId="6" fillId="0" borderId="33" xfId="1" applyFont="1" applyBorder="1" applyAlignment="1">
      <alignment horizontal="justify" vertical="center" wrapText="1"/>
    </xf>
    <xf numFmtId="0" fontId="6" fillId="0" borderId="33" xfId="1" applyFont="1" applyBorder="1" applyAlignment="1">
      <alignment horizontal="center" vertical="center" wrapText="1"/>
    </xf>
    <xf numFmtId="0" fontId="17" fillId="0" borderId="33" xfId="6" applyFont="1" applyBorder="1" applyAlignment="1">
      <alignment horizontal="center" vertical="center" wrapText="1"/>
    </xf>
    <xf numFmtId="0" fontId="6" fillId="0" borderId="1" xfId="1" applyFont="1" applyBorder="1" applyAlignment="1">
      <alignment vertical="center"/>
    </xf>
    <xf numFmtId="0" fontId="12" fillId="2" borderId="1" xfId="7" applyFont="1" applyFill="1" applyBorder="1" applyAlignment="1">
      <alignment horizontal="left" vertical="center" wrapText="1"/>
    </xf>
    <xf numFmtId="0" fontId="12" fillId="2" borderId="1" xfId="7" applyFont="1" applyFill="1" applyBorder="1" applyAlignment="1">
      <alignment horizontal="left" vertical="center"/>
    </xf>
    <xf numFmtId="0" fontId="23" fillId="0" borderId="1" xfId="6" applyFont="1" applyBorder="1" applyAlignment="1">
      <alignment horizontal="left" vertical="center" wrapText="1"/>
    </xf>
    <xf numFmtId="14" fontId="34" fillId="0" borderId="1" xfId="0" applyNumberFormat="1" applyFont="1" applyBorder="1" applyAlignment="1">
      <alignment horizontal="left" vertical="center"/>
    </xf>
    <xf numFmtId="0" fontId="3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7" fillId="7" borderId="12" xfId="6" applyFont="1" applyFill="1" applyBorder="1" applyAlignment="1">
      <alignment horizontal="center" vertical="center" textRotation="90"/>
    </xf>
    <xf numFmtId="0" fontId="26" fillId="7" borderId="6" xfId="6" applyFont="1" applyFill="1" applyBorder="1" applyAlignment="1">
      <alignment horizontal="center" vertical="center" wrapText="1"/>
    </xf>
    <xf numFmtId="0" fontId="30" fillId="11" borderId="33" xfId="5" applyFont="1" applyFill="1" applyBorder="1" applyAlignment="1">
      <alignment horizontal="left" vertical="center" wrapText="1" indent="2"/>
    </xf>
    <xf numFmtId="0" fontId="0" fillId="0" borderId="1" xfId="0" applyFill="1"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18" borderId="1" xfId="0" applyFill="1" applyBorder="1" applyAlignment="1" applyProtection="1">
      <alignment vertical="center" wrapText="1"/>
    </xf>
    <xf numFmtId="0" fontId="0" fillId="18" borderId="1" xfId="0" applyFill="1" applyBorder="1" applyAlignment="1" applyProtection="1">
      <alignment vertical="center"/>
    </xf>
    <xf numFmtId="0" fontId="0" fillId="18" borderId="1" xfId="0" applyFill="1" applyBorder="1" applyAlignment="1" applyProtection="1">
      <alignment horizontal="left" vertical="center" wrapText="1"/>
    </xf>
    <xf numFmtId="0" fontId="4" fillId="0" borderId="1" xfId="0" applyFont="1" applyBorder="1" applyAlignment="1">
      <alignment horizontal="left" vertical="center" wrapText="1"/>
    </xf>
    <xf numFmtId="0" fontId="22" fillId="0" borderId="61" xfId="5" applyFont="1" applyBorder="1" applyAlignment="1">
      <alignment horizontal="justify" vertical="center" wrapText="1"/>
    </xf>
    <xf numFmtId="0" fontId="22" fillId="0" borderId="62" xfId="5" applyFont="1" applyBorder="1" applyAlignment="1">
      <alignment horizontal="justify" vertical="center" wrapText="1"/>
    </xf>
    <xf numFmtId="0" fontId="22" fillId="0" borderId="62" xfId="5" applyFont="1" applyBorder="1" applyAlignment="1">
      <alignment horizontal="justify" vertical="center"/>
    </xf>
    <xf numFmtId="0" fontId="22" fillId="0" borderId="54" xfId="5" applyFont="1" applyBorder="1" applyAlignment="1">
      <alignment horizontal="justify" vertical="center" wrapText="1"/>
    </xf>
    <xf numFmtId="0" fontId="22" fillId="0" borderId="55" xfId="5" applyFont="1" applyBorder="1" applyAlignment="1">
      <alignment horizontal="justify" vertical="center" wrapText="1"/>
    </xf>
    <xf numFmtId="0" fontId="22" fillId="0" borderId="57" xfId="5" applyFont="1" applyBorder="1" applyAlignment="1">
      <alignment horizontal="justify" vertical="center" wrapText="1"/>
    </xf>
    <xf numFmtId="0" fontId="22" fillId="0" borderId="58" xfId="5" applyFont="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49"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5" fillId="8" borderId="1" xfId="6" applyFont="1" applyFill="1" applyBorder="1" applyAlignment="1">
      <alignment horizontal="center" vertical="center"/>
    </xf>
    <xf numFmtId="0" fontId="30" fillId="8" borderId="1" xfId="6" applyFont="1" applyFill="1" applyBorder="1" applyAlignment="1">
      <alignment horizontal="center" vertical="center" wrapText="1"/>
    </xf>
    <xf numFmtId="0" fontId="26" fillId="0" borderId="1" xfId="0" applyFont="1" applyFill="1" applyBorder="1" applyAlignment="1">
      <alignment horizontal="center" vertical="center" textRotation="90" wrapText="1"/>
    </xf>
    <xf numFmtId="0" fontId="12" fillId="0" borderId="1" xfId="0" applyFont="1" applyFill="1" applyBorder="1" applyAlignment="1">
      <alignment horizontal="center" vertical="center"/>
    </xf>
    <xf numFmtId="0" fontId="22"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0" fontId="30" fillId="7" borderId="1" xfId="1" applyFont="1" applyFill="1" applyBorder="1" applyAlignment="1">
      <alignment horizontal="center" vertical="center" wrapText="1"/>
    </xf>
    <xf numFmtId="0" fontId="20" fillId="7" borderId="1" xfId="1" applyFont="1" applyFill="1" applyBorder="1" applyAlignment="1">
      <alignment horizontal="center" vertical="center" wrapText="1"/>
    </xf>
    <xf numFmtId="0" fontId="12" fillId="2" borderId="24" xfId="6" applyFill="1" applyBorder="1" applyAlignment="1">
      <alignment horizontal="left" vertical="center" wrapText="1"/>
    </xf>
    <xf numFmtId="0" fontId="12" fillId="0" borderId="1" xfId="0" applyFont="1" applyBorder="1" applyAlignment="1">
      <alignment horizontal="left" vertical="center" wrapText="1"/>
    </xf>
    <xf numFmtId="0" fontId="12" fillId="2" borderId="41" xfId="6" applyFill="1" applyBorder="1" applyAlignment="1">
      <alignment horizontal="left" vertical="center"/>
    </xf>
    <xf numFmtId="0" fontId="51" fillId="2" borderId="1" xfId="6" applyFont="1" applyFill="1" applyBorder="1" applyAlignment="1">
      <alignment horizontal="left" vertical="center" wrapText="1"/>
    </xf>
    <xf numFmtId="0" fontId="52" fillId="2" borderId="1" xfId="6" applyFont="1" applyFill="1" applyBorder="1" applyAlignment="1">
      <alignment vertical="center" wrapText="1"/>
    </xf>
    <xf numFmtId="0" fontId="52" fillId="2" borderId="20" xfId="6" applyFont="1" applyFill="1" applyBorder="1" applyAlignment="1">
      <alignment horizontal="center" vertical="center" wrapText="1"/>
    </xf>
    <xf numFmtId="0" fontId="6" fillId="0" borderId="0" xfId="6" applyFont="1" applyAlignment="1">
      <alignment horizontal="left"/>
    </xf>
    <xf numFmtId="0" fontId="53" fillId="0" borderId="0" xfId="0" applyFont="1" applyAlignment="1">
      <alignment horizontal="left" vertical="center" wrapText="1"/>
    </xf>
    <xf numFmtId="0" fontId="6" fillId="2" borderId="0" xfId="6" applyFont="1" applyFill="1" applyAlignment="1">
      <alignment horizontal="left"/>
    </xf>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0" fontId="28" fillId="0" borderId="0" xfId="5" applyFont="1" applyFill="1" applyBorder="1" applyAlignment="1">
      <alignment horizontal="justify" vertical="center" wrapText="1"/>
    </xf>
    <xf numFmtId="0" fontId="28" fillId="0" borderId="81" xfId="5" applyFont="1" applyFill="1" applyBorder="1" applyAlignment="1">
      <alignment horizontal="justify" vertical="center" wrapText="1"/>
    </xf>
    <xf numFmtId="0" fontId="0" fillId="0" borderId="1" xfId="0"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79" xfId="0" applyFill="1" applyBorder="1" applyAlignment="1">
      <alignment vertical="center" wrapText="1"/>
    </xf>
    <xf numFmtId="0" fontId="0" fillId="0" borderId="76" xfId="0" applyFill="1" applyBorder="1" applyAlignment="1">
      <alignment vertical="center" wrapText="1"/>
    </xf>
    <xf numFmtId="0" fontId="0" fillId="0" borderId="56" xfId="0" applyFill="1" applyBorder="1" applyAlignment="1">
      <alignment vertical="center" wrapText="1"/>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0" xfId="0" applyFill="1" applyBorder="1" applyAlignment="1">
      <alignment vertical="center" wrapText="1"/>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0" fillId="0" borderId="78" xfId="0" applyFill="1" applyBorder="1" applyAlignment="1">
      <alignment vertical="center" wrapText="1"/>
    </xf>
    <xf numFmtId="0" fontId="0" fillId="0" borderId="73" xfId="0" applyFill="1" applyBorder="1" applyAlignment="1">
      <alignment vertical="center" wrapText="1"/>
    </xf>
    <xf numFmtId="0" fontId="0" fillId="0" borderId="77" xfId="0"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9"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9" xfId="0"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3" borderId="51" xfId="0" applyFont="1" applyFill="1" applyBorder="1" applyAlignment="1">
      <alignment horizontal="center" vertical="center"/>
    </xf>
    <xf numFmtId="0" fontId="37" fillId="3" borderId="49" xfId="0" applyFont="1" applyFill="1" applyBorder="1" applyAlignment="1">
      <alignment horizontal="center" vertical="center"/>
    </xf>
    <xf numFmtId="0" fontId="37" fillId="3" borderId="50"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68" xfId="0" applyFill="1" applyBorder="1" applyAlignment="1">
      <alignment vertical="center" wrapText="1"/>
    </xf>
    <xf numFmtId="0" fontId="0" fillId="0" borderId="32" xfId="0" applyFill="1" applyBorder="1" applyAlignment="1">
      <alignment vertical="center" wrapText="1"/>
    </xf>
    <xf numFmtId="0" fontId="0" fillId="0" borderId="35" xfId="0" applyFill="1" applyBorder="1" applyAlignment="1">
      <alignment vertical="center" wrapText="1"/>
    </xf>
    <xf numFmtId="0" fontId="0" fillId="14" borderId="30"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4" fontId="0" fillId="0" borderId="1" xfId="0" applyNumberFormat="1" applyBorder="1" applyAlignment="1">
      <alignment horizontal="center" vertical="center" wrapText="1"/>
    </xf>
    <xf numFmtId="14" fontId="0" fillId="6" borderId="1" xfId="0" applyNumberFormat="1" applyFill="1" applyBorder="1" applyAlignment="1">
      <alignment horizontal="center" vertical="center"/>
    </xf>
    <xf numFmtId="0" fontId="0" fillId="2"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4" fontId="0"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 xfId="0" applyFill="1" applyBorder="1" applyAlignment="1">
      <alignment horizontal="left" vertical="center" wrapText="1"/>
    </xf>
    <xf numFmtId="0" fontId="0" fillId="14" borderId="16" xfId="0" applyFill="1" applyBorder="1" applyAlignment="1">
      <alignment horizontal="center" vertical="center" wrapText="1"/>
    </xf>
    <xf numFmtId="0" fontId="0" fillId="0" borderId="1" xfId="0" applyBorder="1" applyAlignment="1">
      <alignment horizontal="left"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0" fontId="0" fillId="14" borderId="45" xfId="0" applyFill="1" applyBorder="1" applyAlignment="1">
      <alignment horizontal="center" vertical="center" wrapText="1"/>
    </xf>
    <xf numFmtId="0" fontId="0" fillId="14" borderId="70" xfId="0" applyFill="1" applyBorder="1" applyAlignment="1">
      <alignment horizontal="center" vertical="center" wrapText="1"/>
    </xf>
    <xf numFmtId="0" fontId="0" fillId="14" borderId="68" xfId="0" applyFill="1" applyBorder="1" applyAlignment="1">
      <alignment horizontal="center"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33" fillId="0" borderId="33" xfId="0" applyFont="1" applyBorder="1" applyAlignment="1">
      <alignment horizontal="center" vertical="center" wrapText="1"/>
    </xf>
    <xf numFmtId="0" fontId="33" fillId="0" borderId="25" xfId="0" applyFont="1" applyBorder="1" applyAlignment="1">
      <alignment horizontal="center" vertical="center" wrapText="1"/>
    </xf>
    <xf numFmtId="14" fontId="0" fillId="0" borderId="1"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14" borderId="1" xfId="0" applyFill="1" applyBorder="1" applyAlignment="1">
      <alignment horizontal="center" vertical="center"/>
    </xf>
    <xf numFmtId="0" fontId="33" fillId="14" borderId="33" xfId="0" applyFont="1" applyFill="1" applyBorder="1" applyAlignment="1">
      <alignment horizontal="center" vertical="center" wrapText="1"/>
    </xf>
    <xf numFmtId="0" fontId="33" fillId="14" borderId="25" xfId="0" applyFont="1" applyFill="1" applyBorder="1" applyAlignment="1">
      <alignment horizontal="center" vertical="center" wrapText="1"/>
    </xf>
    <xf numFmtId="0" fontId="33" fillId="14" borderId="32" xfId="0" applyFont="1" applyFill="1" applyBorder="1" applyAlignment="1">
      <alignment horizontal="center" vertical="center" wrapText="1"/>
    </xf>
    <xf numFmtId="0" fontId="0" fillId="14" borderId="1" xfId="0"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26" xfId="0"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0" fontId="33" fillId="15" borderId="45" xfId="0" applyFont="1" applyFill="1" applyBorder="1" applyAlignment="1">
      <alignment horizontal="center" vertical="center" wrapText="1"/>
    </xf>
    <xf numFmtId="0" fontId="33" fillId="15" borderId="70" xfId="0" applyFont="1" applyFill="1" applyBorder="1" applyAlignment="1">
      <alignment horizontal="center" vertical="center" wrapText="1"/>
    </xf>
    <xf numFmtId="0" fontId="33" fillId="15" borderId="68" xfId="0" applyFont="1" applyFill="1" applyBorder="1" applyAlignment="1">
      <alignment horizontal="center" vertical="center" wrapText="1"/>
    </xf>
    <xf numFmtId="0" fontId="33" fillId="0" borderId="32" xfId="0" applyFont="1" applyBorder="1" applyAlignment="1">
      <alignment horizontal="center" vertical="center" wrapText="1"/>
    </xf>
    <xf numFmtId="0" fontId="36" fillId="0" borderId="33" xfId="0" applyFont="1" applyBorder="1" applyAlignment="1">
      <alignment horizontal="center" vertical="center"/>
    </xf>
    <xf numFmtId="0" fontId="36" fillId="0" borderId="25" xfId="0" applyFont="1" applyBorder="1" applyAlignment="1">
      <alignment horizontal="center" vertical="center"/>
    </xf>
    <xf numFmtId="0" fontId="36" fillId="0" borderId="32" xfId="0" applyFont="1" applyBorder="1" applyAlignment="1">
      <alignment horizontal="center" vertical="center"/>
    </xf>
    <xf numFmtId="0" fontId="0" fillId="15" borderId="44" xfId="0" applyFont="1" applyFill="1" applyBorder="1" applyAlignment="1">
      <alignment horizontal="center" vertical="center" wrapText="1"/>
    </xf>
    <xf numFmtId="0" fontId="0" fillId="15" borderId="71" xfId="0" applyFont="1" applyFill="1" applyBorder="1" applyAlignment="1">
      <alignment horizontal="center" vertical="center" wrapText="1"/>
    </xf>
    <xf numFmtId="0" fontId="0" fillId="15" borderId="35" xfId="0" applyFont="1" applyFill="1" applyBorder="1" applyAlignment="1">
      <alignment horizontal="center" vertical="center" wrapText="1"/>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15" borderId="33"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3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horizontal="center" vertical="center"/>
    </xf>
    <xf numFmtId="2" fontId="0" fillId="15"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0" fillId="15" borderId="30"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15" borderId="1" xfId="0" applyFont="1" applyFill="1"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33" fillId="15" borderId="33" xfId="0" applyFont="1" applyFill="1" applyBorder="1" applyAlignment="1">
      <alignment horizontal="center" vertical="center" wrapText="1"/>
    </xf>
    <xf numFmtId="0" fontId="33" fillId="15" borderId="25"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1" xfId="0" applyBorder="1" applyAlignment="1">
      <alignment horizontal="center" vertical="center" wrapText="1"/>
    </xf>
    <xf numFmtId="0" fontId="0" fillId="0" borderId="69" xfId="0" applyBorder="1" applyAlignment="1">
      <alignment horizontal="center" vertical="center" wrapText="1"/>
    </xf>
    <xf numFmtId="0" fontId="0" fillId="14" borderId="36" xfId="0" applyFill="1" applyBorder="1" applyAlignment="1">
      <alignment horizontal="center" vertical="center" wrapText="1"/>
    </xf>
    <xf numFmtId="0" fontId="0" fillId="14" borderId="42" xfId="0" applyFill="1" applyBorder="1" applyAlignment="1">
      <alignment horizontal="center" vertical="center" wrapText="1"/>
    </xf>
    <xf numFmtId="1" fontId="37"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0" fillId="0" borderId="72" xfId="0" applyBorder="1" applyAlignment="1">
      <alignment horizontal="center" vertical="center" wrapText="1"/>
    </xf>
    <xf numFmtId="0" fontId="0" fillId="15" borderId="36" xfId="0" applyFont="1" applyFill="1" applyBorder="1" applyAlignment="1">
      <alignment horizontal="center" vertical="center" wrapText="1"/>
    </xf>
    <xf numFmtId="0" fontId="0" fillId="15" borderId="70" xfId="0" applyFont="1" applyFill="1" applyBorder="1" applyAlignment="1">
      <alignment horizontal="center" vertical="center" wrapText="1"/>
    </xf>
    <xf numFmtId="0" fontId="0" fillId="15" borderId="68" xfId="0" applyFont="1" applyFill="1" applyBorder="1" applyAlignment="1">
      <alignment horizontal="center" vertical="center" wrapText="1"/>
    </xf>
    <xf numFmtId="0" fontId="0" fillId="14" borderId="34" xfId="0" applyFill="1" applyBorder="1" applyAlignment="1">
      <alignment horizontal="center" vertical="center" wrapText="1"/>
    </xf>
    <xf numFmtId="0" fontId="0" fillId="14" borderId="71" xfId="0" applyFill="1" applyBorder="1" applyAlignment="1">
      <alignment horizontal="center" vertical="center" wrapText="1"/>
    </xf>
    <xf numFmtId="0" fontId="0" fillId="14" borderId="69" xfId="0" applyFill="1" applyBorder="1" applyAlignment="1">
      <alignment horizontal="center" vertical="center" wrapText="1"/>
    </xf>
    <xf numFmtId="0" fontId="4" fillId="0" borderId="41" xfId="0" applyFont="1"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4" fillId="0" borderId="52" xfId="0" applyFont="1" applyBorder="1" applyAlignment="1">
      <alignment horizontal="center" vertical="center"/>
    </xf>
    <xf numFmtId="0" fontId="0" fillId="0" borderId="45" xfId="0" applyBorder="1" applyAlignment="1">
      <alignment horizontal="center" vertical="center" wrapText="1"/>
    </xf>
    <xf numFmtId="0" fontId="0" fillId="0" borderId="70" xfId="0" applyBorder="1" applyAlignment="1">
      <alignment horizontal="center" vertical="center" wrapText="1"/>
    </xf>
    <xf numFmtId="0" fontId="0" fillId="0" borderId="42" xfId="0"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75"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33" fillId="14" borderId="45" xfId="0" applyFont="1" applyFill="1"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wrapText="1"/>
    </xf>
    <xf numFmtId="14" fontId="0" fillId="14" borderId="33"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26" xfId="0" applyNumberFormat="1" applyFill="1" applyBorder="1" applyAlignment="1">
      <alignment horizontal="center" vertical="center"/>
    </xf>
    <xf numFmtId="0" fontId="0" fillId="14" borderId="33" xfId="0" applyFill="1" applyBorder="1" applyAlignment="1">
      <alignment horizontal="center" vertical="center" wrapText="1"/>
    </xf>
    <xf numFmtId="4" fontId="0" fillId="0" borderId="33"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14" fontId="0" fillId="14" borderId="32" xfId="0" applyNumberFormat="1" applyFill="1" applyBorder="1" applyAlignment="1">
      <alignment horizontal="center" vertical="center"/>
    </xf>
    <xf numFmtId="0" fontId="0" fillId="14" borderId="32" xfId="0" applyFill="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 fontId="2" fillId="3" borderId="30"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3" fillId="14" borderId="36" xfId="0" applyFont="1" applyFill="1" applyBorder="1" applyAlignment="1">
      <alignment horizontal="center" vertical="center" wrapText="1"/>
    </xf>
    <xf numFmtId="0" fontId="0" fillId="0" borderId="67" xfId="0" applyBorder="1" applyAlignment="1">
      <alignment horizontal="center" vertical="center" wrapText="1"/>
    </xf>
    <xf numFmtId="4" fontId="3" fillId="0" borderId="33" xfId="0" applyNumberFormat="1" applyFont="1" applyBorder="1" applyAlignment="1">
      <alignment horizontal="center" vertical="center" wrapText="1"/>
    </xf>
    <xf numFmtId="14" fontId="0" fillId="14" borderId="30" xfId="0" applyNumberFormat="1" applyFill="1" applyBorder="1" applyAlignment="1">
      <alignment horizontal="center" vertical="center"/>
    </xf>
    <xf numFmtId="0" fontId="0" fillId="14" borderId="30"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30" xfId="0" applyNumberFormat="1" applyFill="1" applyBorder="1" applyAlignment="1">
      <alignment horizontal="center" vertical="center" wrapText="1"/>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4" fontId="0" fillId="14" borderId="30"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4" fontId="0" fillId="14" borderId="32"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70" xfId="0" applyNumberFormat="1" applyBorder="1" applyAlignment="1">
      <alignment horizontal="center" vertical="center" wrapText="1"/>
    </xf>
    <xf numFmtId="4" fontId="0" fillId="0" borderId="68" xfId="0" applyNumberFormat="1" applyBorder="1" applyAlignment="1">
      <alignment horizontal="center" vertical="center" wrapText="1"/>
    </xf>
    <xf numFmtId="0" fontId="0" fillId="0" borderId="28" xfId="0" applyBorder="1" applyAlignment="1">
      <alignment horizontal="left" vertical="center" wrapText="1"/>
    </xf>
    <xf numFmtId="0" fontId="0" fillId="0" borderId="67" xfId="0" applyBorder="1" applyAlignment="1">
      <alignment horizontal="left" vertical="center" wrapText="1"/>
    </xf>
    <xf numFmtId="0" fontId="33" fillId="0" borderId="36" xfId="0" applyFont="1" applyBorder="1" applyAlignment="1">
      <alignment horizontal="center" vertical="center"/>
    </xf>
    <xf numFmtId="0" fontId="33" fillId="0" borderId="70" xfId="0" applyFont="1" applyBorder="1" applyAlignment="1">
      <alignment horizontal="center" vertical="center"/>
    </xf>
    <xf numFmtId="0" fontId="33" fillId="0" borderId="42" xfId="0" applyFont="1" applyBorder="1" applyAlignment="1">
      <alignment horizontal="center" vertical="center"/>
    </xf>
    <xf numFmtId="0" fontId="33" fillId="14" borderId="30" xfId="0"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41" fillId="14" borderId="30" xfId="0" applyFont="1" applyFill="1" applyBorder="1" applyAlignment="1">
      <alignment horizontal="center" vertical="center" wrapText="1"/>
    </xf>
    <xf numFmtId="0" fontId="41" fillId="14" borderId="25" xfId="0" applyFont="1" applyFill="1" applyBorder="1" applyAlignment="1">
      <alignment horizontal="center" vertical="center" wrapText="1"/>
    </xf>
    <xf numFmtId="0" fontId="41" fillId="14" borderId="26" xfId="0" applyFont="1" applyFill="1" applyBorder="1" applyAlignment="1">
      <alignment horizontal="center" vertical="center" wrapText="1"/>
    </xf>
    <xf numFmtId="0" fontId="0" fillId="14" borderId="19" xfId="0" quotePrefix="1"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4"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14" borderId="33" xfId="0" applyFill="1" applyBorder="1" applyAlignment="1">
      <alignment horizontal="center" vertical="center"/>
    </xf>
    <xf numFmtId="2" fontId="0" fillId="0" borderId="40" xfId="0" applyNumberFormat="1" applyBorder="1" applyAlignment="1">
      <alignment horizontal="center" vertical="center" wrapText="1"/>
    </xf>
    <xf numFmtId="2" fontId="0" fillId="0" borderId="67" xfId="0" applyNumberFormat="1" applyBorder="1" applyAlignment="1">
      <alignment horizontal="center" vertical="center" wrapText="1"/>
    </xf>
    <xf numFmtId="14" fontId="0" fillId="0" borderId="33" xfId="0" applyNumberFormat="1" applyBorder="1" applyAlignment="1">
      <alignment horizontal="center" vertical="center"/>
    </xf>
    <xf numFmtId="0" fontId="0" fillId="0" borderId="72"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4" fontId="0" fillId="6" borderId="75"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74" xfId="0" applyNumberFormat="1" applyFill="1" applyBorder="1" applyAlignment="1">
      <alignment horizontal="center" vertical="top" wrapText="1"/>
    </xf>
    <xf numFmtId="14" fontId="33" fillId="6" borderId="30" xfId="0" applyNumberFormat="1" applyFont="1" applyFill="1" applyBorder="1" applyAlignment="1">
      <alignment horizontal="center" vertical="center"/>
    </xf>
    <xf numFmtId="14" fontId="33" fillId="6" borderId="25" xfId="0" applyNumberFormat="1" applyFont="1" applyFill="1" applyBorder="1" applyAlignment="1">
      <alignment horizontal="center" vertical="center"/>
    </xf>
    <xf numFmtId="14" fontId="33" fillId="6" borderId="26" xfId="0" applyNumberFormat="1" applyFont="1" applyFill="1" applyBorder="1" applyAlignment="1">
      <alignment horizontal="center" vertical="center"/>
    </xf>
    <xf numFmtId="4" fontId="0" fillId="0" borderId="30"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71" xfId="0" applyFill="1" applyBorder="1" applyAlignment="1">
      <alignment horizontal="center" vertical="top" wrapText="1"/>
    </xf>
    <xf numFmtId="0" fontId="0" fillId="6" borderId="69"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75"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74" xfId="0" applyNumberFormat="1" applyBorder="1" applyAlignment="1">
      <alignment horizontal="center" vertical="center" wrapText="1"/>
    </xf>
    <xf numFmtId="0" fontId="0" fillId="0" borderId="36" xfId="0" applyBorder="1" applyAlignment="1">
      <alignment horizontal="center" vertical="center"/>
    </xf>
    <xf numFmtId="0" fontId="0" fillId="0" borderId="70" xfId="0" applyBorder="1" applyAlignment="1">
      <alignment horizontal="center" vertical="center"/>
    </xf>
    <xf numFmtId="0" fontId="0" fillId="0" borderId="42" xfId="0" applyBorder="1" applyAlignment="1">
      <alignment horizontal="center" vertical="center"/>
    </xf>
    <xf numFmtId="0" fontId="41" fillId="15" borderId="30" xfId="0" applyFont="1" applyFill="1" applyBorder="1" applyAlignment="1">
      <alignment horizontal="center" vertical="center" wrapText="1"/>
    </xf>
    <xf numFmtId="0" fontId="41" fillId="15" borderId="25" xfId="0" applyFont="1" applyFill="1" applyBorder="1" applyAlignment="1">
      <alignment horizontal="center" vertical="center" wrapText="1"/>
    </xf>
    <xf numFmtId="0" fontId="41" fillId="15" borderId="26" xfId="0" applyFont="1" applyFill="1" applyBorder="1" applyAlignment="1">
      <alignment horizontal="center" vertical="center" wrapText="1"/>
    </xf>
    <xf numFmtId="0" fontId="0" fillId="0" borderId="36" xfId="0" applyBorder="1" applyAlignment="1">
      <alignment horizontal="center" vertical="center" wrapText="1"/>
    </xf>
    <xf numFmtId="0" fontId="0" fillId="6" borderId="36" xfId="0" applyFill="1" applyBorder="1" applyAlignment="1">
      <alignment horizontal="center" vertical="top" wrapText="1"/>
    </xf>
    <xf numFmtId="0" fontId="0" fillId="6" borderId="70" xfId="0" applyFill="1" applyBorder="1" applyAlignment="1">
      <alignment horizontal="center" vertical="top" wrapText="1"/>
    </xf>
    <xf numFmtId="0" fontId="0" fillId="6" borderId="42" xfId="0" applyFill="1" applyBorder="1" applyAlignment="1">
      <alignment horizontal="center" vertical="top" wrapText="1"/>
    </xf>
    <xf numFmtId="0" fontId="2" fillId="3" borderId="4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53"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0" fillId="14" borderId="19" xfId="0" applyFill="1" applyBorder="1" applyAlignment="1">
      <alignment horizontal="center" vertical="center" wrapText="1"/>
    </xf>
    <xf numFmtId="0" fontId="0" fillId="14" borderId="15" xfId="0" applyFill="1" applyBorder="1" applyAlignment="1">
      <alignment horizontal="center" vertical="center" wrapText="1"/>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44" xfId="0" applyFill="1" applyBorder="1" applyAlignment="1">
      <alignment horizontal="center" vertical="center" wrapText="1"/>
    </xf>
    <xf numFmtId="14" fontId="0" fillId="14" borderId="1" xfId="0" applyNumberFormat="1"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45" xfId="0" applyNumberFormat="1" applyFill="1" applyBorder="1" applyAlignment="1">
      <alignment horizontal="center" vertical="center" wrapText="1"/>
    </xf>
    <xf numFmtId="4" fontId="0" fillId="14" borderId="70" xfId="0" applyNumberFormat="1" applyFill="1" applyBorder="1" applyAlignment="1">
      <alignment horizontal="center" vertical="center" wrapText="1"/>
    </xf>
    <xf numFmtId="4" fontId="0" fillId="14" borderId="68" xfId="0" applyNumberFormat="1" applyFill="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33" fillId="0" borderId="30" xfId="0" applyNumberFormat="1" applyFont="1" applyBorder="1" applyAlignment="1">
      <alignment horizontal="center" vertical="center" wrapText="1"/>
    </xf>
    <xf numFmtId="2" fontId="33" fillId="0" borderId="25" xfId="0" applyNumberFormat="1" applyFont="1" applyBorder="1" applyAlignment="1">
      <alignment horizontal="center" vertical="center" wrapText="1"/>
    </xf>
    <xf numFmtId="2" fontId="33" fillId="0" borderId="32" xfId="0" applyNumberFormat="1" applyFont="1" applyBorder="1" applyAlignment="1">
      <alignment horizontal="center" vertical="center" wrapText="1"/>
    </xf>
    <xf numFmtId="2" fontId="0" fillId="0" borderId="72" xfId="0" applyNumberFormat="1" applyBorder="1" applyAlignment="1">
      <alignment horizontal="center" vertical="center" wrapText="1"/>
    </xf>
    <xf numFmtId="2" fontId="0" fillId="0" borderId="33" xfId="0" applyNumberFormat="1" applyBorder="1" applyAlignment="1">
      <alignment horizontal="center" vertical="center" wrapText="1"/>
    </xf>
    <xf numFmtId="4" fontId="0" fillId="0" borderId="18"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33" fillId="0" borderId="34"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33" fillId="0" borderId="18" xfId="6" applyFont="1" applyBorder="1" applyAlignment="1">
      <alignment horizontal="center" vertical="center" wrapText="1"/>
    </xf>
    <xf numFmtId="0" fontId="33"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52" xfId="0"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40" fillId="0" borderId="33" xfId="6" applyFont="1" applyBorder="1" applyAlignment="1">
      <alignment horizontal="center" vertical="center" wrapText="1"/>
    </xf>
    <xf numFmtId="0" fontId="40" fillId="0" borderId="25" xfId="6" applyFont="1" applyBorder="1" applyAlignment="1">
      <alignment horizontal="center" vertical="center" wrapText="1"/>
    </xf>
    <xf numFmtId="0" fontId="40"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33" fillId="0" borderId="45"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42" xfId="0" applyFont="1" applyBorder="1" applyAlignment="1">
      <alignment horizontal="center" vertical="center" wrapText="1"/>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0" xfId="0" applyNumberFormat="1" applyFont="1" applyFill="1" applyBorder="1" applyAlignment="1">
      <alignment horizontal="center" vertical="center" wrapText="1"/>
    </xf>
    <xf numFmtId="4" fontId="0" fillId="2" borderId="68"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71" xfId="0" applyFill="1" applyBorder="1" applyAlignment="1">
      <alignment horizontal="center" vertical="center" wrapText="1"/>
    </xf>
    <xf numFmtId="0" fontId="0" fillId="0" borderId="68" xfId="0" applyBorder="1" applyAlignment="1">
      <alignment horizontal="center" vertical="center"/>
    </xf>
    <xf numFmtId="0" fontId="0" fillId="0" borderId="35" xfId="0"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68" xfId="0" applyBorder="1" applyAlignment="1">
      <alignment horizontal="center" vertical="center" wrapText="1"/>
    </xf>
    <xf numFmtId="2" fontId="0" fillId="0" borderId="32"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12" borderId="16"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4" fillId="12" borderId="21" xfId="0" applyFont="1" applyFill="1" applyBorder="1" applyAlignment="1">
      <alignment horizontal="center" vertical="center"/>
    </xf>
    <xf numFmtId="4" fontId="0" fillId="0" borderId="1" xfId="0" applyNumberFormat="1" applyFill="1" applyBorder="1" applyAlignment="1">
      <alignment horizontal="center" vertical="center" wrapText="1"/>
    </xf>
    <xf numFmtId="0" fontId="0" fillId="0" borderId="1" xfId="0" applyFill="1" applyBorder="1" applyAlignment="1">
      <alignment horizontal="left" vertical="center"/>
    </xf>
    <xf numFmtId="0" fontId="0" fillId="12" borderId="24" xfId="0" applyFill="1" applyBorder="1" applyAlignment="1">
      <alignment horizontal="center" vertical="center"/>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0" fillId="13" borderId="20" xfId="0" applyFill="1" applyBorder="1" applyAlignment="1">
      <alignment horizontal="center" vertical="center"/>
    </xf>
    <xf numFmtId="0" fontId="4" fillId="12" borderId="72"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0" borderId="33" xfId="0" applyFill="1"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12" borderId="46" xfId="0" applyFill="1" applyBorder="1" applyAlignment="1">
      <alignment horizontal="center" vertical="center"/>
    </xf>
    <xf numFmtId="0" fontId="0" fillId="12" borderId="20" xfId="0" applyFill="1" applyBorder="1" applyAlignment="1">
      <alignment horizontal="center" vertical="center"/>
    </xf>
    <xf numFmtId="0" fontId="4" fillId="12" borderId="41" xfId="0" applyFont="1"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34" xfId="0" applyFill="1" applyBorder="1" applyAlignment="1">
      <alignment horizontal="center" vertical="center"/>
    </xf>
    <xf numFmtId="0" fontId="0" fillId="12" borderId="71"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70" xfId="0" applyFont="1" applyFill="1" applyBorder="1" applyAlignment="1">
      <alignment horizontal="center" vertical="center"/>
    </xf>
    <xf numFmtId="0" fontId="4" fillId="12" borderId="68" xfId="0" applyFont="1" applyFill="1" applyBorder="1" applyAlignment="1">
      <alignment horizontal="center" vertical="center"/>
    </xf>
    <xf numFmtId="0" fontId="4" fillId="12" borderId="52" xfId="0" applyFont="1" applyFill="1" applyBorder="1" applyAlignment="1">
      <alignment horizontal="center" vertical="center"/>
    </xf>
    <xf numFmtId="0" fontId="0" fillId="13" borderId="1" xfId="0" applyFill="1" applyBorder="1" applyAlignment="1">
      <alignment horizontal="center" vertical="center"/>
    </xf>
    <xf numFmtId="0" fontId="0" fillId="13" borderId="24" xfId="0" applyFill="1" applyBorder="1" applyAlignment="1">
      <alignment horizontal="center" vertical="center"/>
    </xf>
    <xf numFmtId="2" fontId="0" fillId="0" borderId="1" xfId="0" applyNumberForma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26" xfId="0" applyFill="1" applyBorder="1" applyAlignment="1">
      <alignment horizontal="center" vertical="center" wrapText="1"/>
    </xf>
    <xf numFmtId="0" fontId="0" fillId="12" borderId="75"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22"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8" xfId="0" applyFill="1" applyBorder="1" applyAlignment="1">
      <alignment horizontal="center" vertical="center" wrapText="1"/>
    </xf>
    <xf numFmtId="4" fontId="0" fillId="0" borderId="75"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74" xfId="0" applyNumberFormat="1" applyBorder="1" applyAlignment="1">
      <alignment horizontal="center" vertical="top" wrapText="1"/>
    </xf>
    <xf numFmtId="0" fontId="0" fillId="0" borderId="36" xfId="0" applyBorder="1" applyAlignment="1">
      <alignment horizontal="center" vertical="top" wrapText="1"/>
    </xf>
    <xf numFmtId="0" fontId="0" fillId="0" borderId="70" xfId="0" applyBorder="1" applyAlignment="1">
      <alignment horizontal="center" vertical="top" wrapText="1"/>
    </xf>
    <xf numFmtId="0" fontId="0" fillId="0" borderId="42" xfId="0" applyBorder="1" applyAlignment="1">
      <alignment horizontal="center" vertical="top" wrapText="1"/>
    </xf>
    <xf numFmtId="0" fontId="0" fillId="0" borderId="28" xfId="0" applyBorder="1" applyAlignment="1">
      <alignment horizontal="center" vertical="center"/>
    </xf>
    <xf numFmtId="0" fontId="0" fillId="0" borderId="67" xfId="0" applyBorder="1" applyAlignment="1">
      <alignment horizontal="center" vertical="center"/>
    </xf>
    <xf numFmtId="2" fontId="0" fillId="0" borderId="36" xfId="0" applyNumberFormat="1" applyBorder="1" applyAlignment="1">
      <alignment horizontal="center" vertical="center" wrapText="1"/>
    </xf>
    <xf numFmtId="2" fontId="0" fillId="0" borderId="70" xfId="0" applyNumberFormat="1" applyBorder="1" applyAlignment="1">
      <alignment horizontal="center" vertical="center" wrapText="1"/>
    </xf>
    <xf numFmtId="0" fontId="0" fillId="0" borderId="34" xfId="0" applyBorder="1" applyAlignment="1">
      <alignment horizontal="center" vertical="top" wrapText="1"/>
    </xf>
    <xf numFmtId="0" fontId="0" fillId="0" borderId="71" xfId="0" applyBorder="1" applyAlignment="1">
      <alignment horizontal="center" vertical="top" wrapText="1"/>
    </xf>
    <xf numFmtId="0" fontId="0" fillId="0" borderId="69" xfId="0" applyBorder="1" applyAlignment="1">
      <alignment horizontal="center" vertical="top"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41" fillId="0" borderId="30"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14" fontId="0" fillId="0" borderId="1" xfId="0" applyNumberFormat="1" applyBorder="1" applyAlignment="1">
      <alignment horizontal="center" vertical="center"/>
    </xf>
    <xf numFmtId="0" fontId="0" fillId="6"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33" fillId="2" borderId="68"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8"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69" xfId="0" applyBorder="1" applyAlignment="1">
      <alignment horizontal="center" vertical="center"/>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33" fillId="0" borderId="20"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2" borderId="25" xfId="0" applyFont="1" applyFill="1" applyBorder="1" applyAlignment="1">
      <alignment horizontal="center" vertical="center"/>
    </xf>
    <xf numFmtId="0" fontId="38" fillId="2" borderId="32" xfId="0" applyFont="1" applyFill="1" applyBorder="1" applyAlignment="1">
      <alignment horizontal="center" vertical="center"/>
    </xf>
    <xf numFmtId="0" fontId="38" fillId="0" borderId="25" xfId="0" applyFont="1" applyBorder="1" applyAlignment="1">
      <alignment horizontal="center" vertical="center"/>
    </xf>
    <xf numFmtId="0" fontId="38" fillId="0" borderId="32" xfId="0" applyFont="1" applyBorder="1" applyAlignment="1">
      <alignment horizontal="center" vertical="center"/>
    </xf>
    <xf numFmtId="2" fontId="38" fillId="2" borderId="25" xfId="0" applyNumberFormat="1" applyFont="1" applyFill="1" applyBorder="1" applyAlignment="1">
      <alignment horizontal="center" vertical="center" wrapText="1"/>
    </xf>
    <xf numFmtId="2" fontId="38"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5" fillId="2" borderId="45" xfId="0" applyNumberFormat="1" applyFont="1" applyFill="1" applyBorder="1" applyAlignment="1">
      <alignment horizontal="center" vertical="center" wrapText="1"/>
    </xf>
    <xf numFmtId="4" fontId="34" fillId="2" borderId="70" xfId="0" applyNumberFormat="1" applyFont="1" applyFill="1" applyBorder="1" applyAlignment="1">
      <alignment horizontal="center" vertical="center" wrapText="1"/>
    </xf>
    <xf numFmtId="4" fontId="34" fillId="2" borderId="68"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14" fontId="38" fillId="6" borderId="1" xfId="0" applyNumberFormat="1" applyFont="1" applyFill="1" applyBorder="1" applyAlignment="1">
      <alignment horizontal="center" vertical="center"/>
    </xf>
    <xf numFmtId="0" fontId="38" fillId="2" borderId="1" xfId="0" applyFont="1" applyFill="1" applyBorder="1" applyAlignment="1">
      <alignment horizontal="center" vertical="center" wrapText="1"/>
    </xf>
    <xf numFmtId="0" fontId="38" fillId="2" borderId="71" xfId="0" applyFont="1" applyFill="1" applyBorder="1" applyAlignment="1">
      <alignment horizontal="center" vertical="center" wrapText="1"/>
    </xf>
    <xf numFmtId="0" fontId="38" fillId="2" borderId="69"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0" xfId="0" applyNumberFormat="1" applyFont="1" applyFill="1" applyBorder="1" applyAlignment="1">
      <alignment horizontal="center" vertical="center" wrapText="1"/>
    </xf>
    <xf numFmtId="4" fontId="4" fillId="2" borderId="68" xfId="0" applyNumberFormat="1" applyFont="1" applyFill="1" applyBorder="1" applyAlignment="1">
      <alignment horizontal="center" vertical="center" wrapText="1"/>
    </xf>
    <xf numFmtId="0" fontId="38" fillId="6" borderId="33" xfId="0" applyFont="1" applyFill="1" applyBorder="1" applyAlignment="1">
      <alignment horizontal="center" vertical="center" wrapText="1"/>
    </xf>
    <xf numFmtId="0" fontId="38" fillId="6" borderId="25" xfId="0" applyFont="1" applyFill="1" applyBorder="1" applyAlignment="1">
      <alignment horizontal="center" vertical="center" wrapText="1"/>
    </xf>
    <xf numFmtId="0" fontId="38" fillId="6" borderId="2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26" xfId="0" applyFont="1" applyFill="1" applyBorder="1" applyAlignment="1">
      <alignment horizontal="center" vertical="center" wrapText="1"/>
    </xf>
    <xf numFmtId="14" fontId="38" fillId="6" borderId="25" xfId="0" applyNumberFormat="1" applyFont="1" applyFill="1" applyBorder="1" applyAlignment="1">
      <alignment horizontal="center" vertical="center"/>
    </xf>
    <xf numFmtId="14" fontId="38" fillId="6" borderId="32" xfId="0" applyNumberFormat="1" applyFont="1" applyFill="1" applyBorder="1" applyAlignment="1">
      <alignment horizontal="center" vertical="center"/>
    </xf>
    <xf numFmtId="4" fontId="38" fillId="2" borderId="25" xfId="0" applyNumberFormat="1" applyFont="1" applyFill="1" applyBorder="1" applyAlignment="1">
      <alignment horizontal="center" vertical="center" wrapText="1"/>
    </xf>
    <xf numFmtId="4" fontId="38" fillId="2" borderId="32" xfId="0" applyNumberFormat="1" applyFont="1" applyFill="1" applyBorder="1" applyAlignment="1">
      <alignment horizontal="center" vertical="center" wrapText="1"/>
    </xf>
    <xf numFmtId="0" fontId="0" fillId="2" borderId="69" xfId="0" applyFill="1" applyBorder="1" applyAlignment="1">
      <alignment horizontal="center" vertical="center" wrapText="1"/>
    </xf>
    <xf numFmtId="4" fontId="0" fillId="2" borderId="32"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0" fontId="33"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73" xfId="0" applyBorder="1" applyAlignment="1">
      <alignment horizontal="center" vertical="center"/>
    </xf>
    <xf numFmtId="0" fontId="32"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33" fillId="16" borderId="30"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32" xfId="0" applyFont="1" applyFill="1" applyBorder="1" applyAlignment="1">
      <alignment horizontal="center" vertical="center" wrapText="1"/>
    </xf>
    <xf numFmtId="0" fontId="33" fillId="16" borderId="33"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22" fillId="9" borderId="2" xfId="5" applyFont="1" applyFill="1" applyBorder="1" applyAlignment="1">
      <alignment horizontal="left" vertical="center" wrapText="1"/>
    </xf>
    <xf numFmtId="0" fontId="25" fillId="9" borderId="60" xfId="5" applyFont="1" applyFill="1" applyBorder="1" applyAlignment="1">
      <alignment horizontal="left" vertical="center" wrapText="1"/>
    </xf>
    <xf numFmtId="0" fontId="30" fillId="11" borderId="37" xfId="5" applyFont="1" applyFill="1" applyBorder="1" applyAlignment="1">
      <alignment horizontal="center" vertical="center" wrapText="1"/>
    </xf>
    <xf numFmtId="0" fontId="30" fillId="11" borderId="38" xfId="5" applyFont="1" applyFill="1" applyBorder="1" applyAlignment="1">
      <alignment horizontal="center" vertical="center" wrapText="1"/>
    </xf>
    <xf numFmtId="0" fontId="30" fillId="11" borderId="39" xfId="5" applyFont="1" applyFill="1" applyBorder="1" applyAlignment="1">
      <alignment horizontal="center" vertical="center" wrapText="1"/>
    </xf>
    <xf numFmtId="0" fontId="30" fillId="11" borderId="45" xfId="5" applyFont="1" applyFill="1" applyBorder="1" applyAlignment="1">
      <alignment horizontal="left" vertical="center" wrapText="1" indent="2"/>
    </xf>
    <xf numFmtId="0" fontId="30" fillId="11" borderId="33" xfId="5" applyFont="1" applyFill="1" applyBorder="1" applyAlignment="1">
      <alignment horizontal="left" vertical="center" wrapText="1" indent="2"/>
    </xf>
    <xf numFmtId="0" fontId="22" fillId="9" borderId="2" xfId="5" applyFont="1" applyFill="1" applyBorder="1" applyAlignment="1">
      <alignment horizontal="center" vertical="center" wrapText="1"/>
    </xf>
    <xf numFmtId="0" fontId="25" fillId="9" borderId="4" xfId="5" applyFont="1" applyFill="1" applyBorder="1" applyAlignment="1">
      <alignment horizontal="center" vertical="center" wrapText="1"/>
    </xf>
    <xf numFmtId="0" fontId="22" fillId="9" borderId="5" xfId="5" applyFont="1" applyFill="1" applyBorder="1" applyAlignment="1">
      <alignment horizontal="center" vertical="center" wrapText="1"/>
    </xf>
    <xf numFmtId="0" fontId="25" fillId="9" borderId="10" xfId="5" applyFont="1" applyFill="1" applyBorder="1" applyAlignment="1">
      <alignment horizontal="center" vertical="center" wrapText="1"/>
    </xf>
    <xf numFmtId="0" fontId="25" fillId="9" borderId="8" xfId="5" applyFont="1" applyFill="1" applyBorder="1" applyAlignment="1">
      <alignment horizontal="center" vertical="center" wrapText="1"/>
    </xf>
    <xf numFmtId="0" fontId="25" fillId="9" borderId="11" xfId="5" applyFont="1" applyFill="1" applyBorder="1" applyAlignment="1">
      <alignment horizontal="center" vertical="center" wrapText="1"/>
    </xf>
    <xf numFmtId="0" fontId="25" fillId="9" borderId="6" xfId="5" applyFont="1" applyFill="1" applyBorder="1" applyAlignment="1">
      <alignment horizontal="center" vertical="center" wrapText="1"/>
    </xf>
    <xf numFmtId="0" fontId="22" fillId="9" borderId="7" xfId="5" applyFont="1" applyFill="1" applyBorder="1" applyAlignment="1">
      <alignment horizontal="center" vertical="center" wrapText="1"/>
    </xf>
    <xf numFmtId="0" fontId="25" fillId="9" borderId="48" xfId="5" applyFont="1" applyFill="1" applyBorder="1" applyAlignment="1">
      <alignment horizontal="center" vertical="center" wrapText="1"/>
    </xf>
    <xf numFmtId="0" fontId="25" fillId="9" borderId="9" xfId="5" applyFont="1" applyFill="1" applyBorder="1" applyAlignment="1">
      <alignment horizontal="center" vertical="center" wrapText="1"/>
    </xf>
    <xf numFmtId="0" fontId="22" fillId="9" borderId="7" xfId="5" applyFont="1" applyFill="1" applyBorder="1" applyAlignment="1">
      <alignment horizontal="center" vertical="top" wrapText="1"/>
    </xf>
    <xf numFmtId="0" fontId="25" fillId="9" borderId="0" xfId="5" applyFont="1" applyFill="1" applyAlignment="1">
      <alignment horizontal="center" vertical="top" wrapText="1"/>
    </xf>
    <xf numFmtId="0" fontId="0" fillId="0" borderId="1" xfId="0" applyFill="1" applyBorder="1" applyAlignment="1" applyProtection="1">
      <alignment horizontal="center" vertical="top" wrapText="1"/>
      <protection locked="0"/>
    </xf>
    <xf numFmtId="0" fontId="0" fillId="18"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4" fontId="0" fillId="0" borderId="1" xfId="0" applyNumberFormat="1" applyFill="1" applyBorder="1" applyAlignment="1" applyProtection="1">
      <alignment horizontal="center" vertical="top" wrapText="1"/>
      <protection locked="0"/>
    </xf>
    <xf numFmtId="2" fontId="0" fillId="0" borderId="1" xfId="0" applyNumberFormat="1" applyFill="1" applyBorder="1" applyAlignment="1" applyProtection="1">
      <alignment horizontal="center" vertical="center" wrapText="1"/>
      <protection locked="0"/>
    </xf>
    <xf numFmtId="2" fontId="0" fillId="18" borderId="1" xfId="0" applyNumberFormat="1" applyFill="1" applyBorder="1" applyAlignment="1" applyProtection="1">
      <alignment horizontal="center" vertical="center" wrapText="1"/>
    </xf>
    <xf numFmtId="2" fontId="0" fillId="0" borderId="1" xfId="0" applyNumberFormat="1" applyBorder="1" applyAlignment="1" applyProtection="1">
      <alignment horizontal="center" vertical="center" wrapText="1"/>
      <protection locked="0"/>
    </xf>
    <xf numFmtId="0" fontId="0" fillId="18" borderId="1" xfId="0" applyFill="1" applyBorder="1" applyAlignment="1" applyProtection="1">
      <alignment horizontal="center" vertical="center" wrapText="1"/>
    </xf>
    <xf numFmtId="0" fontId="0" fillId="18" borderId="1" xfId="0" applyFill="1" applyBorder="1" applyAlignment="1">
      <alignment horizontal="center" vertical="center" wrapText="1"/>
    </xf>
    <xf numFmtId="14" fontId="33" fillId="0" borderId="1" xfId="0" applyNumberFormat="1" applyFont="1" applyFill="1" applyBorder="1" applyAlignment="1" applyProtection="1">
      <alignment horizontal="center" vertical="center"/>
      <protection locked="0"/>
    </xf>
    <xf numFmtId="4" fontId="0" fillId="0" borderId="1" xfId="0" applyNumberForma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1" fontId="2" fillId="18" borderId="1" xfId="0" applyNumberFormat="1"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42" fillId="18" borderId="41" xfId="0" applyFont="1" applyFill="1" applyBorder="1" applyAlignment="1" applyProtection="1">
      <alignment horizontal="center" vertical="center" wrapText="1"/>
    </xf>
    <xf numFmtId="0" fontId="42" fillId="18" borderId="76" xfId="0" applyFont="1" applyFill="1" applyBorder="1" applyAlignment="1" applyProtection="1">
      <alignment horizontal="center" vertical="center" wrapText="1"/>
    </xf>
    <xf numFmtId="0" fontId="42" fillId="18" borderId="24" xfId="0" applyFont="1" applyFill="1" applyBorder="1" applyAlignment="1" applyProtection="1">
      <alignment horizontal="center" vertical="center" wrapText="1"/>
    </xf>
    <xf numFmtId="0" fontId="0" fillId="18" borderId="1" xfId="0" applyFill="1" applyBorder="1" applyAlignment="1">
      <alignment horizontal="center" vertical="center"/>
    </xf>
    <xf numFmtId="2" fontId="0" fillId="18" borderId="1" xfId="0" applyNumberFormat="1" applyFill="1" applyBorder="1" applyAlignment="1">
      <alignment horizontal="center" vertical="center" wrapText="1"/>
    </xf>
    <xf numFmtId="0" fontId="0" fillId="18" borderId="33"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32" xfId="0" applyFill="1" applyBorder="1" applyAlignment="1">
      <alignment horizontal="center" vertical="center" wrapText="1"/>
    </xf>
    <xf numFmtId="1" fontId="2" fillId="18" borderId="1" xfId="0" applyNumberFormat="1" applyFont="1" applyFill="1" applyBorder="1" applyAlignment="1">
      <alignment horizontal="center" vertical="center" wrapText="1"/>
    </xf>
    <xf numFmtId="0" fontId="2" fillId="18" borderId="1" xfId="0" applyFont="1" applyFill="1" applyBorder="1" applyAlignment="1">
      <alignment horizontal="center" vertical="center" wrapText="1"/>
    </xf>
    <xf numFmtId="14" fontId="33" fillId="0" borderId="1" xfId="0" applyNumberFormat="1" applyFont="1" applyFill="1" applyBorder="1" applyAlignment="1" applyProtection="1">
      <alignment horizontal="center" vertical="center" wrapText="1"/>
      <protection locked="0"/>
    </xf>
    <xf numFmtId="0" fontId="0" fillId="18" borderId="28" xfId="0" applyFill="1" applyBorder="1" applyAlignment="1">
      <alignment horizontal="center" vertical="center" wrapText="1"/>
    </xf>
    <xf numFmtId="0" fontId="0" fillId="18" borderId="14" xfId="0" applyFill="1" applyBorder="1" applyAlignment="1">
      <alignment horizontal="center" vertical="center" wrapText="1"/>
    </xf>
    <xf numFmtId="0" fontId="0" fillId="18" borderId="31" xfId="0" applyFill="1" applyBorder="1" applyAlignment="1">
      <alignment horizontal="center" vertical="center" wrapText="1"/>
    </xf>
    <xf numFmtId="0" fontId="0" fillId="18" borderId="40" xfId="0" applyFill="1" applyBorder="1" applyAlignment="1">
      <alignment horizontal="center" vertical="center" wrapText="1"/>
    </xf>
    <xf numFmtId="0" fontId="0" fillId="18" borderId="0" xfId="0" applyFill="1" applyAlignment="1">
      <alignment horizontal="center" vertical="center" wrapText="1"/>
    </xf>
    <xf numFmtId="0" fontId="0" fillId="18" borderId="43" xfId="0" applyFill="1" applyBorder="1" applyAlignment="1">
      <alignment horizontal="center" vertical="center" wrapText="1"/>
    </xf>
    <xf numFmtId="0" fontId="0" fillId="18" borderId="29" xfId="0" applyFill="1" applyBorder="1" applyAlignment="1">
      <alignment horizontal="center" vertical="center" wrapText="1"/>
    </xf>
    <xf numFmtId="0" fontId="0" fillId="18" borderId="73" xfId="0" applyFill="1" applyBorder="1" applyAlignment="1">
      <alignment horizontal="center" vertical="center" wrapText="1"/>
    </xf>
    <xf numFmtId="0" fontId="0" fillId="18" borderId="27" xfId="0" applyFill="1" applyBorder="1" applyAlignment="1">
      <alignment horizontal="center" vertical="center" wrapText="1"/>
    </xf>
    <xf numFmtId="0" fontId="0" fillId="0" borderId="3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33"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2" fontId="0" fillId="0" borderId="33" xfId="0" applyNumberFormat="1" applyFill="1" applyBorder="1" applyAlignment="1" applyProtection="1">
      <alignment horizontal="center" vertical="center" wrapText="1"/>
      <protection locked="0"/>
    </xf>
    <xf numFmtId="2" fontId="0" fillId="0" borderId="25" xfId="0" applyNumberFormat="1" applyFill="1" applyBorder="1" applyAlignment="1" applyProtection="1">
      <alignment horizontal="center" vertical="center" wrapText="1"/>
      <protection locked="0"/>
    </xf>
    <xf numFmtId="2" fontId="0" fillId="0" borderId="32" xfId="0" applyNumberFormat="1" applyFill="1" applyBorder="1" applyAlignment="1" applyProtection="1">
      <alignment horizontal="center" vertical="center" wrapText="1"/>
      <protection locked="0"/>
    </xf>
    <xf numFmtId="4" fontId="0" fillId="0" borderId="33" xfId="0" applyNumberFormat="1" applyFill="1" applyBorder="1" applyAlignment="1" applyProtection="1">
      <alignment horizontal="center" vertical="center" wrapText="1"/>
      <protection locked="0"/>
    </xf>
    <xf numFmtId="4" fontId="0" fillId="0" borderId="25" xfId="0" applyNumberFormat="1" applyFill="1" applyBorder="1" applyAlignment="1" applyProtection="1">
      <alignment horizontal="center" vertical="center" wrapText="1"/>
      <protection locked="0"/>
    </xf>
    <xf numFmtId="4" fontId="0" fillId="0" borderId="32" xfId="0" applyNumberFormat="1" applyFill="1" applyBorder="1" applyAlignment="1" applyProtection="1">
      <alignment horizontal="center" vertical="center" wrapText="1"/>
      <protection locked="0"/>
    </xf>
    <xf numFmtId="14" fontId="33" fillId="0" borderId="33" xfId="0" applyNumberFormat="1" applyFont="1" applyFill="1" applyBorder="1" applyAlignment="1" applyProtection="1">
      <alignment horizontal="center" vertical="center" wrapText="1"/>
      <protection locked="0"/>
    </xf>
    <xf numFmtId="14" fontId="33" fillId="0" borderId="25" xfId="0" applyNumberFormat="1" applyFont="1" applyFill="1" applyBorder="1" applyAlignment="1" applyProtection="1">
      <alignment horizontal="center" vertical="center" wrapText="1"/>
      <protection locked="0"/>
    </xf>
    <xf numFmtId="14" fontId="33" fillId="0" borderId="32" xfId="0" applyNumberFormat="1" applyFont="1" applyFill="1" applyBorder="1" applyAlignment="1" applyProtection="1">
      <alignment horizontal="center" vertical="center" wrapText="1"/>
      <protection locked="0"/>
    </xf>
    <xf numFmtId="0" fontId="0" fillId="18" borderId="33" xfId="0" applyFill="1" applyBorder="1" applyAlignment="1">
      <alignment horizontal="center" vertical="center"/>
    </xf>
    <xf numFmtId="0" fontId="0" fillId="18" borderId="25" xfId="0" applyFill="1" applyBorder="1" applyAlignment="1">
      <alignment horizontal="center" vertical="center"/>
    </xf>
    <xf numFmtId="0" fontId="0" fillId="18" borderId="32" xfId="0" applyFill="1" applyBorder="1" applyAlignment="1">
      <alignment horizontal="center" vertical="center"/>
    </xf>
    <xf numFmtId="2" fontId="0" fillId="18" borderId="33" xfId="0" applyNumberFormat="1" applyFill="1" applyBorder="1" applyAlignment="1">
      <alignment horizontal="center" vertical="center" wrapText="1"/>
    </xf>
    <xf numFmtId="2" fontId="0" fillId="18" borderId="25" xfId="0" applyNumberFormat="1" applyFill="1" applyBorder="1" applyAlignment="1">
      <alignment horizontal="center" vertical="center" wrapText="1"/>
    </xf>
    <xf numFmtId="2" fontId="0" fillId="18" borderId="32" xfId="0" applyNumberFormat="1" applyFill="1" applyBorder="1" applyAlignment="1">
      <alignment horizontal="center" vertical="center" wrapText="1"/>
    </xf>
    <xf numFmtId="2" fontId="0" fillId="0" borderId="33" xfId="0" applyNumberFormat="1" applyBorder="1" applyAlignment="1" applyProtection="1">
      <alignment horizontal="center" vertical="center" wrapText="1"/>
      <protection locked="0"/>
    </xf>
    <xf numFmtId="2" fontId="0" fillId="0" borderId="25" xfId="0" applyNumberFormat="1" applyBorder="1" applyAlignment="1" applyProtection="1">
      <alignment horizontal="center" vertical="center" wrapText="1"/>
      <protection locked="0"/>
    </xf>
    <xf numFmtId="2" fontId="0" fillId="0" borderId="32" xfId="0" applyNumberFormat="1" applyBorder="1" applyAlignment="1" applyProtection="1">
      <alignment horizontal="center" vertical="center" wrapText="1"/>
      <protection locked="0"/>
    </xf>
    <xf numFmtId="0" fontId="0" fillId="0" borderId="33" xfId="0"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0" fillId="0" borderId="32" xfId="0" applyFill="1" applyBorder="1" applyAlignment="1" applyProtection="1">
      <alignment horizontal="center" vertical="top" wrapText="1"/>
      <protection locked="0"/>
    </xf>
    <xf numFmtId="0" fontId="41" fillId="0" borderId="33"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wrapText="1"/>
      <protection locked="0"/>
    </xf>
    <xf numFmtId="0" fontId="41" fillId="0" borderId="32" xfId="0" applyFont="1" applyFill="1" applyBorder="1" applyAlignment="1" applyProtection="1">
      <alignment horizontal="center" vertical="center" wrapText="1"/>
      <protection locked="0"/>
    </xf>
    <xf numFmtId="0" fontId="2" fillId="18" borderId="33"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0" fillId="0" borderId="3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14"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justify" vertical="center"/>
      <protection locked="0"/>
    </xf>
    <xf numFmtId="4" fontId="0" fillId="0" borderId="45" xfId="0" applyNumberFormat="1" applyFill="1" applyBorder="1" applyAlignment="1" applyProtection="1">
      <alignment horizontal="center" vertical="center" wrapText="1"/>
      <protection locked="0"/>
    </xf>
    <xf numFmtId="4" fontId="0" fillId="0" borderId="70" xfId="0" applyNumberFormat="1" applyFill="1" applyBorder="1" applyAlignment="1" applyProtection="1">
      <alignment horizontal="center" vertical="center" wrapText="1"/>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18" borderId="28" xfId="0" applyFont="1" applyFill="1" applyBorder="1" applyAlignment="1" applyProtection="1">
      <alignment horizontal="left" vertical="center" wrapText="1"/>
    </xf>
    <xf numFmtId="0" fontId="15" fillId="18" borderId="14" xfId="0" applyFont="1" applyFill="1" applyBorder="1" applyAlignment="1" applyProtection="1">
      <alignment horizontal="left" vertical="center" wrapText="1"/>
    </xf>
    <xf numFmtId="0" fontId="15" fillId="18" borderId="31" xfId="0" applyFont="1" applyFill="1" applyBorder="1" applyAlignment="1" applyProtection="1">
      <alignment horizontal="left" vertical="center" wrapText="1"/>
    </xf>
    <xf numFmtId="0" fontId="15" fillId="18" borderId="29" xfId="0" applyFont="1" applyFill="1" applyBorder="1" applyAlignment="1" applyProtection="1">
      <alignment horizontal="left" vertical="center" wrapText="1"/>
    </xf>
    <xf numFmtId="0" fontId="15" fillId="18" borderId="73" xfId="0" applyFont="1" applyFill="1" applyBorder="1" applyAlignment="1" applyProtection="1">
      <alignment horizontal="left" vertical="center" wrapText="1"/>
    </xf>
    <xf numFmtId="0" fontId="15" fillId="18" borderId="27" xfId="0" applyFont="1" applyFill="1" applyBorder="1" applyAlignment="1" applyProtection="1">
      <alignment horizontal="left" vertical="center" wrapText="1"/>
    </xf>
    <xf numFmtId="0" fontId="0" fillId="0" borderId="34"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14" fontId="0" fillId="0" borderId="1" xfId="0" applyNumberFormat="1" applyFill="1" applyBorder="1" applyAlignment="1" applyProtection="1">
      <alignment horizontal="center" vertical="top" wrapText="1"/>
      <protection locked="0"/>
    </xf>
    <xf numFmtId="14" fontId="33" fillId="0" borderId="1" xfId="0" applyNumberFormat="1" applyFont="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4" fontId="0" fillId="0" borderId="1" xfId="0" applyNumberFormat="1" applyBorder="1" applyAlignment="1" applyProtection="1">
      <alignment horizontal="center" vertical="top" wrapText="1"/>
      <protection locked="0"/>
    </xf>
    <xf numFmtId="0" fontId="0" fillId="0" borderId="1" xfId="0" applyFill="1" applyBorder="1" applyAlignment="1" applyProtection="1">
      <alignment horizontal="left" vertical="center" wrapText="1"/>
      <protection locked="0"/>
    </xf>
    <xf numFmtId="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33"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7" fillId="18" borderId="1" xfId="0" applyFont="1" applyFill="1" applyBorder="1" applyAlignment="1" applyProtection="1">
      <alignment horizontal="center" vertical="center" wrapText="1"/>
      <protection locked="0"/>
    </xf>
    <xf numFmtId="2" fontId="0" fillId="0" borderId="1" xfId="0" quotePrefix="1" applyNumberFormat="1" applyFill="1" applyBorder="1" applyAlignment="1" applyProtection="1">
      <alignment horizontal="center" vertical="center" wrapText="1"/>
      <protection locked="0"/>
    </xf>
    <xf numFmtId="0" fontId="0" fillId="0" borderId="1" xfId="0" quotePrefix="1" applyFill="1" applyBorder="1" applyAlignment="1" applyProtection="1">
      <alignment horizontal="center" vertical="center" wrapText="1"/>
      <protection locked="0"/>
    </xf>
    <xf numFmtId="0" fontId="0" fillId="0" borderId="1" xfId="0" quotePrefix="1"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42" fillId="18" borderId="1" xfId="0" applyFont="1" applyFill="1" applyBorder="1" applyAlignment="1" applyProtection="1">
      <alignment vertical="center" wrapText="1"/>
    </xf>
    <xf numFmtId="14" fontId="42" fillId="0" borderId="41" xfId="0" applyNumberFormat="1" applyFont="1" applyFill="1" applyBorder="1" applyAlignment="1" applyProtection="1">
      <alignment horizontal="center" vertical="center" wrapText="1"/>
      <protection locked="0"/>
    </xf>
    <xf numFmtId="0" fontId="42" fillId="0" borderId="76" xfId="0" applyFont="1" applyFill="1" applyBorder="1" applyAlignment="1" applyProtection="1">
      <alignment horizontal="center" vertical="center" wrapText="1"/>
      <protection locked="0"/>
    </xf>
    <xf numFmtId="0" fontId="42" fillId="0" borderId="24" xfId="0" applyFont="1" applyFill="1" applyBorder="1" applyAlignment="1" applyProtection="1">
      <alignment horizontal="center" vertical="center" wrapText="1"/>
      <protection locked="0"/>
    </xf>
    <xf numFmtId="0" fontId="37" fillId="3" borderId="24" xfId="0" applyFont="1" applyFill="1" applyBorder="1" applyAlignment="1" applyProtection="1">
      <alignment horizontal="center" vertical="center" wrapText="1"/>
      <protection locked="0"/>
    </xf>
    <xf numFmtId="0" fontId="37" fillId="3" borderId="46"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wrapText="1"/>
      <protection locked="0"/>
    </xf>
    <xf numFmtId="0" fontId="37" fillId="3" borderId="21" xfId="0" applyFont="1" applyFill="1" applyBorder="1" applyAlignment="1" applyProtection="1">
      <alignment horizontal="center" vertical="center" wrapText="1"/>
      <protection locked="0"/>
    </xf>
    <xf numFmtId="0" fontId="37" fillId="3" borderId="24"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7" fillId="3" borderId="41" xfId="0" applyFont="1" applyFill="1" applyBorder="1" applyAlignment="1" applyProtection="1">
      <alignment horizontal="center" vertical="center" wrapText="1"/>
      <protection locked="0"/>
    </xf>
    <xf numFmtId="0" fontId="37" fillId="3" borderId="52" xfId="0" applyFont="1" applyFill="1" applyBorder="1" applyAlignment="1" applyProtection="1">
      <alignment horizontal="center" vertical="center" wrapText="1"/>
      <protection locked="0"/>
    </xf>
    <xf numFmtId="0" fontId="37" fillId="3" borderId="20" xfId="0" applyFont="1" applyFill="1" applyBorder="1" applyAlignment="1" applyProtection="1">
      <alignment horizontal="center" vertical="center" wrapText="1"/>
      <protection locked="0"/>
    </xf>
    <xf numFmtId="0" fontId="37" fillId="3" borderId="22" xfId="0" applyFont="1" applyFill="1" applyBorder="1" applyAlignment="1" applyProtection="1">
      <alignment horizontal="center" vertical="center" wrapText="1"/>
      <protection locked="0"/>
    </xf>
    <xf numFmtId="0" fontId="37" fillId="3" borderId="20" xfId="0" applyFont="1" applyFill="1" applyBorder="1" applyAlignment="1" applyProtection="1">
      <alignment horizontal="center" vertical="center"/>
      <protection locked="0"/>
    </xf>
    <xf numFmtId="0" fontId="37" fillId="3" borderId="16" xfId="0" applyFont="1" applyFill="1" applyBorder="1" applyAlignment="1" applyProtection="1">
      <alignment horizontal="center" vertical="center" wrapText="1"/>
      <protection locked="0"/>
    </xf>
    <xf numFmtId="0" fontId="37" fillId="3" borderId="17" xfId="0" applyFont="1" applyFill="1" applyBorder="1" applyAlignment="1" applyProtection="1">
      <alignment horizontal="center" vertical="center" wrapText="1"/>
      <protection locked="0"/>
    </xf>
    <xf numFmtId="0" fontId="37" fillId="18" borderId="32" xfId="0" applyFont="1" applyFill="1" applyBorder="1" applyAlignment="1" applyProtection="1">
      <alignment horizontal="center" vertical="center"/>
      <protection locked="0"/>
    </xf>
    <xf numFmtId="0" fontId="37" fillId="5" borderId="27" xfId="0" applyFont="1" applyFill="1" applyBorder="1" applyAlignment="1" applyProtection="1">
      <alignment horizontal="center" vertical="center"/>
      <protection locked="0"/>
    </xf>
    <xf numFmtId="0" fontId="37" fillId="5" borderId="32" xfId="0" applyFont="1" applyFill="1" applyBorder="1" applyAlignment="1" applyProtection="1">
      <alignment horizontal="center" vertical="center"/>
      <protection locked="0"/>
    </xf>
    <xf numFmtId="0" fontId="37" fillId="5" borderId="35" xfId="0" applyFont="1" applyFill="1" applyBorder="1" applyAlignment="1" applyProtection="1">
      <alignment horizontal="center" vertical="center"/>
      <protection locked="0"/>
    </xf>
    <xf numFmtId="0" fontId="37" fillId="5" borderId="68" xfId="0" applyFont="1" applyFill="1" applyBorder="1" applyAlignment="1" applyProtection="1">
      <alignment horizontal="center" vertical="center"/>
      <protection locked="0"/>
    </xf>
    <xf numFmtId="0" fontId="51" fillId="2" borderId="41" xfId="6" applyFont="1" applyFill="1" applyBorder="1" applyAlignment="1">
      <alignment horizontal="center" vertical="center" wrapText="1"/>
    </xf>
    <xf numFmtId="0" fontId="51" fillId="2" borderId="24" xfId="6" applyFont="1" applyFill="1" applyBorder="1" applyAlignment="1">
      <alignment horizontal="center" vertical="center" wrapText="1"/>
    </xf>
    <xf numFmtId="0" fontId="12" fillId="0" borderId="1" xfId="0" applyFont="1" applyBorder="1" applyAlignment="1">
      <alignment horizontal="left" vertical="center" wrapText="1"/>
    </xf>
    <xf numFmtId="0" fontId="50" fillId="7" borderId="1" xfId="6" applyFont="1" applyFill="1" applyBorder="1" applyAlignment="1">
      <alignment horizontal="center" vertical="center" wrapText="1"/>
    </xf>
    <xf numFmtId="0" fontId="15" fillId="7" borderId="1" xfId="6" applyFont="1" applyFill="1" applyBorder="1" applyAlignment="1">
      <alignment horizontal="center" vertical="center" wrapText="1"/>
    </xf>
    <xf numFmtId="0" fontId="6" fillId="7" borderId="1" xfId="6" applyFont="1" applyFill="1" applyBorder="1" applyAlignment="1">
      <alignment horizontal="center" vertical="top" wrapText="1"/>
    </xf>
    <xf numFmtId="0" fontId="15" fillId="8" borderId="1" xfId="6" applyFont="1" applyFill="1" applyBorder="1" applyAlignment="1">
      <alignment horizontal="center" vertical="center" wrapText="1"/>
    </xf>
    <xf numFmtId="0" fontId="30" fillId="8" borderId="1" xfId="6" applyFont="1" applyFill="1" applyBorder="1" applyAlignment="1">
      <alignment horizontal="center" vertical="center" wrapText="1"/>
    </xf>
    <xf numFmtId="0" fontId="12" fillId="0" borderId="41" xfId="0" applyFont="1" applyBorder="1" applyAlignment="1">
      <alignment horizontal="left" vertical="center" wrapText="1"/>
    </xf>
    <xf numFmtId="0" fontId="12" fillId="0" borderId="24" xfId="0" applyFont="1" applyBorder="1" applyAlignment="1">
      <alignment horizontal="left" vertical="center" wrapText="1"/>
    </xf>
    <xf numFmtId="0" fontId="5" fillId="0" borderId="1" xfId="0" applyFont="1" applyBorder="1" applyAlignment="1">
      <alignment horizontal="center" vertical="center" wrapText="1"/>
    </xf>
    <xf numFmtId="0" fontId="13" fillId="7" borderId="1" xfId="1" applyFont="1" applyFill="1" applyBorder="1" applyAlignment="1">
      <alignment horizontal="center"/>
    </xf>
    <xf numFmtId="0" fontId="13" fillId="7" borderId="1" xfId="1" applyFont="1" applyFill="1" applyBorder="1" applyAlignment="1">
      <alignment horizontal="center" vertical="center"/>
    </xf>
    <xf numFmtId="0" fontId="7" fillId="7" borderId="1" xfId="1" applyFont="1" applyFill="1" applyBorder="1" applyAlignment="1">
      <alignment horizontal="center"/>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26" fillId="7" borderId="5" xfId="6" applyFont="1" applyFill="1" applyBorder="1" applyAlignment="1">
      <alignment horizontal="center" vertical="center" wrapText="1"/>
    </xf>
    <xf numFmtId="0" fontId="26" fillId="7" borderId="6" xfId="6" applyFont="1" applyFill="1" applyBorder="1" applyAlignment="1">
      <alignment horizontal="center" vertical="center" wrapText="1"/>
    </xf>
    <xf numFmtId="0" fontId="26" fillId="0" borderId="33" xfId="0" applyFont="1" applyFill="1" applyBorder="1" applyAlignment="1">
      <alignment horizontal="center" vertical="center" textRotation="90" wrapText="1"/>
    </xf>
    <xf numFmtId="0" fontId="26" fillId="0" borderId="32" xfId="0" applyFont="1" applyFill="1" applyBorder="1" applyAlignment="1">
      <alignment horizontal="center" vertical="center" textRotation="90" wrapText="1"/>
    </xf>
    <xf numFmtId="0" fontId="6" fillId="0" borderId="1" xfId="1" applyFont="1" applyBorder="1" applyAlignment="1">
      <alignment horizontal="justify"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15" fillId="7" borderId="1" xfId="1" applyFont="1" applyFill="1" applyBorder="1" applyAlignment="1">
      <alignment horizontal="center" vertical="center" wrapText="1"/>
    </xf>
    <xf numFmtId="0" fontId="15" fillId="7" borderId="1" xfId="1" applyFont="1" applyFill="1" applyBorder="1" applyAlignment="1">
      <alignment horizontal="center"/>
    </xf>
    <xf numFmtId="0" fontId="30" fillId="7" borderId="1" xfId="1" applyFont="1" applyFill="1" applyBorder="1" applyAlignment="1">
      <alignment horizontal="center" vertical="center" wrapText="1"/>
    </xf>
    <xf numFmtId="9" fontId="14" fillId="2" borderId="31" xfId="1" applyNumberFormat="1" applyFont="1" applyFill="1" applyBorder="1" applyAlignment="1">
      <alignment horizontal="center" vertical="center" wrapText="1"/>
    </xf>
    <xf numFmtId="9" fontId="14" fillId="2" borderId="43" xfId="1" applyNumberFormat="1" applyFont="1" applyFill="1" applyBorder="1" applyAlignment="1">
      <alignment horizontal="center" vertical="center" wrapText="1"/>
    </xf>
    <xf numFmtId="9" fontId="14" fillId="2" borderId="27" xfId="1" applyNumberFormat="1" applyFont="1" applyFill="1" applyBorder="1" applyAlignment="1">
      <alignment horizontal="center" vertical="center" wrapText="1"/>
    </xf>
    <xf numFmtId="0" fontId="14" fillId="2" borderId="1" xfId="1" applyFont="1" applyFill="1" applyBorder="1" applyAlignment="1">
      <alignment horizontal="justify" vertical="center" wrapText="1"/>
    </xf>
    <xf numFmtId="0" fontId="20" fillId="7" borderId="1" xfId="1" applyFont="1" applyFill="1" applyBorder="1" applyAlignment="1">
      <alignment horizontal="center" vertical="center" wrapText="1"/>
    </xf>
    <xf numFmtId="0" fontId="22" fillId="0" borderId="1" xfId="1" applyFont="1" applyBorder="1" applyAlignment="1">
      <alignment horizontal="justify" vertical="center" wrapText="1"/>
    </xf>
    <xf numFmtId="0" fontId="22" fillId="0" borderId="1" xfId="1" applyFont="1" applyBorder="1" applyAlignment="1">
      <alignment horizontal="center" vertical="center" wrapText="1"/>
    </xf>
    <xf numFmtId="0" fontId="21" fillId="2" borderId="1" xfId="1" applyFont="1" applyFill="1" applyBorder="1" applyAlignment="1">
      <alignment horizontal="justify" vertical="center" wrapText="1"/>
    </xf>
    <xf numFmtId="0" fontId="22" fillId="0" borderId="1" xfId="1" applyFont="1" applyBorder="1" applyAlignment="1">
      <alignment horizontal="justify" vertical="center"/>
    </xf>
    <xf numFmtId="0" fontId="22" fillId="2" borderId="1" xfId="1" applyFont="1" applyFill="1" applyBorder="1" applyAlignment="1">
      <alignment horizontal="justify" vertical="center" wrapText="1"/>
    </xf>
    <xf numFmtId="0" fontId="28" fillId="0" borderId="1" xfId="1" applyFont="1" applyBorder="1" applyAlignment="1">
      <alignment horizontal="center" vertical="center" wrapText="1"/>
    </xf>
    <xf numFmtId="0" fontId="8" fillId="17" borderId="1" xfId="1" applyFont="1" applyFill="1" applyBorder="1" applyAlignment="1">
      <alignment horizontal="center" vertical="center" wrapText="1"/>
    </xf>
    <xf numFmtId="0" fontId="7" fillId="17"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justify" vertical="center"/>
    </xf>
    <xf numFmtId="0" fontId="21" fillId="0" borderId="1" xfId="1" applyFont="1" applyBorder="1" applyAlignment="1">
      <alignment horizontal="left" vertical="center" wrapText="1"/>
    </xf>
    <xf numFmtId="0" fontId="22" fillId="0" borderId="1" xfId="1" applyFont="1" applyBorder="1" applyAlignment="1">
      <alignment horizontal="left" vertical="center" wrapText="1"/>
    </xf>
    <xf numFmtId="0" fontId="11" fillId="0" borderId="0" xfId="0" applyFont="1" applyAlignment="1">
      <alignment horizontal="center"/>
    </xf>
  </cellXfs>
  <cellStyles count="8">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2" xfId="3" xr:uid="{00000000-0005-0000-0000-000006000000}"/>
    <cellStyle name="Salida" xfId="7" builtinId="21"/>
  </cellStyles>
  <dxfs count="26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66FF33"/>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47625</xdr:colOff>
      <xdr:row>0</xdr:row>
      <xdr:rowOff>28575</xdr:rowOff>
    </xdr:from>
    <xdr:ext cx="971550" cy="733425"/>
    <xdr:pic>
      <xdr:nvPicPr>
        <xdr:cNvPr id="2" name="9 Imagen" descr="LOGO SED.jpg">
          <a:extLst>
            <a:ext uri="{FF2B5EF4-FFF2-40B4-BE49-F238E27FC236}">
              <a16:creationId xmlns:a16="http://schemas.microsoft.com/office/drawing/2014/main" id="{F65608B0-D128-4BC5-8235-CBEFEBC000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80975"/>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794015</xdr:colOff>
      <xdr:row>0</xdr:row>
      <xdr:rowOff>312964</xdr:rowOff>
    </xdr:from>
    <xdr:ext cx="838841" cy="694569"/>
    <xdr:pic>
      <xdr:nvPicPr>
        <xdr:cNvPr id="2" name="9 Imagen" descr="LOGO 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194" y="312964"/>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0</xdr:row>
      <xdr:rowOff>14414</xdr:rowOff>
    </xdr:from>
    <xdr:ext cx="1157481" cy="757112"/>
    <xdr:pic>
      <xdr:nvPicPr>
        <xdr:cNvPr id="2" name="9 Imagen" descr="LOGO SED.jpg">
          <a:extLst>
            <a:ext uri="{FF2B5EF4-FFF2-40B4-BE49-F238E27FC236}">
              <a16:creationId xmlns:a16="http://schemas.microsoft.com/office/drawing/2014/main" id="{8CF9674B-0C22-48AB-A3C0-278685C929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90664"/>
          <a:ext cx="1157481" cy="757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10583</xdr:colOff>
      <xdr:row>0</xdr:row>
      <xdr:rowOff>84665</xdr:rowOff>
    </xdr:from>
    <xdr:ext cx="1492817" cy="666752"/>
    <xdr:pic>
      <xdr:nvPicPr>
        <xdr:cNvPr id="3" name="9 Imagen" descr="LOGO SED.jpg">
          <a:extLst>
            <a:ext uri="{FF2B5EF4-FFF2-40B4-BE49-F238E27FC236}">
              <a16:creationId xmlns:a16="http://schemas.microsoft.com/office/drawing/2014/main" id="{A419E8EC-909C-4755-AC2E-98D0E9798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083" y="84665"/>
          <a:ext cx="1492817"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1</xdr:row>
      <xdr:rowOff>9525</xdr:rowOff>
    </xdr:from>
    <xdr:ext cx="882362" cy="761134"/>
    <xdr:pic>
      <xdr:nvPicPr>
        <xdr:cNvPr id="2" name="9 Imagen" descr="LOGO SED.jpg">
          <a:extLst>
            <a:ext uri="{FF2B5EF4-FFF2-40B4-BE49-F238E27FC236}">
              <a16:creationId xmlns:a16="http://schemas.microsoft.com/office/drawing/2014/main" id="{0025ECC8-CC74-4C74-8C72-6167B8EF38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80975"/>
          <a:ext cx="882362" cy="761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3" name="9 Imagen" descr="LOGO SED.jpg">
          <a:extLst>
            <a:ext uri="{FF2B5EF4-FFF2-40B4-BE49-F238E27FC236}">
              <a16:creationId xmlns:a16="http://schemas.microsoft.com/office/drawing/2014/main" id="{C9AEC64D-237A-4C61-8CF2-2773885012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78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EO/Desktop/OFICIOS%20RACIONALIZACION%20DE%20TRAMITES/Listado%20Tramites%20SED.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juridica/PAAC%202019%20matriz%20mapa%20riesgos%20corrupcion%20OAJ%2013-12-2018%20Vfinal.xlsx?47AA5828" TargetMode="External"/><Relationship Id="rId1" Type="http://schemas.openxmlformats.org/officeDocument/2006/relationships/externalLinkPath" Target="file:///\\47AA5828\PAAC%202019%20matriz%20mapa%20riesgos%20corrupcion%20OAJ%2013-12-2018%20V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errocarrilerosolitario/Library/Containers/com.microsoft.Excel/Data/Documents/C:/Users/erodelo/Desktop/Copia%20de%20Prueba%20OKKK.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C:/Users/cvega/AppData/Local/Microsoft/Windows/Temporary%20Internet%20Files/Content.Outlook/75D2HZSO/MAPA%20RIESGOS%20CORRUPCION%202019%20CONTRATACION%20DBE.xlsx?F8F66CC4" TargetMode="External"/><Relationship Id="rId1" Type="http://schemas.openxmlformats.org/officeDocument/2006/relationships/externalLinkPath" Target="file:///\\F8F66CC4\MAPA%20RIESGOS%20CORRUPCION%202019%20CONTRATACION%20DBE.xlsx"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contractual/Formulaci&#243;n%20Mapa%20de%20Riesgos%20de%20Corrupcion%2017-12%20publicar.xlsx?A9620F83" TargetMode="External"/><Relationship Id="rId1" Type="http://schemas.openxmlformats.org/officeDocument/2006/relationships/externalLinkPath" Target="file:///\\A9620F83\Formulaci&#243;n%20Mapa%20de%20Riesgos%20de%20Corrupcion%2017-12%20publica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ernandez/AppData/Local/Microsoft/Windows/Temporary%20Internet%20Files/Content.Outlook/GE3GBHQ8/Seguimiento%20OCI%20REN.CTAS%20Y%20TRANSP%20%202018%20abri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ferrocarrilerosolitario/Library/Containers/com.microsoft.Excel/Data/Documents/C:/Users/LMADRIGAL/AppData/Local/Microsoft/Windows/INetCache/Content.Outlook/X5BG69ON/MAPA%20ANTICORRUPCION%202019%2024-12-2018.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documental/PAAC%202019%20matriz%20mapa%20riesgos%20corrupcion%2012_12_2018%20publicar.xlsx?DE46FFA1" TargetMode="External"/><Relationship Id="rId1" Type="http://schemas.openxmlformats.org/officeDocument/2006/relationships/externalLinkPath" Target="file:///\\DE46FFA1\PAAC%202019%20matriz%20mapa%20riesgos%20corrupcion%2012_12_2018%20publicar.xlsx"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talento%20humano/PAAC%202019%20matriz%20mapa%20riesgos%20corrupcion%20Gesti&#243;n%20del%20Talento%20Humano%202019.xlsx?CE199320" TargetMode="External"/><Relationship Id="rId1" Type="http://schemas.openxmlformats.org/officeDocument/2006/relationships/externalLinkPath" Target="file:///\\CE199320\PAAC%202019%20matriz%20mapa%20riesgos%20corrupcion%20Gesti&#243;n%20del%20Talento%20Humano%202019.xlsx" TargetMode="External"/></Relationships>
</file>

<file path=xl/externalLinks/_rels/externalLink27.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tecnologia%20informacion%20comunicaciones/PAAC%202019%20matriz%20mapa%20riesgos%20corrupcion%20Gesti&#243;n%20de%20las%20Tecnolog&#237;as%20dic%2012.xlsx?B18077AF" TargetMode="External"/><Relationship Id="rId1" Type="http://schemas.openxmlformats.org/officeDocument/2006/relationships/externalLinkPath" Target="file:///\\B18077AF\PAAC%202019%20matriz%20mapa%20riesgos%20corrupcion%20Gesti&#243;n%20de%20las%20Tecnolog&#237;as%20dic%2012.xlsx"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infraestructura%20y%20recursos%20fisicos/PAAC%202019%20matriz%20mapa%20riesgos%20corrupcion-indicadores%2012-12-2018%20DDE%20final.xlsx?23FD16C3" TargetMode="External"/><Relationship Id="rId1" Type="http://schemas.openxmlformats.org/officeDocument/2006/relationships/externalLinkPath" Target="file:///\\23FD16C3\PAAC%202019%20matriz%20mapa%20riesgos%20corrupcion-indicadores%2012-12-2018%20DDE%20final.xlsx" TargetMode="External"/></Relationships>
</file>

<file path=xl/externalLinks/_rels/externalLink29.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acceso%20y%20permanencia/PAAC%202019%20matriz%20mapa%20riesgos%20corrupcion-indicadores%2012-12-2018%20DBEDCOB.xlsx?6D76AAFF" TargetMode="External"/><Relationship Id="rId1" Type="http://schemas.openxmlformats.org/officeDocument/2006/relationships/externalLinkPath" Target="file:///\\6D76AAFF\PAAC%202019%20matriz%20mapa%20riesgos%20corrupcion-indicadores%2012-12-2018%20DBEDCO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30.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C:/Users/lherrera/AppData/Local/Microsoft/Windows/Temporary%20Internet%20Files/Content.Outlook/GGO5PCHB/PAAC%20def.%202019%20matriz%20mapa%20riesgos%20corrupcion%20Control%20de%20la%20prestaci&#243;n%20del%20servicio%20educativo.xlsx?CEEE9B9B" TargetMode="External"/><Relationship Id="rId1" Type="http://schemas.openxmlformats.org/officeDocument/2006/relationships/externalLinkPath" Target="file:///\\CEEE9B9B\PAAC%20def.%202019%20matriz%20mapa%20riesgos%20corrupcion%20Control%20de%20la%20prestaci&#243;n%20del%20servicio%20educativo.xlsx" TargetMode="External"/></Relationships>
</file>

<file path=xl/externalLinks/_rels/externalLink31.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comunicacion/PAAC%202019%20matriz%20mapa%20riesgos%20corrupcion-indicadores%2005-12-2018%20publicar.xlsx?BAB35397" TargetMode="External"/><Relationship Id="rId1" Type="http://schemas.openxmlformats.org/officeDocument/2006/relationships/externalLinkPath" Target="file:///\\BAB35397\PAAC%202019%20matriz%20mapa%20riesgos%20corrupcion-indicadores%2005-12-2018%20publicar.xlsx"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administrativa/Copia%20de%20PAAC%202019%20matriz%20mapa%20riesgos%20corrupcion%20-%20GESTION%20ADMINISTRATIVA.xlsx?EF1232BF" TargetMode="External"/><Relationship Id="rId1" Type="http://schemas.openxmlformats.org/officeDocument/2006/relationships/externalLinkPath" Target="file:///\\EF1232BF\Copia%20de%20PAAC%202019%20matriz%20mapa%20riesgos%20corrupcion%20-%20GESTION%20ADMINISTRATIVA.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ferrocarrilerosolitario/Library/Containers/com.microsoft.Excel/Data/Documents/D:/BACKUP%20JCABRERA/disco%20D/SED/CALIDAD/MAPA%20DE%20RIESGOS/2019/Mapa%20riesgos%20Oficina%20de%20Presupuesto%202019%20-%20Nuevo%20Riesgo-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errocarrilerosolitario/Library/Containers/com.microsoft.Excel/Data/Documents/D:/LHERRERA/Documents/OAP%20desde%202012/2019/PAAC/consolidado%206%20componentes/PAAC%202019%20ene29%20ajustado%20gestion%20contractual%20directora.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ferrocarrilerosolitario/Library/Containers/com.microsoft.Excel/Data/Documents/D:/LHERRERA/Documents/OAP%20desde%202012/2019/PAAC/Componente%20mapa%20de%20riesgos%20de%20corrupcion/calidad%20educativa%20integral/PAAC%202019%20mapa%20riesgos%20corrupcion%20CEI%20SCP%2013122018.xlsx?B78D8491" TargetMode="External"/><Relationship Id="rId1" Type="http://schemas.openxmlformats.org/officeDocument/2006/relationships/externalLinkPath" Target="file:///\\B78D8491\PAAC%202019%20mapa%20riesgos%20corrupcion%20CEI%20SCP%2013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generales"/>
      <sheetName val="ListadoTabla"/>
      <sheetName val="Trámites_Activos_Inactivos"/>
      <sheetName val="Matriz"/>
      <sheetName val="Tipo_Modificación"/>
    </sheetNames>
    <sheetDataSet>
      <sheetData sheetId="0"/>
      <sheetData sheetId="1">
        <row r="1">
          <cell r="A1">
            <v>1400</v>
          </cell>
        </row>
        <row r="2">
          <cell r="A2">
            <v>2100</v>
          </cell>
        </row>
        <row r="3">
          <cell r="A3">
            <v>2500</v>
          </cell>
        </row>
        <row r="4">
          <cell r="A4">
            <v>2600</v>
          </cell>
        </row>
        <row r="5">
          <cell r="A5">
            <v>3200</v>
          </cell>
        </row>
        <row r="6">
          <cell r="A6">
            <v>3500</v>
          </cell>
        </row>
        <row r="7">
          <cell r="A7">
            <v>4100</v>
          </cell>
        </row>
        <row r="8">
          <cell r="A8">
            <v>4200</v>
          </cell>
        </row>
        <row r="9">
          <cell r="A9">
            <v>4400</v>
          </cell>
        </row>
        <row r="10">
          <cell r="A10">
            <v>5100</v>
          </cell>
        </row>
        <row r="11">
          <cell r="A11">
            <v>5101</v>
          </cell>
        </row>
        <row r="12">
          <cell r="A12">
            <v>5110</v>
          </cell>
        </row>
        <row r="13">
          <cell r="A13">
            <v>5111</v>
          </cell>
        </row>
        <row r="14">
          <cell r="A14">
            <v>5120</v>
          </cell>
        </row>
        <row r="15">
          <cell r="A15">
            <v>5130</v>
          </cell>
        </row>
        <row r="16">
          <cell r="A16">
            <v>5220</v>
          </cell>
        </row>
        <row r="17">
          <cell r="A17">
            <v>5301</v>
          </cell>
        </row>
        <row r="18">
          <cell r="A18">
            <v>5310</v>
          </cell>
        </row>
        <row r="19">
          <cell r="A19">
            <v>5420</v>
          </cell>
        </row>
      </sheetData>
      <sheetData sheetId="2">
        <row r="1">
          <cell r="A1" t="str">
            <v>Activo</v>
          </cell>
        </row>
      </sheetData>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sheetData sheetId="14"/>
      <sheetData sheetId="15"/>
      <sheetData sheetId="16"/>
      <sheetData sheetId="1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baseColWidth="10" defaultColWidth="11.42578125"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42578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42578125" style="5" customWidth="1"/>
    <col min="41" max="16384" width="11.42578125" style="1"/>
  </cols>
  <sheetData>
    <row r="1" spans="1:40" ht="40.5" customHeight="1" thickBot="1">
      <c r="A1" s="311"/>
      <c r="B1" s="312"/>
      <c r="C1" s="320" t="s">
        <v>13</v>
      </c>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2"/>
    </row>
    <row r="2" spans="1:40" ht="30" customHeight="1" thickBot="1">
      <c r="A2" s="313"/>
      <c r="B2" s="314"/>
      <c r="C2" s="317" t="s">
        <v>14</v>
      </c>
      <c r="D2" s="318"/>
      <c r="E2" s="318"/>
      <c r="F2" s="318"/>
      <c r="G2" s="319"/>
      <c r="H2" s="328"/>
      <c r="I2" s="329"/>
      <c r="J2" s="329"/>
      <c r="K2" s="329"/>
      <c r="L2" s="330"/>
      <c r="M2" s="318"/>
      <c r="N2" s="318"/>
      <c r="O2" s="318"/>
      <c r="P2" s="319"/>
      <c r="Q2" s="325"/>
      <c r="R2" s="326"/>
      <c r="S2" s="326"/>
      <c r="T2" s="326"/>
      <c r="U2" s="326"/>
      <c r="V2" s="326"/>
      <c r="W2" s="326"/>
      <c r="X2" s="326"/>
      <c r="Y2" s="326"/>
      <c r="Z2" s="326"/>
      <c r="AA2" s="326"/>
      <c r="AB2" s="326"/>
      <c r="AC2" s="326"/>
      <c r="AD2" s="326"/>
      <c r="AE2" s="326"/>
      <c r="AF2" s="326"/>
      <c r="AG2" s="326"/>
      <c r="AH2" s="326"/>
      <c r="AI2" s="326"/>
      <c r="AJ2" s="326"/>
      <c r="AK2" s="326"/>
      <c r="AL2" s="326"/>
      <c r="AM2" s="326"/>
      <c r="AN2" s="327"/>
    </row>
    <row r="3" spans="1:40" ht="30" customHeight="1" thickBot="1">
      <c r="A3" s="315"/>
      <c r="B3" s="316"/>
      <c r="C3" s="320" t="s">
        <v>15</v>
      </c>
      <c r="D3" s="322"/>
      <c r="E3" s="325"/>
      <c r="F3" s="326"/>
      <c r="G3" s="326"/>
      <c r="H3" s="326"/>
      <c r="I3" s="326"/>
      <c r="J3" s="326"/>
      <c r="K3" s="326"/>
      <c r="L3" s="327"/>
      <c r="M3" s="321"/>
      <c r="N3" s="321"/>
      <c r="O3" s="322"/>
      <c r="P3" s="325"/>
      <c r="Q3" s="326"/>
      <c r="R3" s="326"/>
      <c r="S3" s="326"/>
      <c r="T3" s="326"/>
      <c r="U3" s="326"/>
      <c r="V3" s="326"/>
      <c r="W3" s="326"/>
      <c r="X3" s="326"/>
      <c r="Y3" s="326"/>
      <c r="Z3" s="326"/>
      <c r="AA3" s="326"/>
      <c r="AB3" s="326"/>
      <c r="AC3" s="326"/>
      <c r="AD3" s="326"/>
      <c r="AE3" s="326"/>
      <c r="AF3" s="326"/>
      <c r="AG3" s="326"/>
      <c r="AH3" s="326"/>
      <c r="AI3" s="326"/>
      <c r="AJ3" s="326"/>
      <c r="AK3" s="326"/>
      <c r="AL3" s="326"/>
      <c r="AM3" s="326"/>
      <c r="AN3" s="327"/>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308" t="s">
        <v>56</v>
      </c>
      <c r="B5" s="309"/>
      <c r="C5" s="309"/>
      <c r="D5" s="309"/>
      <c r="E5" s="310"/>
      <c r="F5" s="308" t="s">
        <v>57</v>
      </c>
      <c r="G5" s="309"/>
      <c r="H5" s="309"/>
      <c r="I5" s="310"/>
      <c r="J5" s="308" t="s">
        <v>58</v>
      </c>
      <c r="K5" s="309"/>
      <c r="L5" s="309"/>
      <c r="M5" s="309"/>
      <c r="N5" s="309"/>
      <c r="O5" s="309"/>
      <c r="P5" s="309"/>
      <c r="Q5" s="309"/>
      <c r="R5" s="309"/>
      <c r="S5" s="309"/>
      <c r="T5" s="309"/>
      <c r="U5" s="309"/>
      <c r="V5" s="309"/>
      <c r="W5" s="310"/>
      <c r="X5" s="308" t="s">
        <v>59</v>
      </c>
      <c r="Y5" s="323"/>
      <c r="Z5" s="323"/>
      <c r="AA5" s="323"/>
      <c r="AB5" s="323"/>
      <c r="AC5" s="323"/>
      <c r="AD5" s="323"/>
      <c r="AE5" s="323"/>
      <c r="AF5" s="323"/>
      <c r="AG5" s="323"/>
      <c r="AH5" s="323"/>
      <c r="AI5" s="324"/>
      <c r="AJ5" s="308" t="s">
        <v>60</v>
      </c>
      <c r="AK5" s="323"/>
      <c r="AL5" s="323"/>
      <c r="AM5" s="323"/>
      <c r="AN5" s="324"/>
    </row>
    <row r="6" spans="1:40" s="3" customFormat="1" ht="27" customHeight="1">
      <c r="A6" s="276" t="s">
        <v>12</v>
      </c>
      <c r="B6" s="278" t="s">
        <v>35</v>
      </c>
      <c r="C6" s="278" t="s">
        <v>0</v>
      </c>
      <c r="D6" s="278" t="s">
        <v>36</v>
      </c>
      <c r="E6" s="294" t="s">
        <v>1</v>
      </c>
      <c r="F6" s="276" t="s">
        <v>2</v>
      </c>
      <c r="G6" s="278" t="s">
        <v>3</v>
      </c>
      <c r="H6" s="296" t="s">
        <v>4</v>
      </c>
      <c r="I6" s="305" t="s">
        <v>5</v>
      </c>
      <c r="J6" s="276" t="s">
        <v>6</v>
      </c>
      <c r="K6" s="278" t="s">
        <v>64</v>
      </c>
      <c r="L6" s="278" t="s">
        <v>67</v>
      </c>
      <c r="M6" s="278" t="s">
        <v>63</v>
      </c>
      <c r="N6" s="278" t="s">
        <v>7</v>
      </c>
      <c r="O6" s="278" t="s">
        <v>2</v>
      </c>
      <c r="P6" s="278" t="s">
        <v>3</v>
      </c>
      <c r="Q6" s="296" t="s">
        <v>4</v>
      </c>
      <c r="R6" s="296" t="s">
        <v>5</v>
      </c>
      <c r="S6" s="298" t="s">
        <v>61</v>
      </c>
      <c r="T6" s="298"/>
      <c r="U6" s="298"/>
      <c r="V6" s="298"/>
      <c r="W6" s="299"/>
      <c r="X6" s="302" t="s">
        <v>16</v>
      </c>
      <c r="Y6" s="300"/>
      <c r="Z6" s="300"/>
      <c r="AA6" s="300"/>
      <c r="AB6" s="300" t="s">
        <v>17</v>
      </c>
      <c r="AC6" s="300"/>
      <c r="AD6" s="300"/>
      <c r="AE6" s="300"/>
      <c r="AF6" s="300" t="s">
        <v>18</v>
      </c>
      <c r="AG6" s="300"/>
      <c r="AH6" s="300"/>
      <c r="AI6" s="301"/>
      <c r="AJ6" s="276" t="s">
        <v>19</v>
      </c>
      <c r="AK6" s="278" t="s">
        <v>54</v>
      </c>
      <c r="AL6" s="278" t="s">
        <v>23</v>
      </c>
      <c r="AM6" s="278" t="s">
        <v>20</v>
      </c>
      <c r="AN6" s="294" t="s">
        <v>55</v>
      </c>
    </row>
    <row r="7" spans="1:40" s="3" customFormat="1" ht="27" customHeight="1">
      <c r="A7" s="276"/>
      <c r="B7" s="278"/>
      <c r="C7" s="278"/>
      <c r="D7" s="278"/>
      <c r="E7" s="294"/>
      <c r="F7" s="276"/>
      <c r="G7" s="278"/>
      <c r="H7" s="296"/>
      <c r="I7" s="305"/>
      <c r="J7" s="276"/>
      <c r="K7" s="278"/>
      <c r="L7" s="278"/>
      <c r="M7" s="278"/>
      <c r="N7" s="278"/>
      <c r="O7" s="278"/>
      <c r="P7" s="278"/>
      <c r="Q7" s="296"/>
      <c r="R7" s="296"/>
      <c r="S7" s="278" t="s">
        <v>62</v>
      </c>
      <c r="T7" s="278" t="s">
        <v>8</v>
      </c>
      <c r="U7" s="278" t="s">
        <v>9</v>
      </c>
      <c r="V7" s="278" t="s">
        <v>10</v>
      </c>
      <c r="W7" s="294" t="s">
        <v>11</v>
      </c>
      <c r="X7" s="276" t="s">
        <v>21</v>
      </c>
      <c r="Y7" s="278" t="s">
        <v>22</v>
      </c>
      <c r="Z7" s="278" t="s">
        <v>24</v>
      </c>
      <c r="AA7" s="278" t="s">
        <v>23</v>
      </c>
      <c r="AB7" s="278" t="s">
        <v>21</v>
      </c>
      <c r="AC7" s="278" t="s">
        <v>22</v>
      </c>
      <c r="AD7" s="278" t="s">
        <v>24</v>
      </c>
      <c r="AE7" s="278" t="s">
        <v>23</v>
      </c>
      <c r="AF7" s="278" t="s">
        <v>21</v>
      </c>
      <c r="AG7" s="278" t="s">
        <v>22</v>
      </c>
      <c r="AH7" s="278" t="s">
        <v>24</v>
      </c>
      <c r="AI7" s="294" t="s">
        <v>23</v>
      </c>
      <c r="AJ7" s="276"/>
      <c r="AK7" s="278"/>
      <c r="AL7" s="278"/>
      <c r="AM7" s="278"/>
      <c r="AN7" s="294"/>
    </row>
    <row r="8" spans="1:40" ht="27" customHeight="1" thickBot="1">
      <c r="A8" s="277"/>
      <c r="B8" s="279"/>
      <c r="C8" s="279"/>
      <c r="D8" s="279"/>
      <c r="E8" s="295"/>
      <c r="F8" s="277"/>
      <c r="G8" s="279"/>
      <c r="H8" s="297"/>
      <c r="I8" s="306"/>
      <c r="J8" s="277"/>
      <c r="K8" s="279"/>
      <c r="L8" s="279"/>
      <c r="M8" s="279"/>
      <c r="N8" s="279"/>
      <c r="O8" s="279"/>
      <c r="P8" s="279"/>
      <c r="Q8" s="297"/>
      <c r="R8" s="297"/>
      <c r="S8" s="279"/>
      <c r="T8" s="279"/>
      <c r="U8" s="279"/>
      <c r="V8" s="279"/>
      <c r="W8" s="295"/>
      <c r="X8" s="277"/>
      <c r="Y8" s="279"/>
      <c r="Z8" s="279"/>
      <c r="AA8" s="279"/>
      <c r="AB8" s="279"/>
      <c r="AC8" s="279"/>
      <c r="AD8" s="279"/>
      <c r="AE8" s="279"/>
      <c r="AF8" s="279"/>
      <c r="AG8" s="279"/>
      <c r="AH8" s="279"/>
      <c r="AI8" s="295"/>
      <c r="AJ8" s="277"/>
      <c r="AK8" s="279"/>
      <c r="AL8" s="279"/>
      <c r="AM8" s="279"/>
      <c r="AN8" s="295"/>
    </row>
    <row r="9" spans="1:40" ht="18.75" customHeight="1">
      <c r="A9" s="291">
        <v>1</v>
      </c>
      <c r="B9" s="283"/>
      <c r="C9" s="288"/>
      <c r="D9" s="283"/>
      <c r="E9" s="280"/>
      <c r="F9" s="303"/>
      <c r="G9" s="283"/>
      <c r="H9" s="283"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280" t="str">
        <f>IF(EXACT(H9,"Baja"),"Asumir el Riesgo",IF(EXACT(H9,"Moderada"),"Asumir el Riesgo, Reducir el Riesgo",IF(EXACT(H9,"Alta"),"Asumir el Riesgo, Evitar, Compartir o Transferir",IF(EXACT(H9,"Extrema"),"Reducir el Riesgo, Evitar, Compartir o Transferir",""))))</f>
        <v/>
      </c>
      <c r="J9" s="303"/>
      <c r="K9" s="283"/>
      <c r="L9" s="15"/>
      <c r="M9" s="15" t="str">
        <f>+IFERROR(VLOOKUP(L9,DATOS!$E$2:$F$9,2,FALSE),"")</f>
        <v/>
      </c>
      <c r="N9" s="307">
        <f>SUM(M9:M16)</f>
        <v>0</v>
      </c>
      <c r="O9" s="283"/>
      <c r="P9" s="283"/>
      <c r="Q9" s="283"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280" t="str">
        <f>IF(EXACT(Q9,"Baja"),"Asumir el Riesgo",IF(EXACT(Q9,"Moderada"),"Asumir el Riesgo, Reducir el Riesgo",IF(EXACT(Q9,"Alta"),"Asumir el Riesgo, Evitar, Compartir o Transferir",IF(EXACT(Q9,"Extrema"),"Reducir el Riesgo, Evitar, Compartir o Transferir",""))))</f>
        <v/>
      </c>
      <c r="S9" s="307"/>
      <c r="T9" s="307"/>
      <c r="U9" s="307"/>
      <c r="V9" s="307"/>
      <c r="W9" s="332"/>
      <c r="X9" s="291"/>
      <c r="Y9" s="307"/>
      <c r="Z9" s="307"/>
      <c r="AA9" s="307"/>
      <c r="AB9" s="307"/>
      <c r="AC9" s="307"/>
      <c r="AD9" s="307"/>
      <c r="AE9" s="307"/>
      <c r="AF9" s="307"/>
      <c r="AG9" s="307"/>
      <c r="AH9" s="307"/>
      <c r="AI9" s="332"/>
      <c r="AJ9" s="338"/>
      <c r="AK9" s="334"/>
      <c r="AL9" s="334"/>
      <c r="AM9" s="334"/>
      <c r="AN9" s="336"/>
    </row>
    <row r="10" spans="1:40" ht="18.75" customHeight="1">
      <c r="A10" s="292"/>
      <c r="B10" s="284"/>
      <c r="C10" s="289"/>
      <c r="D10" s="284"/>
      <c r="E10" s="281"/>
      <c r="F10" s="304"/>
      <c r="G10" s="284"/>
      <c r="H10" s="284"/>
      <c r="I10" s="281"/>
      <c r="J10" s="304"/>
      <c r="K10" s="284"/>
      <c r="L10" s="14"/>
      <c r="M10" s="14" t="str">
        <f>+IFERROR(VLOOKUP(L10,DATOS!$E$2:$F$9,2,FALSE),"")</f>
        <v/>
      </c>
      <c r="N10" s="286"/>
      <c r="O10" s="284"/>
      <c r="P10" s="284"/>
      <c r="Q10" s="284"/>
      <c r="R10" s="281"/>
      <c r="S10" s="286"/>
      <c r="T10" s="286"/>
      <c r="U10" s="286"/>
      <c r="V10" s="286"/>
      <c r="W10" s="333"/>
      <c r="X10" s="292"/>
      <c r="Y10" s="286"/>
      <c r="Z10" s="286"/>
      <c r="AA10" s="286"/>
      <c r="AB10" s="286"/>
      <c r="AC10" s="286"/>
      <c r="AD10" s="286"/>
      <c r="AE10" s="286"/>
      <c r="AF10" s="286"/>
      <c r="AG10" s="286"/>
      <c r="AH10" s="286"/>
      <c r="AI10" s="333"/>
      <c r="AJ10" s="339"/>
      <c r="AK10" s="335"/>
      <c r="AL10" s="335"/>
      <c r="AM10" s="335"/>
      <c r="AN10" s="337"/>
    </row>
    <row r="11" spans="1:40" ht="18.75" customHeight="1">
      <c r="A11" s="292"/>
      <c r="B11" s="284"/>
      <c r="C11" s="289"/>
      <c r="D11" s="284"/>
      <c r="E11" s="281"/>
      <c r="F11" s="304"/>
      <c r="G11" s="284"/>
      <c r="H11" s="284"/>
      <c r="I11" s="281"/>
      <c r="J11" s="304"/>
      <c r="K11" s="284"/>
      <c r="L11" s="14"/>
      <c r="M11" s="14" t="str">
        <f>+IFERROR(VLOOKUP(L11,DATOS!$E$2:$F$9,2,FALSE),"")</f>
        <v/>
      </c>
      <c r="N11" s="286"/>
      <c r="O11" s="284"/>
      <c r="P11" s="284"/>
      <c r="Q11" s="284"/>
      <c r="R11" s="281"/>
      <c r="S11" s="286"/>
      <c r="T11" s="286"/>
      <c r="U11" s="286"/>
      <c r="V11" s="286"/>
      <c r="W11" s="333"/>
      <c r="X11" s="292"/>
      <c r="Y11" s="286"/>
      <c r="Z11" s="286"/>
      <c r="AA11" s="286"/>
      <c r="AB11" s="286"/>
      <c r="AC11" s="286"/>
      <c r="AD11" s="286"/>
      <c r="AE11" s="286"/>
      <c r="AF11" s="286"/>
      <c r="AG11" s="286"/>
      <c r="AH11" s="286"/>
      <c r="AI11" s="333"/>
      <c r="AJ11" s="339"/>
      <c r="AK11" s="335"/>
      <c r="AL11" s="335"/>
      <c r="AM11" s="335"/>
      <c r="AN11" s="337"/>
    </row>
    <row r="12" spans="1:40" ht="18.75" customHeight="1">
      <c r="A12" s="292"/>
      <c r="B12" s="284"/>
      <c r="C12" s="289"/>
      <c r="D12" s="284"/>
      <c r="E12" s="281"/>
      <c r="F12" s="304"/>
      <c r="G12" s="284"/>
      <c r="H12" s="284"/>
      <c r="I12" s="281"/>
      <c r="J12" s="304"/>
      <c r="K12" s="284"/>
      <c r="L12" s="14"/>
      <c r="M12" s="14" t="str">
        <f>+IFERROR(VLOOKUP(L12,DATOS!$E$2:$F$9,2,FALSE),"")</f>
        <v/>
      </c>
      <c r="N12" s="286"/>
      <c r="O12" s="284"/>
      <c r="P12" s="284"/>
      <c r="Q12" s="284"/>
      <c r="R12" s="281"/>
      <c r="S12" s="286"/>
      <c r="T12" s="286"/>
      <c r="U12" s="286"/>
      <c r="V12" s="286"/>
      <c r="W12" s="333"/>
      <c r="X12" s="292"/>
      <c r="Y12" s="286"/>
      <c r="Z12" s="286"/>
      <c r="AA12" s="286"/>
      <c r="AB12" s="286"/>
      <c r="AC12" s="286"/>
      <c r="AD12" s="286"/>
      <c r="AE12" s="286"/>
      <c r="AF12" s="286"/>
      <c r="AG12" s="286"/>
      <c r="AH12" s="286"/>
      <c r="AI12" s="333"/>
      <c r="AJ12" s="339"/>
      <c r="AK12" s="335"/>
      <c r="AL12" s="335"/>
      <c r="AM12" s="335"/>
      <c r="AN12" s="337"/>
    </row>
    <row r="13" spans="1:40" ht="18.75" customHeight="1">
      <c r="A13" s="292"/>
      <c r="B13" s="284"/>
      <c r="C13" s="289"/>
      <c r="D13" s="284"/>
      <c r="E13" s="281"/>
      <c r="F13" s="304"/>
      <c r="G13" s="284"/>
      <c r="H13" s="284"/>
      <c r="I13" s="281"/>
      <c r="J13" s="304"/>
      <c r="K13" s="284"/>
      <c r="L13" s="14"/>
      <c r="M13" s="14" t="str">
        <f>+IFERROR(VLOOKUP(L13,DATOS!$E$2:$F$9,2,FALSE),"")</f>
        <v/>
      </c>
      <c r="N13" s="286"/>
      <c r="O13" s="284"/>
      <c r="P13" s="284"/>
      <c r="Q13" s="284"/>
      <c r="R13" s="281"/>
      <c r="S13" s="286"/>
      <c r="T13" s="286"/>
      <c r="U13" s="286"/>
      <c r="V13" s="286"/>
      <c r="W13" s="333"/>
      <c r="X13" s="292"/>
      <c r="Y13" s="286"/>
      <c r="Z13" s="286"/>
      <c r="AA13" s="286"/>
      <c r="AB13" s="286"/>
      <c r="AC13" s="286"/>
      <c r="AD13" s="286"/>
      <c r="AE13" s="286"/>
      <c r="AF13" s="286"/>
      <c r="AG13" s="286"/>
      <c r="AH13" s="286"/>
      <c r="AI13" s="333"/>
      <c r="AJ13" s="339"/>
      <c r="AK13" s="335"/>
      <c r="AL13" s="335"/>
      <c r="AM13" s="335"/>
      <c r="AN13" s="337"/>
    </row>
    <row r="14" spans="1:40" ht="18.75" customHeight="1">
      <c r="A14" s="292"/>
      <c r="B14" s="284"/>
      <c r="C14" s="289"/>
      <c r="D14" s="284"/>
      <c r="E14" s="281"/>
      <c r="F14" s="304"/>
      <c r="G14" s="284"/>
      <c r="H14" s="284"/>
      <c r="I14" s="281"/>
      <c r="J14" s="304"/>
      <c r="K14" s="284"/>
      <c r="L14" s="14"/>
      <c r="M14" s="14" t="str">
        <f>+IFERROR(VLOOKUP(L14,DATOS!$E$2:$F$9,2,FALSE),"")</f>
        <v/>
      </c>
      <c r="N14" s="286"/>
      <c r="O14" s="284"/>
      <c r="P14" s="284"/>
      <c r="Q14" s="284"/>
      <c r="R14" s="281"/>
      <c r="S14" s="286"/>
      <c r="T14" s="286"/>
      <c r="U14" s="286"/>
      <c r="V14" s="286"/>
      <c r="W14" s="333"/>
      <c r="X14" s="292"/>
      <c r="Y14" s="286"/>
      <c r="Z14" s="286"/>
      <c r="AA14" s="286"/>
      <c r="AB14" s="286"/>
      <c r="AC14" s="286"/>
      <c r="AD14" s="286"/>
      <c r="AE14" s="286"/>
      <c r="AF14" s="286"/>
      <c r="AG14" s="286"/>
      <c r="AH14" s="286"/>
      <c r="AI14" s="333"/>
      <c r="AJ14" s="339"/>
      <c r="AK14" s="335"/>
      <c r="AL14" s="335"/>
      <c r="AM14" s="335"/>
      <c r="AN14" s="337"/>
    </row>
    <row r="15" spans="1:40" ht="18.75" customHeight="1">
      <c r="A15" s="292"/>
      <c r="B15" s="284"/>
      <c r="C15" s="289"/>
      <c r="D15" s="284"/>
      <c r="E15" s="281"/>
      <c r="F15" s="304"/>
      <c r="G15" s="284"/>
      <c r="H15" s="284"/>
      <c r="I15" s="281"/>
      <c r="J15" s="304"/>
      <c r="K15" s="284"/>
      <c r="L15" s="14"/>
      <c r="M15" s="14" t="str">
        <f>+IFERROR(VLOOKUP(L15,DATOS!$E$2:$F$9,2,FALSE),"")</f>
        <v/>
      </c>
      <c r="N15" s="286"/>
      <c r="O15" s="284"/>
      <c r="P15" s="284"/>
      <c r="Q15" s="284"/>
      <c r="R15" s="281"/>
      <c r="S15" s="286"/>
      <c r="T15" s="286"/>
      <c r="U15" s="286"/>
      <c r="V15" s="286"/>
      <c r="W15" s="333"/>
      <c r="X15" s="292"/>
      <c r="Y15" s="286"/>
      <c r="Z15" s="286"/>
      <c r="AA15" s="286"/>
      <c r="AB15" s="286"/>
      <c r="AC15" s="286"/>
      <c r="AD15" s="286"/>
      <c r="AE15" s="286"/>
      <c r="AF15" s="286"/>
      <c r="AG15" s="286"/>
      <c r="AH15" s="286"/>
      <c r="AI15" s="333"/>
      <c r="AJ15" s="339"/>
      <c r="AK15" s="335"/>
      <c r="AL15" s="335"/>
      <c r="AM15" s="335"/>
      <c r="AN15" s="337"/>
    </row>
    <row r="16" spans="1:40" ht="18.75" customHeight="1">
      <c r="A16" s="292"/>
      <c r="B16" s="284"/>
      <c r="C16" s="289"/>
      <c r="D16" s="284"/>
      <c r="E16" s="281"/>
      <c r="F16" s="304"/>
      <c r="G16" s="284"/>
      <c r="H16" s="284"/>
      <c r="I16" s="281"/>
      <c r="J16" s="304"/>
      <c r="K16" s="284"/>
      <c r="L16" s="14"/>
      <c r="M16" s="14" t="str">
        <f>+IFERROR(VLOOKUP(L16,DATOS!$E$2:$F$9,2,FALSE),"")</f>
        <v/>
      </c>
      <c r="N16" s="286"/>
      <c r="O16" s="284"/>
      <c r="P16" s="284"/>
      <c r="Q16" s="284"/>
      <c r="R16" s="281"/>
      <c r="S16" s="286"/>
      <c r="T16" s="286"/>
      <c r="U16" s="286"/>
      <c r="V16" s="286"/>
      <c r="W16" s="333"/>
      <c r="X16" s="292"/>
      <c r="Y16" s="286"/>
      <c r="Z16" s="286"/>
      <c r="AA16" s="286"/>
      <c r="AB16" s="286"/>
      <c r="AC16" s="286"/>
      <c r="AD16" s="286"/>
      <c r="AE16" s="286"/>
      <c r="AF16" s="286"/>
      <c r="AG16" s="286"/>
      <c r="AH16" s="286"/>
      <c r="AI16" s="333"/>
      <c r="AJ16" s="339"/>
      <c r="AK16" s="335"/>
      <c r="AL16" s="335"/>
      <c r="AM16" s="335"/>
      <c r="AN16" s="337"/>
    </row>
    <row r="17" spans="1:40" ht="18.75" customHeight="1">
      <c r="A17" s="292"/>
      <c r="B17" s="286"/>
      <c r="C17" s="289"/>
      <c r="D17" s="284"/>
      <c r="E17" s="281"/>
      <c r="F17" s="304"/>
      <c r="G17" s="284"/>
      <c r="H17" s="284"/>
      <c r="I17" s="281"/>
      <c r="J17" s="304"/>
      <c r="K17" s="284"/>
      <c r="L17" s="14"/>
      <c r="M17" s="14" t="str">
        <f>+IFERROR(VLOOKUP(L17,DATOS!$E$2:$F$9,2,FALSE),"")</f>
        <v/>
      </c>
      <c r="N17" s="286">
        <f>SUM(M17:M24)</f>
        <v>0</v>
      </c>
      <c r="O17" s="284"/>
      <c r="P17" s="284"/>
      <c r="Q17" s="284"/>
      <c r="R17" s="281"/>
      <c r="S17" s="286"/>
      <c r="T17" s="286"/>
      <c r="U17" s="286"/>
      <c r="V17" s="286"/>
      <c r="W17" s="333"/>
      <c r="X17" s="292"/>
      <c r="Y17" s="286"/>
      <c r="Z17" s="286"/>
      <c r="AA17" s="286"/>
      <c r="AB17" s="286"/>
      <c r="AC17" s="286"/>
      <c r="AD17" s="286"/>
      <c r="AE17" s="286"/>
      <c r="AF17" s="286"/>
      <c r="AG17" s="286"/>
      <c r="AH17" s="286"/>
      <c r="AI17" s="333"/>
      <c r="AJ17" s="339"/>
      <c r="AK17" s="335"/>
      <c r="AL17" s="335"/>
      <c r="AM17" s="335"/>
      <c r="AN17" s="337"/>
    </row>
    <row r="18" spans="1:40" ht="18.75" customHeight="1">
      <c r="A18" s="292"/>
      <c r="B18" s="286"/>
      <c r="C18" s="289"/>
      <c r="D18" s="284"/>
      <c r="E18" s="281"/>
      <c r="F18" s="304"/>
      <c r="G18" s="284"/>
      <c r="H18" s="284"/>
      <c r="I18" s="281"/>
      <c r="J18" s="304"/>
      <c r="K18" s="284"/>
      <c r="L18" s="14"/>
      <c r="M18" s="14" t="str">
        <f>+IFERROR(VLOOKUP(L18,DATOS!$E$2:$F$9,2,FALSE),"")</f>
        <v/>
      </c>
      <c r="N18" s="286"/>
      <c r="O18" s="284"/>
      <c r="P18" s="284"/>
      <c r="Q18" s="284"/>
      <c r="R18" s="281"/>
      <c r="S18" s="286"/>
      <c r="T18" s="286"/>
      <c r="U18" s="286"/>
      <c r="V18" s="286"/>
      <c r="W18" s="333"/>
      <c r="X18" s="292"/>
      <c r="Y18" s="286"/>
      <c r="Z18" s="286"/>
      <c r="AA18" s="286"/>
      <c r="AB18" s="286"/>
      <c r="AC18" s="286"/>
      <c r="AD18" s="286"/>
      <c r="AE18" s="286"/>
      <c r="AF18" s="286"/>
      <c r="AG18" s="286"/>
      <c r="AH18" s="286"/>
      <c r="AI18" s="333"/>
      <c r="AJ18" s="339"/>
      <c r="AK18" s="335"/>
      <c r="AL18" s="335"/>
      <c r="AM18" s="335"/>
      <c r="AN18" s="337"/>
    </row>
    <row r="19" spans="1:40" ht="18.75" customHeight="1">
      <c r="A19" s="292"/>
      <c r="B19" s="286"/>
      <c r="C19" s="289"/>
      <c r="D19" s="284"/>
      <c r="E19" s="281"/>
      <c r="F19" s="304"/>
      <c r="G19" s="284"/>
      <c r="H19" s="284"/>
      <c r="I19" s="281"/>
      <c r="J19" s="304"/>
      <c r="K19" s="284"/>
      <c r="L19" s="14"/>
      <c r="M19" s="14" t="str">
        <f>+IFERROR(VLOOKUP(L19,DATOS!$E$2:$F$9,2,FALSE),"")</f>
        <v/>
      </c>
      <c r="N19" s="286"/>
      <c r="O19" s="284"/>
      <c r="P19" s="284"/>
      <c r="Q19" s="284"/>
      <c r="R19" s="281"/>
      <c r="S19" s="286"/>
      <c r="T19" s="286"/>
      <c r="U19" s="286"/>
      <c r="V19" s="286"/>
      <c r="W19" s="333"/>
      <c r="X19" s="292"/>
      <c r="Y19" s="286"/>
      <c r="Z19" s="286"/>
      <c r="AA19" s="286"/>
      <c r="AB19" s="286"/>
      <c r="AC19" s="286"/>
      <c r="AD19" s="286"/>
      <c r="AE19" s="286"/>
      <c r="AF19" s="286"/>
      <c r="AG19" s="286"/>
      <c r="AH19" s="286"/>
      <c r="AI19" s="333"/>
      <c r="AJ19" s="339"/>
      <c r="AK19" s="335"/>
      <c r="AL19" s="335"/>
      <c r="AM19" s="335"/>
      <c r="AN19" s="337"/>
    </row>
    <row r="20" spans="1:40" ht="18.75" customHeight="1">
      <c r="A20" s="292"/>
      <c r="B20" s="286"/>
      <c r="C20" s="289"/>
      <c r="D20" s="284"/>
      <c r="E20" s="281"/>
      <c r="F20" s="304"/>
      <c r="G20" s="284"/>
      <c r="H20" s="284"/>
      <c r="I20" s="281"/>
      <c r="J20" s="304"/>
      <c r="K20" s="284"/>
      <c r="L20" s="14"/>
      <c r="M20" s="14" t="str">
        <f>+IFERROR(VLOOKUP(L20,DATOS!$E$2:$F$9,2,FALSE),"")</f>
        <v/>
      </c>
      <c r="N20" s="286"/>
      <c r="O20" s="284"/>
      <c r="P20" s="284"/>
      <c r="Q20" s="284"/>
      <c r="R20" s="281"/>
      <c r="S20" s="286"/>
      <c r="T20" s="286"/>
      <c r="U20" s="286"/>
      <c r="V20" s="286"/>
      <c r="W20" s="333"/>
      <c r="X20" s="292"/>
      <c r="Y20" s="286"/>
      <c r="Z20" s="286"/>
      <c r="AA20" s="286"/>
      <c r="AB20" s="286"/>
      <c r="AC20" s="286"/>
      <c r="AD20" s="286"/>
      <c r="AE20" s="286"/>
      <c r="AF20" s="286"/>
      <c r="AG20" s="286"/>
      <c r="AH20" s="286"/>
      <c r="AI20" s="333"/>
      <c r="AJ20" s="339"/>
      <c r="AK20" s="335"/>
      <c r="AL20" s="335"/>
      <c r="AM20" s="335"/>
      <c r="AN20" s="337"/>
    </row>
    <row r="21" spans="1:40" ht="18.75" customHeight="1">
      <c r="A21" s="292"/>
      <c r="B21" s="286"/>
      <c r="C21" s="289"/>
      <c r="D21" s="284"/>
      <c r="E21" s="281"/>
      <c r="F21" s="304"/>
      <c r="G21" s="284"/>
      <c r="H21" s="284"/>
      <c r="I21" s="281"/>
      <c r="J21" s="304"/>
      <c r="K21" s="284"/>
      <c r="L21" s="14"/>
      <c r="M21" s="14" t="str">
        <f>+IFERROR(VLOOKUP(L21,DATOS!$E$2:$F$9,2,FALSE),"")</f>
        <v/>
      </c>
      <c r="N21" s="286"/>
      <c r="O21" s="284"/>
      <c r="P21" s="284"/>
      <c r="Q21" s="284"/>
      <c r="R21" s="281"/>
      <c r="S21" s="286"/>
      <c r="T21" s="286"/>
      <c r="U21" s="286"/>
      <c r="V21" s="286"/>
      <c r="W21" s="333"/>
      <c r="X21" s="292"/>
      <c r="Y21" s="286"/>
      <c r="Z21" s="286"/>
      <c r="AA21" s="286"/>
      <c r="AB21" s="286"/>
      <c r="AC21" s="286"/>
      <c r="AD21" s="286"/>
      <c r="AE21" s="286"/>
      <c r="AF21" s="286"/>
      <c r="AG21" s="286"/>
      <c r="AH21" s="286"/>
      <c r="AI21" s="333"/>
      <c r="AJ21" s="339"/>
      <c r="AK21" s="335"/>
      <c r="AL21" s="335"/>
      <c r="AM21" s="335"/>
      <c r="AN21" s="337"/>
    </row>
    <row r="22" spans="1:40" ht="18.75" customHeight="1">
      <c r="A22" s="292"/>
      <c r="B22" s="286"/>
      <c r="C22" s="289"/>
      <c r="D22" s="284"/>
      <c r="E22" s="281"/>
      <c r="F22" s="304"/>
      <c r="G22" s="284"/>
      <c r="H22" s="284"/>
      <c r="I22" s="281"/>
      <c r="J22" s="304"/>
      <c r="K22" s="284"/>
      <c r="L22" s="14"/>
      <c r="M22" s="14" t="str">
        <f>+IFERROR(VLOOKUP(L22,DATOS!$E$2:$F$9,2,FALSE),"")</f>
        <v/>
      </c>
      <c r="N22" s="286"/>
      <c r="O22" s="284"/>
      <c r="P22" s="284"/>
      <c r="Q22" s="284"/>
      <c r="R22" s="281"/>
      <c r="S22" s="286"/>
      <c r="T22" s="286"/>
      <c r="U22" s="286"/>
      <c r="V22" s="286"/>
      <c r="W22" s="333"/>
      <c r="X22" s="292"/>
      <c r="Y22" s="286"/>
      <c r="Z22" s="286"/>
      <c r="AA22" s="286"/>
      <c r="AB22" s="286"/>
      <c r="AC22" s="286"/>
      <c r="AD22" s="286"/>
      <c r="AE22" s="286"/>
      <c r="AF22" s="286"/>
      <c r="AG22" s="286"/>
      <c r="AH22" s="286"/>
      <c r="AI22" s="333"/>
      <c r="AJ22" s="339"/>
      <c r="AK22" s="335"/>
      <c r="AL22" s="335"/>
      <c r="AM22" s="335"/>
      <c r="AN22" s="337"/>
    </row>
    <row r="23" spans="1:40" ht="18.75" customHeight="1">
      <c r="A23" s="292"/>
      <c r="B23" s="286"/>
      <c r="C23" s="289"/>
      <c r="D23" s="284"/>
      <c r="E23" s="281"/>
      <c r="F23" s="304"/>
      <c r="G23" s="284"/>
      <c r="H23" s="284"/>
      <c r="I23" s="281"/>
      <c r="J23" s="304"/>
      <c r="K23" s="284"/>
      <c r="L23" s="14"/>
      <c r="M23" s="14" t="str">
        <f>+IFERROR(VLOOKUP(L23,DATOS!$E$2:$F$9,2,FALSE),"")</f>
        <v/>
      </c>
      <c r="N23" s="286"/>
      <c r="O23" s="284"/>
      <c r="P23" s="284"/>
      <c r="Q23" s="284"/>
      <c r="R23" s="281"/>
      <c r="S23" s="286"/>
      <c r="T23" s="286"/>
      <c r="U23" s="286"/>
      <c r="V23" s="286"/>
      <c r="W23" s="333"/>
      <c r="X23" s="292"/>
      <c r="Y23" s="286"/>
      <c r="Z23" s="286"/>
      <c r="AA23" s="286"/>
      <c r="AB23" s="286"/>
      <c r="AC23" s="286"/>
      <c r="AD23" s="286"/>
      <c r="AE23" s="286"/>
      <c r="AF23" s="286"/>
      <c r="AG23" s="286"/>
      <c r="AH23" s="286"/>
      <c r="AI23" s="333"/>
      <c r="AJ23" s="339"/>
      <c r="AK23" s="335"/>
      <c r="AL23" s="335"/>
      <c r="AM23" s="335"/>
      <c r="AN23" s="337"/>
    </row>
    <row r="24" spans="1:40" ht="18.75" customHeight="1">
      <c r="A24" s="292"/>
      <c r="B24" s="286"/>
      <c r="C24" s="289"/>
      <c r="D24" s="284"/>
      <c r="E24" s="281"/>
      <c r="F24" s="304"/>
      <c r="G24" s="284"/>
      <c r="H24" s="284"/>
      <c r="I24" s="281"/>
      <c r="J24" s="304"/>
      <c r="K24" s="284"/>
      <c r="L24" s="14"/>
      <c r="M24" s="14" t="str">
        <f>+IFERROR(VLOOKUP(L24,DATOS!$E$2:$F$9,2,FALSE),"")</f>
        <v/>
      </c>
      <c r="N24" s="286"/>
      <c r="O24" s="284"/>
      <c r="P24" s="284"/>
      <c r="Q24" s="284"/>
      <c r="R24" s="281"/>
      <c r="S24" s="286"/>
      <c r="T24" s="286"/>
      <c r="U24" s="286"/>
      <c r="V24" s="286"/>
      <c r="W24" s="333"/>
      <c r="X24" s="292"/>
      <c r="Y24" s="286"/>
      <c r="Z24" s="286"/>
      <c r="AA24" s="286"/>
      <c r="AB24" s="286"/>
      <c r="AC24" s="286"/>
      <c r="AD24" s="286"/>
      <c r="AE24" s="286"/>
      <c r="AF24" s="286"/>
      <c r="AG24" s="286"/>
      <c r="AH24" s="286"/>
      <c r="AI24" s="333"/>
      <c r="AJ24" s="339"/>
      <c r="AK24" s="335"/>
      <c r="AL24" s="335"/>
      <c r="AM24" s="335"/>
      <c r="AN24" s="337"/>
    </row>
    <row r="25" spans="1:40" ht="18.75" customHeight="1">
      <c r="A25" s="292"/>
      <c r="B25" s="286"/>
      <c r="C25" s="289"/>
      <c r="D25" s="284"/>
      <c r="E25" s="281"/>
      <c r="F25" s="304"/>
      <c r="G25" s="284"/>
      <c r="H25" s="284"/>
      <c r="I25" s="281"/>
      <c r="J25" s="304"/>
      <c r="K25" s="284"/>
      <c r="L25" s="14"/>
      <c r="M25" s="14" t="str">
        <f>+IFERROR(VLOOKUP(L25,DATOS!$E$2:$F$9,2,FALSE),"")</f>
        <v/>
      </c>
      <c r="N25" s="286">
        <f>SUM(M25:M32)</f>
        <v>0</v>
      </c>
      <c r="O25" s="284"/>
      <c r="P25" s="284"/>
      <c r="Q25" s="284"/>
      <c r="R25" s="281"/>
      <c r="S25" s="286"/>
      <c r="T25" s="286"/>
      <c r="U25" s="286"/>
      <c r="V25" s="286"/>
      <c r="W25" s="333"/>
      <c r="X25" s="292"/>
      <c r="Y25" s="286"/>
      <c r="Z25" s="286"/>
      <c r="AA25" s="286"/>
      <c r="AB25" s="286"/>
      <c r="AC25" s="286"/>
      <c r="AD25" s="286"/>
      <c r="AE25" s="286"/>
      <c r="AF25" s="286"/>
      <c r="AG25" s="286"/>
      <c r="AH25" s="286"/>
      <c r="AI25" s="333"/>
      <c r="AJ25" s="339"/>
      <c r="AK25" s="335"/>
      <c r="AL25" s="335"/>
      <c r="AM25" s="335"/>
      <c r="AN25" s="337"/>
    </row>
    <row r="26" spans="1:40" ht="18.75" customHeight="1">
      <c r="A26" s="292"/>
      <c r="B26" s="286"/>
      <c r="C26" s="289"/>
      <c r="D26" s="284"/>
      <c r="E26" s="281"/>
      <c r="F26" s="304"/>
      <c r="G26" s="284"/>
      <c r="H26" s="284"/>
      <c r="I26" s="281"/>
      <c r="J26" s="304"/>
      <c r="K26" s="284"/>
      <c r="L26" s="14"/>
      <c r="M26" s="14" t="str">
        <f>+IFERROR(VLOOKUP(L26,DATOS!$E$2:$F$9,2,FALSE),"")</f>
        <v/>
      </c>
      <c r="N26" s="286"/>
      <c r="O26" s="284"/>
      <c r="P26" s="284"/>
      <c r="Q26" s="284"/>
      <c r="R26" s="281"/>
      <c r="S26" s="286"/>
      <c r="T26" s="286"/>
      <c r="U26" s="286"/>
      <c r="V26" s="286"/>
      <c r="W26" s="333"/>
      <c r="X26" s="292"/>
      <c r="Y26" s="286"/>
      <c r="Z26" s="286"/>
      <c r="AA26" s="286"/>
      <c r="AB26" s="286"/>
      <c r="AC26" s="286"/>
      <c r="AD26" s="286"/>
      <c r="AE26" s="286"/>
      <c r="AF26" s="286"/>
      <c r="AG26" s="286"/>
      <c r="AH26" s="286"/>
      <c r="AI26" s="333"/>
      <c r="AJ26" s="339"/>
      <c r="AK26" s="335"/>
      <c r="AL26" s="335"/>
      <c r="AM26" s="335"/>
      <c r="AN26" s="337"/>
    </row>
    <row r="27" spans="1:40" ht="18.75" customHeight="1">
      <c r="A27" s="292"/>
      <c r="B27" s="286"/>
      <c r="C27" s="289"/>
      <c r="D27" s="284"/>
      <c r="E27" s="281"/>
      <c r="F27" s="304"/>
      <c r="G27" s="284"/>
      <c r="H27" s="284"/>
      <c r="I27" s="281"/>
      <c r="J27" s="304"/>
      <c r="K27" s="284"/>
      <c r="L27" s="14"/>
      <c r="M27" s="14" t="str">
        <f>+IFERROR(VLOOKUP(L27,DATOS!$E$2:$F$9,2,FALSE),"")</f>
        <v/>
      </c>
      <c r="N27" s="286"/>
      <c r="O27" s="284"/>
      <c r="P27" s="284"/>
      <c r="Q27" s="284"/>
      <c r="R27" s="281"/>
      <c r="S27" s="286"/>
      <c r="T27" s="286"/>
      <c r="U27" s="286"/>
      <c r="V27" s="286"/>
      <c r="W27" s="333"/>
      <c r="X27" s="292"/>
      <c r="Y27" s="286"/>
      <c r="Z27" s="286"/>
      <c r="AA27" s="286"/>
      <c r="AB27" s="286"/>
      <c r="AC27" s="286"/>
      <c r="AD27" s="286"/>
      <c r="AE27" s="286"/>
      <c r="AF27" s="286"/>
      <c r="AG27" s="286"/>
      <c r="AH27" s="286"/>
      <c r="AI27" s="333"/>
      <c r="AJ27" s="339"/>
      <c r="AK27" s="335"/>
      <c r="AL27" s="335"/>
      <c r="AM27" s="335"/>
      <c r="AN27" s="337"/>
    </row>
    <row r="28" spans="1:40" ht="18.75" customHeight="1">
      <c r="A28" s="292"/>
      <c r="B28" s="286"/>
      <c r="C28" s="289"/>
      <c r="D28" s="284"/>
      <c r="E28" s="281"/>
      <c r="F28" s="304"/>
      <c r="G28" s="284"/>
      <c r="H28" s="284"/>
      <c r="I28" s="281"/>
      <c r="J28" s="304"/>
      <c r="K28" s="284"/>
      <c r="L28" s="14"/>
      <c r="M28" s="14" t="str">
        <f>+IFERROR(VLOOKUP(L28,DATOS!$E$2:$F$9,2,FALSE),"")</f>
        <v/>
      </c>
      <c r="N28" s="286"/>
      <c r="O28" s="284"/>
      <c r="P28" s="284"/>
      <c r="Q28" s="284"/>
      <c r="R28" s="281"/>
      <c r="S28" s="286"/>
      <c r="T28" s="286"/>
      <c r="U28" s="286"/>
      <c r="V28" s="286"/>
      <c r="W28" s="333"/>
      <c r="X28" s="292"/>
      <c r="Y28" s="286"/>
      <c r="Z28" s="286"/>
      <c r="AA28" s="286"/>
      <c r="AB28" s="286"/>
      <c r="AC28" s="286"/>
      <c r="AD28" s="286"/>
      <c r="AE28" s="286"/>
      <c r="AF28" s="286"/>
      <c r="AG28" s="286"/>
      <c r="AH28" s="286"/>
      <c r="AI28" s="333"/>
      <c r="AJ28" s="339"/>
      <c r="AK28" s="335"/>
      <c r="AL28" s="335"/>
      <c r="AM28" s="335"/>
      <c r="AN28" s="337"/>
    </row>
    <row r="29" spans="1:40" ht="18.75" customHeight="1">
      <c r="A29" s="292"/>
      <c r="B29" s="286"/>
      <c r="C29" s="289"/>
      <c r="D29" s="284"/>
      <c r="E29" s="281"/>
      <c r="F29" s="304"/>
      <c r="G29" s="284"/>
      <c r="H29" s="284"/>
      <c r="I29" s="281"/>
      <c r="J29" s="304"/>
      <c r="K29" s="284"/>
      <c r="L29" s="14"/>
      <c r="M29" s="14" t="str">
        <f>+IFERROR(VLOOKUP(L29,DATOS!$E$2:$F$9,2,FALSE),"")</f>
        <v/>
      </c>
      <c r="N29" s="286"/>
      <c r="O29" s="284"/>
      <c r="P29" s="284"/>
      <c r="Q29" s="284"/>
      <c r="R29" s="281"/>
      <c r="S29" s="286"/>
      <c r="T29" s="286"/>
      <c r="U29" s="286"/>
      <c r="V29" s="286"/>
      <c r="W29" s="333"/>
      <c r="X29" s="292"/>
      <c r="Y29" s="286"/>
      <c r="Z29" s="286"/>
      <c r="AA29" s="286"/>
      <c r="AB29" s="286"/>
      <c r="AC29" s="286"/>
      <c r="AD29" s="286"/>
      <c r="AE29" s="286"/>
      <c r="AF29" s="286"/>
      <c r="AG29" s="286"/>
      <c r="AH29" s="286"/>
      <c r="AI29" s="333"/>
      <c r="AJ29" s="339"/>
      <c r="AK29" s="335"/>
      <c r="AL29" s="335"/>
      <c r="AM29" s="335"/>
      <c r="AN29" s="337"/>
    </row>
    <row r="30" spans="1:40" ht="18.75" customHeight="1">
      <c r="A30" s="292"/>
      <c r="B30" s="286"/>
      <c r="C30" s="289"/>
      <c r="D30" s="284"/>
      <c r="E30" s="281"/>
      <c r="F30" s="304"/>
      <c r="G30" s="284"/>
      <c r="H30" s="284"/>
      <c r="I30" s="281"/>
      <c r="J30" s="304"/>
      <c r="K30" s="284"/>
      <c r="L30" s="14"/>
      <c r="M30" s="14" t="str">
        <f>+IFERROR(VLOOKUP(L30,DATOS!$E$2:$F$9,2,FALSE),"")</f>
        <v/>
      </c>
      <c r="N30" s="286"/>
      <c r="O30" s="284"/>
      <c r="P30" s="284"/>
      <c r="Q30" s="284"/>
      <c r="R30" s="281"/>
      <c r="S30" s="286"/>
      <c r="T30" s="286"/>
      <c r="U30" s="286"/>
      <c r="V30" s="286"/>
      <c r="W30" s="333"/>
      <c r="X30" s="292"/>
      <c r="Y30" s="286"/>
      <c r="Z30" s="286"/>
      <c r="AA30" s="286"/>
      <c r="AB30" s="286"/>
      <c r="AC30" s="286"/>
      <c r="AD30" s="286"/>
      <c r="AE30" s="286"/>
      <c r="AF30" s="286"/>
      <c r="AG30" s="286"/>
      <c r="AH30" s="286"/>
      <c r="AI30" s="333"/>
      <c r="AJ30" s="339"/>
      <c r="AK30" s="335"/>
      <c r="AL30" s="335"/>
      <c r="AM30" s="335"/>
      <c r="AN30" s="337"/>
    </row>
    <row r="31" spans="1:40" ht="18.75" customHeight="1">
      <c r="A31" s="292"/>
      <c r="B31" s="286"/>
      <c r="C31" s="289"/>
      <c r="D31" s="284"/>
      <c r="E31" s="281"/>
      <c r="F31" s="304"/>
      <c r="G31" s="284"/>
      <c r="H31" s="284"/>
      <c r="I31" s="281"/>
      <c r="J31" s="304"/>
      <c r="K31" s="284"/>
      <c r="L31" s="14"/>
      <c r="M31" s="14" t="str">
        <f>+IFERROR(VLOOKUP(L31,DATOS!$E$2:$F$9,2,FALSE),"")</f>
        <v/>
      </c>
      <c r="N31" s="286"/>
      <c r="O31" s="284"/>
      <c r="P31" s="284"/>
      <c r="Q31" s="284"/>
      <c r="R31" s="281"/>
      <c r="S31" s="286"/>
      <c r="T31" s="286"/>
      <c r="U31" s="286"/>
      <c r="V31" s="286"/>
      <c r="W31" s="333"/>
      <c r="X31" s="292"/>
      <c r="Y31" s="286"/>
      <c r="Z31" s="286"/>
      <c r="AA31" s="286"/>
      <c r="AB31" s="286"/>
      <c r="AC31" s="286"/>
      <c r="AD31" s="286"/>
      <c r="AE31" s="286"/>
      <c r="AF31" s="286"/>
      <c r="AG31" s="286"/>
      <c r="AH31" s="286"/>
      <c r="AI31" s="333"/>
      <c r="AJ31" s="339"/>
      <c r="AK31" s="335"/>
      <c r="AL31" s="335"/>
      <c r="AM31" s="335"/>
      <c r="AN31" s="337"/>
    </row>
    <row r="32" spans="1:40" ht="18.75" customHeight="1" thickBot="1">
      <c r="A32" s="293"/>
      <c r="B32" s="287"/>
      <c r="C32" s="290"/>
      <c r="D32" s="285"/>
      <c r="E32" s="282"/>
      <c r="F32" s="331"/>
      <c r="G32" s="285"/>
      <c r="H32" s="285"/>
      <c r="I32" s="282"/>
      <c r="J32" s="331"/>
      <c r="K32" s="285"/>
      <c r="L32" s="16"/>
      <c r="M32" s="16" t="str">
        <f>+IFERROR(VLOOKUP(L32,DATOS!$E$2:$F$9,2,FALSE),"")</f>
        <v/>
      </c>
      <c r="N32" s="287"/>
      <c r="O32" s="285"/>
      <c r="P32" s="285"/>
      <c r="Q32" s="285"/>
      <c r="R32" s="282"/>
      <c r="S32" s="287"/>
      <c r="T32" s="287"/>
      <c r="U32" s="287"/>
      <c r="V32" s="287"/>
      <c r="W32" s="340"/>
      <c r="X32" s="293"/>
      <c r="Y32" s="287"/>
      <c r="Z32" s="287"/>
      <c r="AA32" s="287"/>
      <c r="AB32" s="287"/>
      <c r="AC32" s="287"/>
      <c r="AD32" s="287"/>
      <c r="AE32" s="287"/>
      <c r="AF32" s="287"/>
      <c r="AG32" s="287"/>
      <c r="AH32" s="287"/>
      <c r="AI32" s="340"/>
      <c r="AJ32" s="341"/>
      <c r="AK32" s="342"/>
      <c r="AL32" s="342"/>
      <c r="AM32" s="342"/>
      <c r="AN32" s="343"/>
    </row>
    <row r="33" spans="1:40">
      <c r="A33" s="291">
        <v>2</v>
      </c>
      <c r="B33" s="283"/>
      <c r="C33" s="288"/>
      <c r="D33" s="283"/>
      <c r="E33" s="280"/>
      <c r="F33" s="303"/>
      <c r="G33" s="283"/>
      <c r="H33" s="283"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280" t="str">
        <f>IF(EXACT(H33,"Baja"),"Asumir el Riesgo",IF(EXACT(H33,"Moderada"),"Asumir el Riesgo, Reducir el Riesgo",IF(EXACT(H33,"Alta"),"Asumir el Riesgo, Evitar, Compartir o Transferir",IF(EXACT(H33,"Extrema"),"Reducir el Riesgo, Evitar, Compartir o Transferir",""))))</f>
        <v/>
      </c>
      <c r="J33" s="303"/>
      <c r="K33" s="283"/>
      <c r="L33" s="15"/>
      <c r="M33" s="15" t="str">
        <f>+IFERROR(VLOOKUP(L33,DATOS!$E$2:$F$9,2,FALSE),"")</f>
        <v/>
      </c>
      <c r="N33" s="307">
        <f>SUM(M33:M40)</f>
        <v>0</v>
      </c>
      <c r="O33" s="283"/>
      <c r="P33" s="283"/>
      <c r="Q33" s="283"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280" t="str">
        <f>IF(EXACT(Q33,"Baja"),"Asumir el Riesgo",IF(EXACT(Q33,"Moderada"),"Asumir el Riesgo, Reducir el Riesgo",IF(EXACT(Q33,"Alta"),"Asumir el Riesgo, Evitar, Compartir o Transferir",IF(EXACT(Q33,"Extrema"),"Reducir el Riesgo, Evitar, Compartir o Transferir",""))))</f>
        <v/>
      </c>
      <c r="S33" s="307"/>
      <c r="T33" s="307"/>
      <c r="U33" s="307"/>
      <c r="V33" s="307"/>
      <c r="W33" s="332"/>
      <c r="X33" s="291"/>
      <c r="Y33" s="307"/>
      <c r="Z33" s="307"/>
      <c r="AA33" s="307"/>
      <c r="AB33" s="307"/>
      <c r="AC33" s="307"/>
      <c r="AD33" s="307"/>
      <c r="AE33" s="307"/>
      <c r="AF33" s="307"/>
      <c r="AG33" s="307"/>
      <c r="AH33" s="307"/>
      <c r="AI33" s="332"/>
      <c r="AJ33" s="338"/>
      <c r="AK33" s="334"/>
      <c r="AL33" s="334"/>
      <c r="AM33" s="334"/>
      <c r="AN33" s="336"/>
    </row>
    <row r="34" spans="1:40">
      <c r="A34" s="292"/>
      <c r="B34" s="284"/>
      <c r="C34" s="289"/>
      <c r="D34" s="284"/>
      <c r="E34" s="281"/>
      <c r="F34" s="304"/>
      <c r="G34" s="284"/>
      <c r="H34" s="284"/>
      <c r="I34" s="281"/>
      <c r="J34" s="304"/>
      <c r="K34" s="284"/>
      <c r="L34" s="14"/>
      <c r="M34" s="14" t="str">
        <f>+IFERROR(VLOOKUP(L34,DATOS!$E$2:$F$9,2,FALSE),"")</f>
        <v/>
      </c>
      <c r="N34" s="286"/>
      <c r="O34" s="284"/>
      <c r="P34" s="284"/>
      <c r="Q34" s="284"/>
      <c r="R34" s="281"/>
      <c r="S34" s="286"/>
      <c r="T34" s="286"/>
      <c r="U34" s="286"/>
      <c r="V34" s="286"/>
      <c r="W34" s="333"/>
      <c r="X34" s="292"/>
      <c r="Y34" s="286"/>
      <c r="Z34" s="286"/>
      <c r="AA34" s="286"/>
      <c r="AB34" s="286"/>
      <c r="AC34" s="286"/>
      <c r="AD34" s="286"/>
      <c r="AE34" s="286"/>
      <c r="AF34" s="286"/>
      <c r="AG34" s="286"/>
      <c r="AH34" s="286"/>
      <c r="AI34" s="333"/>
      <c r="AJ34" s="339"/>
      <c r="AK34" s="335"/>
      <c r="AL34" s="335"/>
      <c r="AM34" s="335"/>
      <c r="AN34" s="337"/>
    </row>
    <row r="35" spans="1:40">
      <c r="A35" s="292"/>
      <c r="B35" s="284"/>
      <c r="C35" s="289"/>
      <c r="D35" s="284"/>
      <c r="E35" s="281"/>
      <c r="F35" s="304"/>
      <c r="G35" s="284"/>
      <c r="H35" s="284"/>
      <c r="I35" s="281"/>
      <c r="J35" s="304"/>
      <c r="K35" s="284"/>
      <c r="L35" s="14"/>
      <c r="M35" s="14" t="str">
        <f>+IFERROR(VLOOKUP(L35,DATOS!$E$2:$F$9,2,FALSE),"")</f>
        <v/>
      </c>
      <c r="N35" s="286"/>
      <c r="O35" s="284"/>
      <c r="P35" s="284"/>
      <c r="Q35" s="284"/>
      <c r="R35" s="281"/>
      <c r="S35" s="286"/>
      <c r="T35" s="286"/>
      <c r="U35" s="286"/>
      <c r="V35" s="286"/>
      <c r="W35" s="333"/>
      <c r="X35" s="292"/>
      <c r="Y35" s="286"/>
      <c r="Z35" s="286"/>
      <c r="AA35" s="286"/>
      <c r="AB35" s="286"/>
      <c r="AC35" s="286"/>
      <c r="AD35" s="286"/>
      <c r="AE35" s="286"/>
      <c r="AF35" s="286"/>
      <c r="AG35" s="286"/>
      <c r="AH35" s="286"/>
      <c r="AI35" s="333"/>
      <c r="AJ35" s="339"/>
      <c r="AK35" s="335"/>
      <c r="AL35" s="335"/>
      <c r="AM35" s="335"/>
      <c r="AN35" s="337"/>
    </row>
    <row r="36" spans="1:40">
      <c r="A36" s="292"/>
      <c r="B36" s="284"/>
      <c r="C36" s="289"/>
      <c r="D36" s="284"/>
      <c r="E36" s="281"/>
      <c r="F36" s="304"/>
      <c r="G36" s="284"/>
      <c r="H36" s="284"/>
      <c r="I36" s="281"/>
      <c r="J36" s="304"/>
      <c r="K36" s="284"/>
      <c r="L36" s="14"/>
      <c r="M36" s="14" t="str">
        <f>+IFERROR(VLOOKUP(L36,DATOS!$E$2:$F$9,2,FALSE),"")</f>
        <v/>
      </c>
      <c r="N36" s="286"/>
      <c r="O36" s="284"/>
      <c r="P36" s="284"/>
      <c r="Q36" s="284"/>
      <c r="R36" s="281"/>
      <c r="S36" s="286"/>
      <c r="T36" s="286"/>
      <c r="U36" s="286"/>
      <c r="V36" s="286"/>
      <c r="W36" s="333"/>
      <c r="X36" s="292"/>
      <c r="Y36" s="286"/>
      <c r="Z36" s="286"/>
      <c r="AA36" s="286"/>
      <c r="AB36" s="286"/>
      <c r="AC36" s="286"/>
      <c r="AD36" s="286"/>
      <c r="AE36" s="286"/>
      <c r="AF36" s="286"/>
      <c r="AG36" s="286"/>
      <c r="AH36" s="286"/>
      <c r="AI36" s="333"/>
      <c r="AJ36" s="339"/>
      <c r="AK36" s="335"/>
      <c r="AL36" s="335"/>
      <c r="AM36" s="335"/>
      <c r="AN36" s="337"/>
    </row>
    <row r="37" spans="1:40">
      <c r="A37" s="292"/>
      <c r="B37" s="284"/>
      <c r="C37" s="289"/>
      <c r="D37" s="284"/>
      <c r="E37" s="281"/>
      <c r="F37" s="304"/>
      <c r="G37" s="284"/>
      <c r="H37" s="284"/>
      <c r="I37" s="281"/>
      <c r="J37" s="304"/>
      <c r="K37" s="284"/>
      <c r="L37" s="14"/>
      <c r="M37" s="14" t="str">
        <f>+IFERROR(VLOOKUP(L37,DATOS!$E$2:$F$9,2,FALSE),"")</f>
        <v/>
      </c>
      <c r="N37" s="286"/>
      <c r="O37" s="284"/>
      <c r="P37" s="284"/>
      <c r="Q37" s="284"/>
      <c r="R37" s="281"/>
      <c r="S37" s="286"/>
      <c r="T37" s="286"/>
      <c r="U37" s="286"/>
      <c r="V37" s="286"/>
      <c r="W37" s="333"/>
      <c r="X37" s="292"/>
      <c r="Y37" s="286"/>
      <c r="Z37" s="286"/>
      <c r="AA37" s="286"/>
      <c r="AB37" s="286"/>
      <c r="AC37" s="286"/>
      <c r="AD37" s="286"/>
      <c r="AE37" s="286"/>
      <c r="AF37" s="286"/>
      <c r="AG37" s="286"/>
      <c r="AH37" s="286"/>
      <c r="AI37" s="333"/>
      <c r="AJ37" s="339"/>
      <c r="AK37" s="335"/>
      <c r="AL37" s="335"/>
      <c r="AM37" s="335"/>
      <c r="AN37" s="337"/>
    </row>
    <row r="38" spans="1:40">
      <c r="A38" s="292"/>
      <c r="B38" s="284"/>
      <c r="C38" s="289"/>
      <c r="D38" s="284"/>
      <c r="E38" s="281"/>
      <c r="F38" s="304"/>
      <c r="G38" s="284"/>
      <c r="H38" s="284"/>
      <c r="I38" s="281"/>
      <c r="J38" s="304"/>
      <c r="K38" s="284"/>
      <c r="L38" s="14"/>
      <c r="M38" s="14" t="str">
        <f>+IFERROR(VLOOKUP(L38,DATOS!$E$2:$F$9,2,FALSE),"")</f>
        <v/>
      </c>
      <c r="N38" s="286"/>
      <c r="O38" s="284"/>
      <c r="P38" s="284"/>
      <c r="Q38" s="284"/>
      <c r="R38" s="281"/>
      <c r="S38" s="286"/>
      <c r="T38" s="286"/>
      <c r="U38" s="286"/>
      <c r="V38" s="286"/>
      <c r="W38" s="333"/>
      <c r="X38" s="292"/>
      <c r="Y38" s="286"/>
      <c r="Z38" s="286"/>
      <c r="AA38" s="286"/>
      <c r="AB38" s="286"/>
      <c r="AC38" s="286"/>
      <c r="AD38" s="286"/>
      <c r="AE38" s="286"/>
      <c r="AF38" s="286"/>
      <c r="AG38" s="286"/>
      <c r="AH38" s="286"/>
      <c r="AI38" s="333"/>
      <c r="AJ38" s="339"/>
      <c r="AK38" s="335"/>
      <c r="AL38" s="335"/>
      <c r="AM38" s="335"/>
      <c r="AN38" s="337"/>
    </row>
    <row r="39" spans="1:40">
      <c r="A39" s="292"/>
      <c r="B39" s="284"/>
      <c r="C39" s="289"/>
      <c r="D39" s="284"/>
      <c r="E39" s="281"/>
      <c r="F39" s="304"/>
      <c r="G39" s="284"/>
      <c r="H39" s="284"/>
      <c r="I39" s="281"/>
      <c r="J39" s="304"/>
      <c r="K39" s="284"/>
      <c r="L39" s="14"/>
      <c r="M39" s="14" t="str">
        <f>+IFERROR(VLOOKUP(L39,DATOS!$E$2:$F$9,2,FALSE),"")</f>
        <v/>
      </c>
      <c r="N39" s="286"/>
      <c r="O39" s="284"/>
      <c r="P39" s="284"/>
      <c r="Q39" s="284"/>
      <c r="R39" s="281"/>
      <c r="S39" s="286"/>
      <c r="T39" s="286"/>
      <c r="U39" s="286"/>
      <c r="V39" s="286"/>
      <c r="W39" s="333"/>
      <c r="X39" s="292"/>
      <c r="Y39" s="286"/>
      <c r="Z39" s="286"/>
      <c r="AA39" s="286"/>
      <c r="AB39" s="286"/>
      <c r="AC39" s="286"/>
      <c r="AD39" s="286"/>
      <c r="AE39" s="286"/>
      <c r="AF39" s="286"/>
      <c r="AG39" s="286"/>
      <c r="AH39" s="286"/>
      <c r="AI39" s="333"/>
      <c r="AJ39" s="339"/>
      <c r="AK39" s="335"/>
      <c r="AL39" s="335"/>
      <c r="AM39" s="335"/>
      <c r="AN39" s="337"/>
    </row>
    <row r="40" spans="1:40">
      <c r="A40" s="292"/>
      <c r="B40" s="284"/>
      <c r="C40" s="289"/>
      <c r="D40" s="284"/>
      <c r="E40" s="281"/>
      <c r="F40" s="304"/>
      <c r="G40" s="284"/>
      <c r="H40" s="284"/>
      <c r="I40" s="281"/>
      <c r="J40" s="304"/>
      <c r="K40" s="284"/>
      <c r="L40" s="14"/>
      <c r="M40" s="14" t="str">
        <f>+IFERROR(VLOOKUP(L40,DATOS!$E$2:$F$9,2,FALSE),"")</f>
        <v/>
      </c>
      <c r="N40" s="286"/>
      <c r="O40" s="284"/>
      <c r="P40" s="284"/>
      <c r="Q40" s="284"/>
      <c r="R40" s="281"/>
      <c r="S40" s="286"/>
      <c r="T40" s="286"/>
      <c r="U40" s="286"/>
      <c r="V40" s="286"/>
      <c r="W40" s="333"/>
      <c r="X40" s="292"/>
      <c r="Y40" s="286"/>
      <c r="Z40" s="286"/>
      <c r="AA40" s="286"/>
      <c r="AB40" s="286"/>
      <c r="AC40" s="286"/>
      <c r="AD40" s="286"/>
      <c r="AE40" s="286"/>
      <c r="AF40" s="286"/>
      <c r="AG40" s="286"/>
      <c r="AH40" s="286"/>
      <c r="AI40" s="333"/>
      <c r="AJ40" s="339"/>
      <c r="AK40" s="335"/>
      <c r="AL40" s="335"/>
      <c r="AM40" s="335"/>
      <c r="AN40" s="337"/>
    </row>
    <row r="41" spans="1:40">
      <c r="A41" s="292"/>
      <c r="B41" s="286"/>
      <c r="C41" s="289"/>
      <c r="D41" s="284"/>
      <c r="E41" s="281"/>
      <c r="F41" s="304"/>
      <c r="G41" s="284"/>
      <c r="H41" s="284"/>
      <c r="I41" s="281"/>
      <c r="J41" s="304"/>
      <c r="K41" s="284"/>
      <c r="L41" s="14"/>
      <c r="M41" s="14" t="str">
        <f>+IFERROR(VLOOKUP(L41,DATOS!$E$2:$F$9,2,FALSE),"")</f>
        <v/>
      </c>
      <c r="N41" s="286">
        <f>SUM(M41:M48)</f>
        <v>0</v>
      </c>
      <c r="O41" s="284"/>
      <c r="P41" s="284"/>
      <c r="Q41" s="284"/>
      <c r="R41" s="281"/>
      <c r="S41" s="286"/>
      <c r="T41" s="286"/>
      <c r="U41" s="286"/>
      <c r="V41" s="286"/>
      <c r="W41" s="333"/>
      <c r="X41" s="292"/>
      <c r="Y41" s="286"/>
      <c r="Z41" s="286"/>
      <c r="AA41" s="286"/>
      <c r="AB41" s="286"/>
      <c r="AC41" s="286"/>
      <c r="AD41" s="286"/>
      <c r="AE41" s="286"/>
      <c r="AF41" s="286"/>
      <c r="AG41" s="286"/>
      <c r="AH41" s="286"/>
      <c r="AI41" s="333"/>
      <c r="AJ41" s="339"/>
      <c r="AK41" s="335"/>
      <c r="AL41" s="335"/>
      <c r="AM41" s="335"/>
      <c r="AN41" s="337"/>
    </row>
    <row r="42" spans="1:40">
      <c r="A42" s="292"/>
      <c r="B42" s="286"/>
      <c r="C42" s="289"/>
      <c r="D42" s="284"/>
      <c r="E42" s="281"/>
      <c r="F42" s="304"/>
      <c r="G42" s="284"/>
      <c r="H42" s="284"/>
      <c r="I42" s="281"/>
      <c r="J42" s="304"/>
      <c r="K42" s="284"/>
      <c r="L42" s="14"/>
      <c r="M42" s="14" t="str">
        <f>+IFERROR(VLOOKUP(L42,DATOS!$E$2:$F$9,2,FALSE),"")</f>
        <v/>
      </c>
      <c r="N42" s="286"/>
      <c r="O42" s="284"/>
      <c r="P42" s="284"/>
      <c r="Q42" s="284"/>
      <c r="R42" s="281"/>
      <c r="S42" s="286"/>
      <c r="T42" s="286"/>
      <c r="U42" s="286"/>
      <c r="V42" s="286"/>
      <c r="W42" s="333"/>
      <c r="X42" s="292"/>
      <c r="Y42" s="286"/>
      <c r="Z42" s="286"/>
      <c r="AA42" s="286"/>
      <c r="AB42" s="286"/>
      <c r="AC42" s="286"/>
      <c r="AD42" s="286"/>
      <c r="AE42" s="286"/>
      <c r="AF42" s="286"/>
      <c r="AG42" s="286"/>
      <c r="AH42" s="286"/>
      <c r="AI42" s="333"/>
      <c r="AJ42" s="339"/>
      <c r="AK42" s="335"/>
      <c r="AL42" s="335"/>
      <c r="AM42" s="335"/>
      <c r="AN42" s="337"/>
    </row>
    <row r="43" spans="1:40">
      <c r="A43" s="292"/>
      <c r="B43" s="286"/>
      <c r="C43" s="289"/>
      <c r="D43" s="284"/>
      <c r="E43" s="281"/>
      <c r="F43" s="304"/>
      <c r="G43" s="284"/>
      <c r="H43" s="284"/>
      <c r="I43" s="281"/>
      <c r="J43" s="304"/>
      <c r="K43" s="284"/>
      <c r="L43" s="14"/>
      <c r="M43" s="14" t="str">
        <f>+IFERROR(VLOOKUP(L43,DATOS!$E$2:$F$9,2,FALSE),"")</f>
        <v/>
      </c>
      <c r="N43" s="286"/>
      <c r="O43" s="284"/>
      <c r="P43" s="284"/>
      <c r="Q43" s="284"/>
      <c r="R43" s="281"/>
      <c r="S43" s="286"/>
      <c r="T43" s="286"/>
      <c r="U43" s="286"/>
      <c r="V43" s="286"/>
      <c r="W43" s="333"/>
      <c r="X43" s="292"/>
      <c r="Y43" s="286"/>
      <c r="Z43" s="286"/>
      <c r="AA43" s="286"/>
      <c r="AB43" s="286"/>
      <c r="AC43" s="286"/>
      <c r="AD43" s="286"/>
      <c r="AE43" s="286"/>
      <c r="AF43" s="286"/>
      <c r="AG43" s="286"/>
      <c r="AH43" s="286"/>
      <c r="AI43" s="333"/>
      <c r="AJ43" s="339"/>
      <c r="AK43" s="335"/>
      <c r="AL43" s="335"/>
      <c r="AM43" s="335"/>
      <c r="AN43" s="337"/>
    </row>
    <row r="44" spans="1:40">
      <c r="A44" s="292"/>
      <c r="B44" s="286"/>
      <c r="C44" s="289"/>
      <c r="D44" s="284"/>
      <c r="E44" s="281"/>
      <c r="F44" s="304"/>
      <c r="G44" s="284"/>
      <c r="H44" s="284"/>
      <c r="I44" s="281"/>
      <c r="J44" s="304"/>
      <c r="K44" s="284"/>
      <c r="L44" s="14"/>
      <c r="M44" s="14" t="str">
        <f>+IFERROR(VLOOKUP(L44,DATOS!$E$2:$F$9,2,FALSE),"")</f>
        <v/>
      </c>
      <c r="N44" s="286"/>
      <c r="O44" s="284"/>
      <c r="P44" s="284"/>
      <c r="Q44" s="284"/>
      <c r="R44" s="281"/>
      <c r="S44" s="286"/>
      <c r="T44" s="286"/>
      <c r="U44" s="286"/>
      <c r="V44" s="286"/>
      <c r="W44" s="333"/>
      <c r="X44" s="292"/>
      <c r="Y44" s="286"/>
      <c r="Z44" s="286"/>
      <c r="AA44" s="286"/>
      <c r="AB44" s="286"/>
      <c r="AC44" s="286"/>
      <c r="AD44" s="286"/>
      <c r="AE44" s="286"/>
      <c r="AF44" s="286"/>
      <c r="AG44" s="286"/>
      <c r="AH44" s="286"/>
      <c r="AI44" s="333"/>
      <c r="AJ44" s="339"/>
      <c r="AK44" s="335"/>
      <c r="AL44" s="335"/>
      <c r="AM44" s="335"/>
      <c r="AN44" s="337"/>
    </row>
    <row r="45" spans="1:40">
      <c r="A45" s="292"/>
      <c r="B45" s="286"/>
      <c r="C45" s="289"/>
      <c r="D45" s="284"/>
      <c r="E45" s="281"/>
      <c r="F45" s="304"/>
      <c r="G45" s="284"/>
      <c r="H45" s="284"/>
      <c r="I45" s="281"/>
      <c r="J45" s="304"/>
      <c r="K45" s="284"/>
      <c r="L45" s="14"/>
      <c r="M45" s="14" t="str">
        <f>+IFERROR(VLOOKUP(L45,DATOS!$E$2:$F$9,2,FALSE),"")</f>
        <v/>
      </c>
      <c r="N45" s="286"/>
      <c r="O45" s="284"/>
      <c r="P45" s="284"/>
      <c r="Q45" s="284"/>
      <c r="R45" s="281"/>
      <c r="S45" s="286"/>
      <c r="T45" s="286"/>
      <c r="U45" s="286"/>
      <c r="V45" s="286"/>
      <c r="W45" s="333"/>
      <c r="X45" s="292"/>
      <c r="Y45" s="286"/>
      <c r="Z45" s="286"/>
      <c r="AA45" s="286"/>
      <c r="AB45" s="286"/>
      <c r="AC45" s="286"/>
      <c r="AD45" s="286"/>
      <c r="AE45" s="286"/>
      <c r="AF45" s="286"/>
      <c r="AG45" s="286"/>
      <c r="AH45" s="286"/>
      <c r="AI45" s="333"/>
      <c r="AJ45" s="339"/>
      <c r="AK45" s="335"/>
      <c r="AL45" s="335"/>
      <c r="AM45" s="335"/>
      <c r="AN45" s="337"/>
    </row>
    <row r="46" spans="1:40">
      <c r="A46" s="292"/>
      <c r="B46" s="286"/>
      <c r="C46" s="289"/>
      <c r="D46" s="284"/>
      <c r="E46" s="281"/>
      <c r="F46" s="304"/>
      <c r="G46" s="284"/>
      <c r="H46" s="284"/>
      <c r="I46" s="281"/>
      <c r="J46" s="304"/>
      <c r="K46" s="284"/>
      <c r="L46" s="14"/>
      <c r="M46" s="14" t="str">
        <f>+IFERROR(VLOOKUP(L46,DATOS!$E$2:$F$9,2,FALSE),"")</f>
        <v/>
      </c>
      <c r="N46" s="286"/>
      <c r="O46" s="284"/>
      <c r="P46" s="284"/>
      <c r="Q46" s="284"/>
      <c r="R46" s="281"/>
      <c r="S46" s="286"/>
      <c r="T46" s="286"/>
      <c r="U46" s="286"/>
      <c r="V46" s="286"/>
      <c r="W46" s="333"/>
      <c r="X46" s="292"/>
      <c r="Y46" s="286"/>
      <c r="Z46" s="286"/>
      <c r="AA46" s="286"/>
      <c r="AB46" s="286"/>
      <c r="AC46" s="286"/>
      <c r="AD46" s="286"/>
      <c r="AE46" s="286"/>
      <c r="AF46" s="286"/>
      <c r="AG46" s="286"/>
      <c r="AH46" s="286"/>
      <c r="AI46" s="333"/>
      <c r="AJ46" s="339"/>
      <c r="AK46" s="335"/>
      <c r="AL46" s="335"/>
      <c r="AM46" s="335"/>
      <c r="AN46" s="337"/>
    </row>
    <row r="47" spans="1:40">
      <c r="A47" s="292"/>
      <c r="B47" s="286"/>
      <c r="C47" s="289"/>
      <c r="D47" s="284"/>
      <c r="E47" s="281"/>
      <c r="F47" s="304"/>
      <c r="G47" s="284"/>
      <c r="H47" s="284"/>
      <c r="I47" s="281"/>
      <c r="J47" s="304"/>
      <c r="K47" s="284"/>
      <c r="L47" s="14"/>
      <c r="M47" s="14" t="str">
        <f>+IFERROR(VLOOKUP(L47,DATOS!$E$2:$F$9,2,FALSE),"")</f>
        <v/>
      </c>
      <c r="N47" s="286"/>
      <c r="O47" s="284"/>
      <c r="P47" s="284"/>
      <c r="Q47" s="284"/>
      <c r="R47" s="281"/>
      <c r="S47" s="286"/>
      <c r="T47" s="286"/>
      <c r="U47" s="286"/>
      <c r="V47" s="286"/>
      <c r="W47" s="333"/>
      <c r="X47" s="292"/>
      <c r="Y47" s="286"/>
      <c r="Z47" s="286"/>
      <c r="AA47" s="286"/>
      <c r="AB47" s="286"/>
      <c r="AC47" s="286"/>
      <c r="AD47" s="286"/>
      <c r="AE47" s="286"/>
      <c r="AF47" s="286"/>
      <c r="AG47" s="286"/>
      <c r="AH47" s="286"/>
      <c r="AI47" s="333"/>
      <c r="AJ47" s="339"/>
      <c r="AK47" s="335"/>
      <c r="AL47" s="335"/>
      <c r="AM47" s="335"/>
      <c r="AN47" s="337"/>
    </row>
    <row r="48" spans="1:40">
      <c r="A48" s="292"/>
      <c r="B48" s="286"/>
      <c r="C48" s="289"/>
      <c r="D48" s="284"/>
      <c r="E48" s="281"/>
      <c r="F48" s="304"/>
      <c r="G48" s="284"/>
      <c r="H48" s="284"/>
      <c r="I48" s="281"/>
      <c r="J48" s="304"/>
      <c r="K48" s="284"/>
      <c r="L48" s="14"/>
      <c r="M48" s="14" t="str">
        <f>+IFERROR(VLOOKUP(L48,DATOS!$E$2:$F$9,2,FALSE),"")</f>
        <v/>
      </c>
      <c r="N48" s="286"/>
      <c r="O48" s="284"/>
      <c r="P48" s="284"/>
      <c r="Q48" s="284"/>
      <c r="R48" s="281"/>
      <c r="S48" s="286"/>
      <c r="T48" s="286"/>
      <c r="U48" s="286"/>
      <c r="V48" s="286"/>
      <c r="W48" s="333"/>
      <c r="X48" s="292"/>
      <c r="Y48" s="286"/>
      <c r="Z48" s="286"/>
      <c r="AA48" s="286"/>
      <c r="AB48" s="286"/>
      <c r="AC48" s="286"/>
      <c r="AD48" s="286"/>
      <c r="AE48" s="286"/>
      <c r="AF48" s="286"/>
      <c r="AG48" s="286"/>
      <c r="AH48" s="286"/>
      <c r="AI48" s="333"/>
      <c r="AJ48" s="339"/>
      <c r="AK48" s="335"/>
      <c r="AL48" s="335"/>
      <c r="AM48" s="335"/>
      <c r="AN48" s="337"/>
    </row>
    <row r="49" spans="1:40">
      <c r="A49" s="292"/>
      <c r="B49" s="286"/>
      <c r="C49" s="289"/>
      <c r="D49" s="284"/>
      <c r="E49" s="281"/>
      <c r="F49" s="304"/>
      <c r="G49" s="284"/>
      <c r="H49" s="284"/>
      <c r="I49" s="281"/>
      <c r="J49" s="304"/>
      <c r="K49" s="284"/>
      <c r="L49" s="14"/>
      <c r="M49" s="14" t="str">
        <f>+IFERROR(VLOOKUP(L49,DATOS!$E$2:$F$9,2,FALSE),"")</f>
        <v/>
      </c>
      <c r="N49" s="286">
        <f>SUM(M49:M56)</f>
        <v>0</v>
      </c>
      <c r="O49" s="284"/>
      <c r="P49" s="284"/>
      <c r="Q49" s="284"/>
      <c r="R49" s="281"/>
      <c r="S49" s="286"/>
      <c r="T49" s="286"/>
      <c r="U49" s="286"/>
      <c r="V49" s="286"/>
      <c r="W49" s="333"/>
      <c r="X49" s="292"/>
      <c r="Y49" s="286"/>
      <c r="Z49" s="286"/>
      <c r="AA49" s="286"/>
      <c r="AB49" s="286"/>
      <c r="AC49" s="286"/>
      <c r="AD49" s="286"/>
      <c r="AE49" s="286"/>
      <c r="AF49" s="286"/>
      <c r="AG49" s="286"/>
      <c r="AH49" s="286"/>
      <c r="AI49" s="333"/>
      <c r="AJ49" s="339"/>
      <c r="AK49" s="335"/>
      <c r="AL49" s="335"/>
      <c r="AM49" s="335"/>
      <c r="AN49" s="337"/>
    </row>
    <row r="50" spans="1:40">
      <c r="A50" s="292"/>
      <c r="B50" s="286"/>
      <c r="C50" s="289"/>
      <c r="D50" s="284"/>
      <c r="E50" s="281"/>
      <c r="F50" s="304"/>
      <c r="G50" s="284"/>
      <c r="H50" s="284"/>
      <c r="I50" s="281"/>
      <c r="J50" s="304"/>
      <c r="K50" s="284"/>
      <c r="L50" s="14"/>
      <c r="M50" s="14" t="str">
        <f>+IFERROR(VLOOKUP(L50,DATOS!$E$2:$F$9,2,FALSE),"")</f>
        <v/>
      </c>
      <c r="N50" s="286"/>
      <c r="O50" s="284"/>
      <c r="P50" s="284"/>
      <c r="Q50" s="284"/>
      <c r="R50" s="281"/>
      <c r="S50" s="286"/>
      <c r="T50" s="286"/>
      <c r="U50" s="286"/>
      <c r="V50" s="286"/>
      <c r="W50" s="333"/>
      <c r="X50" s="292"/>
      <c r="Y50" s="286"/>
      <c r="Z50" s="286"/>
      <c r="AA50" s="286"/>
      <c r="AB50" s="286"/>
      <c r="AC50" s="286"/>
      <c r="AD50" s="286"/>
      <c r="AE50" s="286"/>
      <c r="AF50" s="286"/>
      <c r="AG50" s="286"/>
      <c r="AH50" s="286"/>
      <c r="AI50" s="333"/>
      <c r="AJ50" s="339"/>
      <c r="AK50" s="335"/>
      <c r="AL50" s="335"/>
      <c r="AM50" s="335"/>
      <c r="AN50" s="337"/>
    </row>
    <row r="51" spans="1:40">
      <c r="A51" s="292"/>
      <c r="B51" s="286"/>
      <c r="C51" s="289"/>
      <c r="D51" s="284"/>
      <c r="E51" s="281"/>
      <c r="F51" s="304"/>
      <c r="G51" s="284"/>
      <c r="H51" s="284"/>
      <c r="I51" s="281"/>
      <c r="J51" s="304"/>
      <c r="K51" s="284"/>
      <c r="L51" s="14"/>
      <c r="M51" s="14" t="str">
        <f>+IFERROR(VLOOKUP(L51,DATOS!$E$2:$F$9,2,FALSE),"")</f>
        <v/>
      </c>
      <c r="N51" s="286"/>
      <c r="O51" s="284"/>
      <c r="P51" s="284"/>
      <c r="Q51" s="284"/>
      <c r="R51" s="281"/>
      <c r="S51" s="286"/>
      <c r="T51" s="286"/>
      <c r="U51" s="286"/>
      <c r="V51" s="286"/>
      <c r="W51" s="333"/>
      <c r="X51" s="292"/>
      <c r="Y51" s="286"/>
      <c r="Z51" s="286"/>
      <c r="AA51" s="286"/>
      <c r="AB51" s="286"/>
      <c r="AC51" s="286"/>
      <c r="AD51" s="286"/>
      <c r="AE51" s="286"/>
      <c r="AF51" s="286"/>
      <c r="AG51" s="286"/>
      <c r="AH51" s="286"/>
      <c r="AI51" s="333"/>
      <c r="AJ51" s="339"/>
      <c r="AK51" s="335"/>
      <c r="AL51" s="335"/>
      <c r="AM51" s="335"/>
      <c r="AN51" s="337"/>
    </row>
    <row r="52" spans="1:40">
      <c r="A52" s="292"/>
      <c r="B52" s="286"/>
      <c r="C52" s="289"/>
      <c r="D52" s="284"/>
      <c r="E52" s="281"/>
      <c r="F52" s="304"/>
      <c r="G52" s="284"/>
      <c r="H52" s="284"/>
      <c r="I52" s="281"/>
      <c r="J52" s="304"/>
      <c r="K52" s="284"/>
      <c r="L52" s="14"/>
      <c r="M52" s="14" t="str">
        <f>+IFERROR(VLOOKUP(L52,DATOS!$E$2:$F$9,2,FALSE),"")</f>
        <v/>
      </c>
      <c r="N52" s="286"/>
      <c r="O52" s="284"/>
      <c r="P52" s="284"/>
      <c r="Q52" s="284"/>
      <c r="R52" s="281"/>
      <c r="S52" s="286"/>
      <c r="T52" s="286"/>
      <c r="U52" s="286"/>
      <c r="V52" s="286"/>
      <c r="W52" s="333"/>
      <c r="X52" s="292"/>
      <c r="Y52" s="286"/>
      <c r="Z52" s="286"/>
      <c r="AA52" s="286"/>
      <c r="AB52" s="286"/>
      <c r="AC52" s="286"/>
      <c r="AD52" s="286"/>
      <c r="AE52" s="286"/>
      <c r="AF52" s="286"/>
      <c r="AG52" s="286"/>
      <c r="AH52" s="286"/>
      <c r="AI52" s="333"/>
      <c r="AJ52" s="339"/>
      <c r="AK52" s="335"/>
      <c r="AL52" s="335"/>
      <c r="AM52" s="335"/>
      <c r="AN52" s="337"/>
    </row>
    <row r="53" spans="1:40">
      <c r="A53" s="292"/>
      <c r="B53" s="286"/>
      <c r="C53" s="289"/>
      <c r="D53" s="284"/>
      <c r="E53" s="281"/>
      <c r="F53" s="304"/>
      <c r="G53" s="284"/>
      <c r="H53" s="284"/>
      <c r="I53" s="281"/>
      <c r="J53" s="304"/>
      <c r="K53" s="284"/>
      <c r="L53" s="14"/>
      <c r="M53" s="14" t="str">
        <f>+IFERROR(VLOOKUP(L53,DATOS!$E$2:$F$9,2,FALSE),"")</f>
        <v/>
      </c>
      <c r="N53" s="286"/>
      <c r="O53" s="284"/>
      <c r="P53" s="284"/>
      <c r="Q53" s="284"/>
      <c r="R53" s="281"/>
      <c r="S53" s="286"/>
      <c r="T53" s="286"/>
      <c r="U53" s="286"/>
      <c r="V53" s="286"/>
      <c r="W53" s="333"/>
      <c r="X53" s="292"/>
      <c r="Y53" s="286"/>
      <c r="Z53" s="286"/>
      <c r="AA53" s="286"/>
      <c r="AB53" s="286"/>
      <c r="AC53" s="286"/>
      <c r="AD53" s="286"/>
      <c r="AE53" s="286"/>
      <c r="AF53" s="286"/>
      <c r="AG53" s="286"/>
      <c r="AH53" s="286"/>
      <c r="AI53" s="333"/>
      <c r="AJ53" s="339"/>
      <c r="AK53" s="335"/>
      <c r="AL53" s="335"/>
      <c r="AM53" s="335"/>
      <c r="AN53" s="337"/>
    </row>
    <row r="54" spans="1:40">
      <c r="A54" s="292"/>
      <c r="B54" s="286"/>
      <c r="C54" s="289"/>
      <c r="D54" s="284"/>
      <c r="E54" s="281"/>
      <c r="F54" s="304"/>
      <c r="G54" s="284"/>
      <c r="H54" s="284"/>
      <c r="I54" s="281"/>
      <c r="J54" s="304"/>
      <c r="K54" s="284"/>
      <c r="L54" s="14"/>
      <c r="M54" s="14" t="str">
        <f>+IFERROR(VLOOKUP(L54,DATOS!$E$2:$F$9,2,FALSE),"")</f>
        <v/>
      </c>
      <c r="N54" s="286"/>
      <c r="O54" s="284"/>
      <c r="P54" s="284"/>
      <c r="Q54" s="284"/>
      <c r="R54" s="281"/>
      <c r="S54" s="286"/>
      <c r="T54" s="286"/>
      <c r="U54" s="286"/>
      <c r="V54" s="286"/>
      <c r="W54" s="333"/>
      <c r="X54" s="292"/>
      <c r="Y54" s="286"/>
      <c r="Z54" s="286"/>
      <c r="AA54" s="286"/>
      <c r="AB54" s="286"/>
      <c r="AC54" s="286"/>
      <c r="AD54" s="286"/>
      <c r="AE54" s="286"/>
      <c r="AF54" s="286"/>
      <c r="AG54" s="286"/>
      <c r="AH54" s="286"/>
      <c r="AI54" s="333"/>
      <c r="AJ54" s="339"/>
      <c r="AK54" s="335"/>
      <c r="AL54" s="335"/>
      <c r="AM54" s="335"/>
      <c r="AN54" s="337"/>
    </row>
    <row r="55" spans="1:40">
      <c r="A55" s="292"/>
      <c r="B55" s="286"/>
      <c r="C55" s="289"/>
      <c r="D55" s="284"/>
      <c r="E55" s="281"/>
      <c r="F55" s="304"/>
      <c r="G55" s="284"/>
      <c r="H55" s="284"/>
      <c r="I55" s="281"/>
      <c r="J55" s="304"/>
      <c r="K55" s="284"/>
      <c r="L55" s="14"/>
      <c r="M55" s="14" t="str">
        <f>+IFERROR(VLOOKUP(L55,DATOS!$E$2:$F$9,2,FALSE),"")</f>
        <v/>
      </c>
      <c r="N55" s="286"/>
      <c r="O55" s="284"/>
      <c r="P55" s="284"/>
      <c r="Q55" s="284"/>
      <c r="R55" s="281"/>
      <c r="S55" s="286"/>
      <c r="T55" s="286"/>
      <c r="U55" s="286"/>
      <c r="V55" s="286"/>
      <c r="W55" s="333"/>
      <c r="X55" s="292"/>
      <c r="Y55" s="286"/>
      <c r="Z55" s="286"/>
      <c r="AA55" s="286"/>
      <c r="AB55" s="286"/>
      <c r="AC55" s="286"/>
      <c r="AD55" s="286"/>
      <c r="AE55" s="286"/>
      <c r="AF55" s="286"/>
      <c r="AG55" s="286"/>
      <c r="AH55" s="286"/>
      <c r="AI55" s="333"/>
      <c r="AJ55" s="339"/>
      <c r="AK55" s="335"/>
      <c r="AL55" s="335"/>
      <c r="AM55" s="335"/>
      <c r="AN55" s="337"/>
    </row>
    <row r="56" spans="1:40" ht="15.75" thickBot="1">
      <c r="A56" s="293"/>
      <c r="B56" s="287"/>
      <c r="C56" s="290"/>
      <c r="D56" s="285"/>
      <c r="E56" s="282"/>
      <c r="F56" s="331"/>
      <c r="G56" s="285"/>
      <c r="H56" s="285"/>
      <c r="I56" s="282"/>
      <c r="J56" s="331"/>
      <c r="K56" s="285"/>
      <c r="L56" s="16"/>
      <c r="M56" s="16" t="str">
        <f>+IFERROR(VLOOKUP(L56,DATOS!$E$2:$F$9,2,FALSE),"")</f>
        <v/>
      </c>
      <c r="N56" s="287"/>
      <c r="O56" s="285"/>
      <c r="P56" s="285"/>
      <c r="Q56" s="285"/>
      <c r="R56" s="282"/>
      <c r="S56" s="287"/>
      <c r="T56" s="287"/>
      <c r="U56" s="287"/>
      <c r="V56" s="287"/>
      <c r="W56" s="340"/>
      <c r="X56" s="293"/>
      <c r="Y56" s="287"/>
      <c r="Z56" s="287"/>
      <c r="AA56" s="287"/>
      <c r="AB56" s="287"/>
      <c r="AC56" s="287"/>
      <c r="AD56" s="287"/>
      <c r="AE56" s="287"/>
      <c r="AF56" s="287"/>
      <c r="AG56" s="287"/>
      <c r="AH56" s="287"/>
      <c r="AI56" s="340"/>
      <c r="AJ56" s="341"/>
      <c r="AK56" s="342"/>
      <c r="AL56" s="342"/>
      <c r="AM56" s="342"/>
      <c r="AN56" s="343"/>
    </row>
    <row r="57" spans="1:40">
      <c r="A57" s="291">
        <v>3</v>
      </c>
      <c r="B57" s="283"/>
      <c r="C57" s="288"/>
      <c r="D57" s="283"/>
      <c r="E57" s="280"/>
      <c r="F57" s="303"/>
      <c r="G57" s="283"/>
      <c r="H57" s="283"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280" t="str">
        <f>IF(EXACT(H57,"Baja"),"Asumir el Riesgo",IF(EXACT(H57,"Moderada"),"Asumir el Riesgo, Reducir el Riesgo",IF(EXACT(H57,"Alta"),"Asumir el Riesgo, Evitar, Compartir o Transferir",IF(EXACT(H57,"Extrema"),"Reducir el Riesgo, Evitar, Compartir o Transferir",""))))</f>
        <v/>
      </c>
      <c r="J57" s="303"/>
      <c r="K57" s="283"/>
      <c r="L57" s="15"/>
      <c r="M57" s="15" t="str">
        <f>+IFERROR(VLOOKUP(L57,DATOS!$E$2:$F$9,2,FALSE),"")</f>
        <v/>
      </c>
      <c r="N57" s="307">
        <f>SUM(M57:M64)</f>
        <v>0</v>
      </c>
      <c r="O57" s="283"/>
      <c r="P57" s="283"/>
      <c r="Q57" s="283"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280" t="str">
        <f>IF(EXACT(Q57,"Baja"),"Asumir el Riesgo",IF(EXACT(Q57,"Moderada"),"Asumir el Riesgo, Reducir el Riesgo",IF(EXACT(Q57,"Alta"),"Asumir el Riesgo, Evitar, Compartir o Transferir",IF(EXACT(Q57,"Extrema"),"Reducir el Riesgo, Evitar, Compartir o Transferir",""))))</f>
        <v/>
      </c>
      <c r="S57" s="307"/>
      <c r="T57" s="307"/>
      <c r="U57" s="307"/>
      <c r="V57" s="307"/>
      <c r="W57" s="332"/>
      <c r="X57" s="291"/>
      <c r="Y57" s="307"/>
      <c r="Z57" s="307"/>
      <c r="AA57" s="307"/>
      <c r="AB57" s="307"/>
      <c r="AC57" s="307"/>
      <c r="AD57" s="307"/>
      <c r="AE57" s="307"/>
      <c r="AF57" s="307"/>
      <c r="AG57" s="307"/>
      <c r="AH57" s="307"/>
      <c r="AI57" s="332"/>
      <c r="AJ57" s="338"/>
      <c r="AK57" s="334"/>
      <c r="AL57" s="334"/>
      <c r="AM57" s="334"/>
      <c r="AN57" s="336"/>
    </row>
    <row r="58" spans="1:40">
      <c r="A58" s="292"/>
      <c r="B58" s="284"/>
      <c r="C58" s="289"/>
      <c r="D58" s="284"/>
      <c r="E58" s="281"/>
      <c r="F58" s="304"/>
      <c r="G58" s="284"/>
      <c r="H58" s="284"/>
      <c r="I58" s="281"/>
      <c r="J58" s="304"/>
      <c r="K58" s="284"/>
      <c r="L58" s="14"/>
      <c r="M58" s="14" t="str">
        <f>+IFERROR(VLOOKUP(L58,DATOS!$E$2:$F$9,2,FALSE),"")</f>
        <v/>
      </c>
      <c r="N58" s="286"/>
      <c r="O58" s="284"/>
      <c r="P58" s="284"/>
      <c r="Q58" s="284"/>
      <c r="R58" s="281"/>
      <c r="S58" s="286"/>
      <c r="T58" s="286"/>
      <c r="U58" s="286"/>
      <c r="V58" s="286"/>
      <c r="W58" s="333"/>
      <c r="X58" s="292"/>
      <c r="Y58" s="286"/>
      <c r="Z58" s="286"/>
      <c r="AA58" s="286"/>
      <c r="AB58" s="286"/>
      <c r="AC58" s="286"/>
      <c r="AD58" s="286"/>
      <c r="AE58" s="286"/>
      <c r="AF58" s="286"/>
      <c r="AG58" s="286"/>
      <c r="AH58" s="286"/>
      <c r="AI58" s="333"/>
      <c r="AJ58" s="339"/>
      <c r="AK58" s="335"/>
      <c r="AL58" s="335"/>
      <c r="AM58" s="335"/>
      <c r="AN58" s="337"/>
    </row>
    <row r="59" spans="1:40">
      <c r="A59" s="292"/>
      <c r="B59" s="284"/>
      <c r="C59" s="289"/>
      <c r="D59" s="284"/>
      <c r="E59" s="281"/>
      <c r="F59" s="304"/>
      <c r="G59" s="284"/>
      <c r="H59" s="284"/>
      <c r="I59" s="281"/>
      <c r="J59" s="304"/>
      <c r="K59" s="284"/>
      <c r="L59" s="14"/>
      <c r="M59" s="14" t="str">
        <f>+IFERROR(VLOOKUP(L59,DATOS!$E$2:$F$9,2,FALSE),"")</f>
        <v/>
      </c>
      <c r="N59" s="286"/>
      <c r="O59" s="284"/>
      <c r="P59" s="284"/>
      <c r="Q59" s="284"/>
      <c r="R59" s="281"/>
      <c r="S59" s="286"/>
      <c r="T59" s="286"/>
      <c r="U59" s="286"/>
      <c r="V59" s="286"/>
      <c r="W59" s="333"/>
      <c r="X59" s="292"/>
      <c r="Y59" s="286"/>
      <c r="Z59" s="286"/>
      <c r="AA59" s="286"/>
      <c r="AB59" s="286"/>
      <c r="AC59" s="286"/>
      <c r="AD59" s="286"/>
      <c r="AE59" s="286"/>
      <c r="AF59" s="286"/>
      <c r="AG59" s="286"/>
      <c r="AH59" s="286"/>
      <c r="AI59" s="333"/>
      <c r="AJ59" s="339"/>
      <c r="AK59" s="335"/>
      <c r="AL59" s="335"/>
      <c r="AM59" s="335"/>
      <c r="AN59" s="337"/>
    </row>
    <row r="60" spans="1:40">
      <c r="A60" s="292"/>
      <c r="B60" s="284"/>
      <c r="C60" s="289"/>
      <c r="D60" s="284"/>
      <c r="E60" s="281"/>
      <c r="F60" s="304"/>
      <c r="G60" s="284"/>
      <c r="H60" s="284"/>
      <c r="I60" s="281"/>
      <c r="J60" s="304"/>
      <c r="K60" s="284"/>
      <c r="L60" s="14"/>
      <c r="M60" s="14" t="str">
        <f>+IFERROR(VLOOKUP(L60,DATOS!$E$2:$F$9,2,FALSE),"")</f>
        <v/>
      </c>
      <c r="N60" s="286"/>
      <c r="O60" s="284"/>
      <c r="P60" s="284"/>
      <c r="Q60" s="284"/>
      <c r="R60" s="281"/>
      <c r="S60" s="286"/>
      <c r="T60" s="286"/>
      <c r="U60" s="286"/>
      <c r="V60" s="286"/>
      <c r="W60" s="333"/>
      <c r="X60" s="292"/>
      <c r="Y60" s="286"/>
      <c r="Z60" s="286"/>
      <c r="AA60" s="286"/>
      <c r="AB60" s="286"/>
      <c r="AC60" s="286"/>
      <c r="AD60" s="286"/>
      <c r="AE60" s="286"/>
      <c r="AF60" s="286"/>
      <c r="AG60" s="286"/>
      <c r="AH60" s="286"/>
      <c r="AI60" s="333"/>
      <c r="AJ60" s="339"/>
      <c r="AK60" s="335"/>
      <c r="AL60" s="335"/>
      <c r="AM60" s="335"/>
      <c r="AN60" s="337"/>
    </row>
    <row r="61" spans="1:40">
      <c r="A61" s="292"/>
      <c r="B61" s="284"/>
      <c r="C61" s="289"/>
      <c r="D61" s="284"/>
      <c r="E61" s="281"/>
      <c r="F61" s="304"/>
      <c r="G61" s="284"/>
      <c r="H61" s="284"/>
      <c r="I61" s="281"/>
      <c r="J61" s="304"/>
      <c r="K61" s="284"/>
      <c r="L61" s="14"/>
      <c r="M61" s="14" t="str">
        <f>+IFERROR(VLOOKUP(L61,DATOS!$E$2:$F$9,2,FALSE),"")</f>
        <v/>
      </c>
      <c r="N61" s="286"/>
      <c r="O61" s="284"/>
      <c r="P61" s="284"/>
      <c r="Q61" s="284"/>
      <c r="R61" s="281"/>
      <c r="S61" s="286"/>
      <c r="T61" s="286"/>
      <c r="U61" s="286"/>
      <c r="V61" s="286"/>
      <c r="W61" s="333"/>
      <c r="X61" s="292"/>
      <c r="Y61" s="286"/>
      <c r="Z61" s="286"/>
      <c r="AA61" s="286"/>
      <c r="AB61" s="286"/>
      <c r="AC61" s="286"/>
      <c r="AD61" s="286"/>
      <c r="AE61" s="286"/>
      <c r="AF61" s="286"/>
      <c r="AG61" s="286"/>
      <c r="AH61" s="286"/>
      <c r="AI61" s="333"/>
      <c r="AJ61" s="339"/>
      <c r="AK61" s="335"/>
      <c r="AL61" s="335"/>
      <c r="AM61" s="335"/>
      <c r="AN61" s="337"/>
    </row>
    <row r="62" spans="1:40">
      <c r="A62" s="292"/>
      <c r="B62" s="284"/>
      <c r="C62" s="289"/>
      <c r="D62" s="284"/>
      <c r="E62" s="281"/>
      <c r="F62" s="304"/>
      <c r="G62" s="284"/>
      <c r="H62" s="284"/>
      <c r="I62" s="281"/>
      <c r="J62" s="304"/>
      <c r="K62" s="284"/>
      <c r="L62" s="14"/>
      <c r="M62" s="14" t="str">
        <f>+IFERROR(VLOOKUP(L62,DATOS!$E$2:$F$9,2,FALSE),"")</f>
        <v/>
      </c>
      <c r="N62" s="286"/>
      <c r="O62" s="284"/>
      <c r="P62" s="284"/>
      <c r="Q62" s="284"/>
      <c r="R62" s="281"/>
      <c r="S62" s="286"/>
      <c r="T62" s="286"/>
      <c r="U62" s="286"/>
      <c r="V62" s="286"/>
      <c r="W62" s="333"/>
      <c r="X62" s="292"/>
      <c r="Y62" s="286"/>
      <c r="Z62" s="286"/>
      <c r="AA62" s="286"/>
      <c r="AB62" s="286"/>
      <c r="AC62" s="286"/>
      <c r="AD62" s="286"/>
      <c r="AE62" s="286"/>
      <c r="AF62" s="286"/>
      <c r="AG62" s="286"/>
      <c r="AH62" s="286"/>
      <c r="AI62" s="333"/>
      <c r="AJ62" s="339"/>
      <c r="AK62" s="335"/>
      <c r="AL62" s="335"/>
      <c r="AM62" s="335"/>
      <c r="AN62" s="337"/>
    </row>
    <row r="63" spans="1:40">
      <c r="A63" s="292"/>
      <c r="B63" s="284"/>
      <c r="C63" s="289"/>
      <c r="D63" s="284"/>
      <c r="E63" s="281"/>
      <c r="F63" s="304"/>
      <c r="G63" s="284"/>
      <c r="H63" s="284"/>
      <c r="I63" s="281"/>
      <c r="J63" s="304"/>
      <c r="K63" s="284"/>
      <c r="L63" s="14"/>
      <c r="M63" s="14" t="str">
        <f>+IFERROR(VLOOKUP(L63,DATOS!$E$2:$F$9,2,FALSE),"")</f>
        <v/>
      </c>
      <c r="N63" s="286"/>
      <c r="O63" s="284"/>
      <c r="P63" s="284"/>
      <c r="Q63" s="284"/>
      <c r="R63" s="281"/>
      <c r="S63" s="286"/>
      <c r="T63" s="286"/>
      <c r="U63" s="286"/>
      <c r="V63" s="286"/>
      <c r="W63" s="333"/>
      <c r="X63" s="292"/>
      <c r="Y63" s="286"/>
      <c r="Z63" s="286"/>
      <c r="AA63" s="286"/>
      <c r="AB63" s="286"/>
      <c r="AC63" s="286"/>
      <c r="AD63" s="286"/>
      <c r="AE63" s="286"/>
      <c r="AF63" s="286"/>
      <c r="AG63" s="286"/>
      <c r="AH63" s="286"/>
      <c r="AI63" s="333"/>
      <c r="AJ63" s="339"/>
      <c r="AK63" s="335"/>
      <c r="AL63" s="335"/>
      <c r="AM63" s="335"/>
      <c r="AN63" s="337"/>
    </row>
    <row r="64" spans="1:40">
      <c r="A64" s="292"/>
      <c r="B64" s="284"/>
      <c r="C64" s="289"/>
      <c r="D64" s="284"/>
      <c r="E64" s="281"/>
      <c r="F64" s="304"/>
      <c r="G64" s="284"/>
      <c r="H64" s="284"/>
      <c r="I64" s="281"/>
      <c r="J64" s="304"/>
      <c r="K64" s="284"/>
      <c r="L64" s="14"/>
      <c r="M64" s="14" t="str">
        <f>+IFERROR(VLOOKUP(L64,DATOS!$E$2:$F$9,2,FALSE),"")</f>
        <v/>
      </c>
      <c r="N64" s="286"/>
      <c r="O64" s="284"/>
      <c r="P64" s="284"/>
      <c r="Q64" s="284"/>
      <c r="R64" s="281"/>
      <c r="S64" s="286"/>
      <c r="T64" s="286"/>
      <c r="U64" s="286"/>
      <c r="V64" s="286"/>
      <c r="W64" s="333"/>
      <c r="X64" s="292"/>
      <c r="Y64" s="286"/>
      <c r="Z64" s="286"/>
      <c r="AA64" s="286"/>
      <c r="AB64" s="286"/>
      <c r="AC64" s="286"/>
      <c r="AD64" s="286"/>
      <c r="AE64" s="286"/>
      <c r="AF64" s="286"/>
      <c r="AG64" s="286"/>
      <c r="AH64" s="286"/>
      <c r="AI64" s="333"/>
      <c r="AJ64" s="339"/>
      <c r="AK64" s="335"/>
      <c r="AL64" s="335"/>
      <c r="AM64" s="335"/>
      <c r="AN64" s="337"/>
    </row>
    <row r="65" spans="1:40">
      <c r="A65" s="292"/>
      <c r="B65" s="286"/>
      <c r="C65" s="289"/>
      <c r="D65" s="284"/>
      <c r="E65" s="281"/>
      <c r="F65" s="304"/>
      <c r="G65" s="284"/>
      <c r="H65" s="284"/>
      <c r="I65" s="281"/>
      <c r="J65" s="304"/>
      <c r="K65" s="284"/>
      <c r="L65" s="14"/>
      <c r="M65" s="14" t="str">
        <f>+IFERROR(VLOOKUP(L65,DATOS!$E$2:$F$9,2,FALSE),"")</f>
        <v/>
      </c>
      <c r="N65" s="286">
        <f>SUM(M65:M72)</f>
        <v>0</v>
      </c>
      <c r="O65" s="284"/>
      <c r="P65" s="284"/>
      <c r="Q65" s="284"/>
      <c r="R65" s="281"/>
      <c r="S65" s="286"/>
      <c r="T65" s="286"/>
      <c r="U65" s="286"/>
      <c r="V65" s="286"/>
      <c r="W65" s="333"/>
      <c r="X65" s="292"/>
      <c r="Y65" s="286"/>
      <c r="Z65" s="286"/>
      <c r="AA65" s="286"/>
      <c r="AB65" s="286"/>
      <c r="AC65" s="286"/>
      <c r="AD65" s="286"/>
      <c r="AE65" s="286"/>
      <c r="AF65" s="286"/>
      <c r="AG65" s="286"/>
      <c r="AH65" s="286"/>
      <c r="AI65" s="333"/>
      <c r="AJ65" s="339"/>
      <c r="AK65" s="335"/>
      <c r="AL65" s="335"/>
      <c r="AM65" s="335"/>
      <c r="AN65" s="337"/>
    </row>
    <row r="66" spans="1:40">
      <c r="A66" s="292"/>
      <c r="B66" s="286"/>
      <c r="C66" s="289"/>
      <c r="D66" s="284"/>
      <c r="E66" s="281"/>
      <c r="F66" s="304"/>
      <c r="G66" s="284"/>
      <c r="H66" s="284"/>
      <c r="I66" s="281"/>
      <c r="J66" s="304"/>
      <c r="K66" s="284"/>
      <c r="L66" s="14"/>
      <c r="M66" s="14" t="str">
        <f>+IFERROR(VLOOKUP(L66,DATOS!$E$2:$F$9,2,FALSE),"")</f>
        <v/>
      </c>
      <c r="N66" s="286"/>
      <c r="O66" s="284"/>
      <c r="P66" s="284"/>
      <c r="Q66" s="284"/>
      <c r="R66" s="281"/>
      <c r="S66" s="286"/>
      <c r="T66" s="286"/>
      <c r="U66" s="286"/>
      <c r="V66" s="286"/>
      <c r="W66" s="333"/>
      <c r="X66" s="292"/>
      <c r="Y66" s="286"/>
      <c r="Z66" s="286"/>
      <c r="AA66" s="286"/>
      <c r="AB66" s="286"/>
      <c r="AC66" s="286"/>
      <c r="AD66" s="286"/>
      <c r="AE66" s="286"/>
      <c r="AF66" s="286"/>
      <c r="AG66" s="286"/>
      <c r="AH66" s="286"/>
      <c r="AI66" s="333"/>
      <c r="AJ66" s="339"/>
      <c r="AK66" s="335"/>
      <c r="AL66" s="335"/>
      <c r="AM66" s="335"/>
      <c r="AN66" s="337"/>
    </row>
    <row r="67" spans="1:40">
      <c r="A67" s="292"/>
      <c r="B67" s="286"/>
      <c r="C67" s="289"/>
      <c r="D67" s="284"/>
      <c r="E67" s="281"/>
      <c r="F67" s="304"/>
      <c r="G67" s="284"/>
      <c r="H67" s="284"/>
      <c r="I67" s="281"/>
      <c r="J67" s="304"/>
      <c r="K67" s="284"/>
      <c r="L67" s="14"/>
      <c r="M67" s="14" t="str">
        <f>+IFERROR(VLOOKUP(L67,DATOS!$E$2:$F$9,2,FALSE),"")</f>
        <v/>
      </c>
      <c r="N67" s="286"/>
      <c r="O67" s="284"/>
      <c r="P67" s="284"/>
      <c r="Q67" s="284"/>
      <c r="R67" s="281"/>
      <c r="S67" s="286"/>
      <c r="T67" s="286"/>
      <c r="U67" s="286"/>
      <c r="V67" s="286"/>
      <c r="W67" s="333"/>
      <c r="X67" s="292"/>
      <c r="Y67" s="286"/>
      <c r="Z67" s="286"/>
      <c r="AA67" s="286"/>
      <c r="AB67" s="286"/>
      <c r="AC67" s="286"/>
      <c r="AD67" s="286"/>
      <c r="AE67" s="286"/>
      <c r="AF67" s="286"/>
      <c r="AG67" s="286"/>
      <c r="AH67" s="286"/>
      <c r="AI67" s="333"/>
      <c r="AJ67" s="339"/>
      <c r="AK67" s="335"/>
      <c r="AL67" s="335"/>
      <c r="AM67" s="335"/>
      <c r="AN67" s="337"/>
    </row>
    <row r="68" spans="1:40">
      <c r="A68" s="292"/>
      <c r="B68" s="286"/>
      <c r="C68" s="289"/>
      <c r="D68" s="284"/>
      <c r="E68" s="281"/>
      <c r="F68" s="304"/>
      <c r="G68" s="284"/>
      <c r="H68" s="284"/>
      <c r="I68" s="281"/>
      <c r="J68" s="304"/>
      <c r="K68" s="284"/>
      <c r="L68" s="14"/>
      <c r="M68" s="14" t="str">
        <f>+IFERROR(VLOOKUP(L68,DATOS!$E$2:$F$9,2,FALSE),"")</f>
        <v/>
      </c>
      <c r="N68" s="286"/>
      <c r="O68" s="284"/>
      <c r="P68" s="284"/>
      <c r="Q68" s="284"/>
      <c r="R68" s="281"/>
      <c r="S68" s="286"/>
      <c r="T68" s="286"/>
      <c r="U68" s="286"/>
      <c r="V68" s="286"/>
      <c r="W68" s="333"/>
      <c r="X68" s="292"/>
      <c r="Y68" s="286"/>
      <c r="Z68" s="286"/>
      <c r="AA68" s="286"/>
      <c r="AB68" s="286"/>
      <c r="AC68" s="286"/>
      <c r="AD68" s="286"/>
      <c r="AE68" s="286"/>
      <c r="AF68" s="286"/>
      <c r="AG68" s="286"/>
      <c r="AH68" s="286"/>
      <c r="AI68" s="333"/>
      <c r="AJ68" s="339"/>
      <c r="AK68" s="335"/>
      <c r="AL68" s="335"/>
      <c r="AM68" s="335"/>
      <c r="AN68" s="337"/>
    </row>
    <row r="69" spans="1:40">
      <c r="A69" s="292"/>
      <c r="B69" s="286"/>
      <c r="C69" s="289"/>
      <c r="D69" s="284"/>
      <c r="E69" s="281"/>
      <c r="F69" s="304"/>
      <c r="G69" s="284"/>
      <c r="H69" s="284"/>
      <c r="I69" s="281"/>
      <c r="J69" s="304"/>
      <c r="K69" s="284"/>
      <c r="L69" s="14"/>
      <c r="M69" s="14" t="str">
        <f>+IFERROR(VLOOKUP(L69,DATOS!$E$2:$F$9,2,FALSE),"")</f>
        <v/>
      </c>
      <c r="N69" s="286"/>
      <c r="O69" s="284"/>
      <c r="P69" s="284"/>
      <c r="Q69" s="284"/>
      <c r="R69" s="281"/>
      <c r="S69" s="286"/>
      <c r="T69" s="286"/>
      <c r="U69" s="286"/>
      <c r="V69" s="286"/>
      <c r="W69" s="333"/>
      <c r="X69" s="292"/>
      <c r="Y69" s="286"/>
      <c r="Z69" s="286"/>
      <c r="AA69" s="286"/>
      <c r="AB69" s="286"/>
      <c r="AC69" s="286"/>
      <c r="AD69" s="286"/>
      <c r="AE69" s="286"/>
      <c r="AF69" s="286"/>
      <c r="AG69" s="286"/>
      <c r="AH69" s="286"/>
      <c r="AI69" s="333"/>
      <c r="AJ69" s="339"/>
      <c r="AK69" s="335"/>
      <c r="AL69" s="335"/>
      <c r="AM69" s="335"/>
      <c r="AN69" s="337"/>
    </row>
    <row r="70" spans="1:40">
      <c r="A70" s="292"/>
      <c r="B70" s="286"/>
      <c r="C70" s="289"/>
      <c r="D70" s="284"/>
      <c r="E70" s="281"/>
      <c r="F70" s="304"/>
      <c r="G70" s="284"/>
      <c r="H70" s="284"/>
      <c r="I70" s="281"/>
      <c r="J70" s="304"/>
      <c r="K70" s="284"/>
      <c r="L70" s="14"/>
      <c r="M70" s="14" t="str">
        <f>+IFERROR(VLOOKUP(L70,DATOS!$E$2:$F$9,2,FALSE),"")</f>
        <v/>
      </c>
      <c r="N70" s="286"/>
      <c r="O70" s="284"/>
      <c r="P70" s="284"/>
      <c r="Q70" s="284"/>
      <c r="R70" s="281"/>
      <c r="S70" s="286"/>
      <c r="T70" s="286"/>
      <c r="U70" s="286"/>
      <c r="V70" s="286"/>
      <c r="W70" s="333"/>
      <c r="X70" s="292"/>
      <c r="Y70" s="286"/>
      <c r="Z70" s="286"/>
      <c r="AA70" s="286"/>
      <c r="AB70" s="286"/>
      <c r="AC70" s="286"/>
      <c r="AD70" s="286"/>
      <c r="AE70" s="286"/>
      <c r="AF70" s="286"/>
      <c r="AG70" s="286"/>
      <c r="AH70" s="286"/>
      <c r="AI70" s="333"/>
      <c r="AJ70" s="339"/>
      <c r="AK70" s="335"/>
      <c r="AL70" s="335"/>
      <c r="AM70" s="335"/>
      <c r="AN70" s="337"/>
    </row>
    <row r="71" spans="1:40">
      <c r="A71" s="292"/>
      <c r="B71" s="286"/>
      <c r="C71" s="289"/>
      <c r="D71" s="284"/>
      <c r="E71" s="281"/>
      <c r="F71" s="304"/>
      <c r="G71" s="284"/>
      <c r="H71" s="284"/>
      <c r="I71" s="281"/>
      <c r="J71" s="304"/>
      <c r="K71" s="284"/>
      <c r="L71" s="14"/>
      <c r="M71" s="14" t="str">
        <f>+IFERROR(VLOOKUP(L71,DATOS!$E$2:$F$9,2,FALSE),"")</f>
        <v/>
      </c>
      <c r="N71" s="286"/>
      <c r="O71" s="284"/>
      <c r="P71" s="284"/>
      <c r="Q71" s="284"/>
      <c r="R71" s="281"/>
      <c r="S71" s="286"/>
      <c r="T71" s="286"/>
      <c r="U71" s="286"/>
      <c r="V71" s="286"/>
      <c r="W71" s="333"/>
      <c r="X71" s="292"/>
      <c r="Y71" s="286"/>
      <c r="Z71" s="286"/>
      <c r="AA71" s="286"/>
      <c r="AB71" s="286"/>
      <c r="AC71" s="286"/>
      <c r="AD71" s="286"/>
      <c r="AE71" s="286"/>
      <c r="AF71" s="286"/>
      <c r="AG71" s="286"/>
      <c r="AH71" s="286"/>
      <c r="AI71" s="333"/>
      <c r="AJ71" s="339"/>
      <c r="AK71" s="335"/>
      <c r="AL71" s="335"/>
      <c r="AM71" s="335"/>
      <c r="AN71" s="337"/>
    </row>
    <row r="72" spans="1:40">
      <c r="A72" s="292"/>
      <c r="B72" s="286"/>
      <c r="C72" s="289"/>
      <c r="D72" s="284"/>
      <c r="E72" s="281"/>
      <c r="F72" s="304"/>
      <c r="G72" s="284"/>
      <c r="H72" s="284"/>
      <c r="I72" s="281"/>
      <c r="J72" s="304"/>
      <c r="K72" s="284"/>
      <c r="L72" s="14"/>
      <c r="M72" s="14" t="str">
        <f>+IFERROR(VLOOKUP(L72,DATOS!$E$2:$F$9,2,FALSE),"")</f>
        <v/>
      </c>
      <c r="N72" s="286"/>
      <c r="O72" s="284"/>
      <c r="P72" s="284"/>
      <c r="Q72" s="284"/>
      <c r="R72" s="281"/>
      <c r="S72" s="286"/>
      <c r="T72" s="286"/>
      <c r="U72" s="286"/>
      <c r="V72" s="286"/>
      <c r="W72" s="333"/>
      <c r="X72" s="292"/>
      <c r="Y72" s="286"/>
      <c r="Z72" s="286"/>
      <c r="AA72" s="286"/>
      <c r="AB72" s="286"/>
      <c r="AC72" s="286"/>
      <c r="AD72" s="286"/>
      <c r="AE72" s="286"/>
      <c r="AF72" s="286"/>
      <c r="AG72" s="286"/>
      <c r="AH72" s="286"/>
      <c r="AI72" s="333"/>
      <c r="AJ72" s="339"/>
      <c r="AK72" s="335"/>
      <c r="AL72" s="335"/>
      <c r="AM72" s="335"/>
      <c r="AN72" s="337"/>
    </row>
    <row r="73" spans="1:40">
      <c r="A73" s="292"/>
      <c r="B73" s="286"/>
      <c r="C73" s="289"/>
      <c r="D73" s="284"/>
      <c r="E73" s="281"/>
      <c r="F73" s="304"/>
      <c r="G73" s="284"/>
      <c r="H73" s="284"/>
      <c r="I73" s="281"/>
      <c r="J73" s="304"/>
      <c r="K73" s="284"/>
      <c r="L73" s="14"/>
      <c r="M73" s="14" t="str">
        <f>+IFERROR(VLOOKUP(L73,DATOS!$E$2:$F$9,2,FALSE),"")</f>
        <v/>
      </c>
      <c r="N73" s="286">
        <f>SUM(M73:M80)</f>
        <v>0</v>
      </c>
      <c r="O73" s="284"/>
      <c r="P73" s="284"/>
      <c r="Q73" s="284"/>
      <c r="R73" s="281"/>
      <c r="S73" s="286"/>
      <c r="T73" s="286"/>
      <c r="U73" s="286"/>
      <c r="V73" s="286"/>
      <c r="W73" s="333"/>
      <c r="X73" s="292"/>
      <c r="Y73" s="286"/>
      <c r="Z73" s="286"/>
      <c r="AA73" s="286"/>
      <c r="AB73" s="286"/>
      <c r="AC73" s="286"/>
      <c r="AD73" s="286"/>
      <c r="AE73" s="286"/>
      <c r="AF73" s="286"/>
      <c r="AG73" s="286"/>
      <c r="AH73" s="286"/>
      <c r="AI73" s="333"/>
      <c r="AJ73" s="339"/>
      <c r="AK73" s="335"/>
      <c r="AL73" s="335"/>
      <c r="AM73" s="335"/>
      <c r="AN73" s="337"/>
    </row>
    <row r="74" spans="1:40">
      <c r="A74" s="292"/>
      <c r="B74" s="286"/>
      <c r="C74" s="289"/>
      <c r="D74" s="284"/>
      <c r="E74" s="281"/>
      <c r="F74" s="304"/>
      <c r="G74" s="284"/>
      <c r="H74" s="284"/>
      <c r="I74" s="281"/>
      <c r="J74" s="304"/>
      <c r="K74" s="284"/>
      <c r="L74" s="14"/>
      <c r="M74" s="14" t="str">
        <f>+IFERROR(VLOOKUP(L74,DATOS!$E$2:$F$9,2,FALSE),"")</f>
        <v/>
      </c>
      <c r="N74" s="286"/>
      <c r="O74" s="284"/>
      <c r="P74" s="284"/>
      <c r="Q74" s="284"/>
      <c r="R74" s="281"/>
      <c r="S74" s="286"/>
      <c r="T74" s="286"/>
      <c r="U74" s="286"/>
      <c r="V74" s="286"/>
      <c r="W74" s="333"/>
      <c r="X74" s="292"/>
      <c r="Y74" s="286"/>
      <c r="Z74" s="286"/>
      <c r="AA74" s="286"/>
      <c r="AB74" s="286"/>
      <c r="AC74" s="286"/>
      <c r="AD74" s="286"/>
      <c r="AE74" s="286"/>
      <c r="AF74" s="286"/>
      <c r="AG74" s="286"/>
      <c r="AH74" s="286"/>
      <c r="AI74" s="333"/>
      <c r="AJ74" s="339"/>
      <c r="AK74" s="335"/>
      <c r="AL74" s="335"/>
      <c r="AM74" s="335"/>
      <c r="AN74" s="337"/>
    </row>
    <row r="75" spans="1:40">
      <c r="A75" s="292"/>
      <c r="B75" s="286"/>
      <c r="C75" s="289"/>
      <c r="D75" s="284"/>
      <c r="E75" s="281"/>
      <c r="F75" s="304"/>
      <c r="G75" s="284"/>
      <c r="H75" s="284"/>
      <c r="I75" s="281"/>
      <c r="J75" s="304"/>
      <c r="K75" s="284"/>
      <c r="L75" s="14"/>
      <c r="M75" s="14" t="str">
        <f>+IFERROR(VLOOKUP(L75,DATOS!$E$2:$F$9,2,FALSE),"")</f>
        <v/>
      </c>
      <c r="N75" s="286"/>
      <c r="O75" s="284"/>
      <c r="P75" s="284"/>
      <c r="Q75" s="284"/>
      <c r="R75" s="281"/>
      <c r="S75" s="286"/>
      <c r="T75" s="286"/>
      <c r="U75" s="286"/>
      <c r="V75" s="286"/>
      <c r="W75" s="333"/>
      <c r="X75" s="292"/>
      <c r="Y75" s="286"/>
      <c r="Z75" s="286"/>
      <c r="AA75" s="286"/>
      <c r="AB75" s="286"/>
      <c r="AC75" s="286"/>
      <c r="AD75" s="286"/>
      <c r="AE75" s="286"/>
      <c r="AF75" s="286"/>
      <c r="AG75" s="286"/>
      <c r="AH75" s="286"/>
      <c r="AI75" s="333"/>
      <c r="AJ75" s="339"/>
      <c r="AK75" s="335"/>
      <c r="AL75" s="335"/>
      <c r="AM75" s="335"/>
      <c r="AN75" s="337"/>
    </row>
    <row r="76" spans="1:40">
      <c r="A76" s="292"/>
      <c r="B76" s="286"/>
      <c r="C76" s="289"/>
      <c r="D76" s="284"/>
      <c r="E76" s="281"/>
      <c r="F76" s="304"/>
      <c r="G76" s="284"/>
      <c r="H76" s="284"/>
      <c r="I76" s="281"/>
      <c r="J76" s="304"/>
      <c r="K76" s="284"/>
      <c r="L76" s="14"/>
      <c r="M76" s="14" t="str">
        <f>+IFERROR(VLOOKUP(L76,DATOS!$E$2:$F$9,2,FALSE),"")</f>
        <v/>
      </c>
      <c r="N76" s="286"/>
      <c r="O76" s="284"/>
      <c r="P76" s="284"/>
      <c r="Q76" s="284"/>
      <c r="R76" s="281"/>
      <c r="S76" s="286"/>
      <c r="T76" s="286"/>
      <c r="U76" s="286"/>
      <c r="V76" s="286"/>
      <c r="W76" s="333"/>
      <c r="X76" s="292"/>
      <c r="Y76" s="286"/>
      <c r="Z76" s="286"/>
      <c r="AA76" s="286"/>
      <c r="AB76" s="286"/>
      <c r="AC76" s="286"/>
      <c r="AD76" s="286"/>
      <c r="AE76" s="286"/>
      <c r="AF76" s="286"/>
      <c r="AG76" s="286"/>
      <c r="AH76" s="286"/>
      <c r="AI76" s="333"/>
      <c r="AJ76" s="339"/>
      <c r="AK76" s="335"/>
      <c r="AL76" s="335"/>
      <c r="AM76" s="335"/>
      <c r="AN76" s="337"/>
    </row>
    <row r="77" spans="1:40">
      <c r="A77" s="292"/>
      <c r="B77" s="286"/>
      <c r="C77" s="289"/>
      <c r="D77" s="284"/>
      <c r="E77" s="281"/>
      <c r="F77" s="304"/>
      <c r="G77" s="284"/>
      <c r="H77" s="284"/>
      <c r="I77" s="281"/>
      <c r="J77" s="304"/>
      <c r="K77" s="284"/>
      <c r="L77" s="14"/>
      <c r="M77" s="14" t="str">
        <f>+IFERROR(VLOOKUP(L77,DATOS!$E$2:$F$9,2,FALSE),"")</f>
        <v/>
      </c>
      <c r="N77" s="286"/>
      <c r="O77" s="284"/>
      <c r="P77" s="284"/>
      <c r="Q77" s="284"/>
      <c r="R77" s="281"/>
      <c r="S77" s="286"/>
      <c r="T77" s="286"/>
      <c r="U77" s="286"/>
      <c r="V77" s="286"/>
      <c r="W77" s="333"/>
      <c r="X77" s="292"/>
      <c r="Y77" s="286"/>
      <c r="Z77" s="286"/>
      <c r="AA77" s="286"/>
      <c r="AB77" s="286"/>
      <c r="AC77" s="286"/>
      <c r="AD77" s="286"/>
      <c r="AE77" s="286"/>
      <c r="AF77" s="286"/>
      <c r="AG77" s="286"/>
      <c r="AH77" s="286"/>
      <c r="AI77" s="333"/>
      <c r="AJ77" s="339"/>
      <c r="AK77" s="335"/>
      <c r="AL77" s="335"/>
      <c r="AM77" s="335"/>
      <c r="AN77" s="337"/>
    </row>
    <row r="78" spans="1:40">
      <c r="A78" s="292"/>
      <c r="B78" s="286"/>
      <c r="C78" s="289"/>
      <c r="D78" s="284"/>
      <c r="E78" s="281"/>
      <c r="F78" s="304"/>
      <c r="G78" s="284"/>
      <c r="H78" s="284"/>
      <c r="I78" s="281"/>
      <c r="J78" s="304"/>
      <c r="K78" s="284"/>
      <c r="L78" s="14"/>
      <c r="M78" s="14" t="str">
        <f>+IFERROR(VLOOKUP(L78,DATOS!$E$2:$F$9,2,FALSE),"")</f>
        <v/>
      </c>
      <c r="N78" s="286"/>
      <c r="O78" s="284"/>
      <c r="P78" s="284"/>
      <c r="Q78" s="284"/>
      <c r="R78" s="281"/>
      <c r="S78" s="286"/>
      <c r="T78" s="286"/>
      <c r="U78" s="286"/>
      <c r="V78" s="286"/>
      <c r="W78" s="333"/>
      <c r="X78" s="292"/>
      <c r="Y78" s="286"/>
      <c r="Z78" s="286"/>
      <c r="AA78" s="286"/>
      <c r="AB78" s="286"/>
      <c r="AC78" s="286"/>
      <c r="AD78" s="286"/>
      <c r="AE78" s="286"/>
      <c r="AF78" s="286"/>
      <c r="AG78" s="286"/>
      <c r="AH78" s="286"/>
      <c r="AI78" s="333"/>
      <c r="AJ78" s="339"/>
      <c r="AK78" s="335"/>
      <c r="AL78" s="335"/>
      <c r="AM78" s="335"/>
      <c r="AN78" s="337"/>
    </row>
    <row r="79" spans="1:40">
      <c r="A79" s="292"/>
      <c r="B79" s="286"/>
      <c r="C79" s="289"/>
      <c r="D79" s="284"/>
      <c r="E79" s="281"/>
      <c r="F79" s="304"/>
      <c r="G79" s="284"/>
      <c r="H79" s="284"/>
      <c r="I79" s="281"/>
      <c r="J79" s="304"/>
      <c r="K79" s="284"/>
      <c r="L79" s="14"/>
      <c r="M79" s="14" t="str">
        <f>+IFERROR(VLOOKUP(L79,DATOS!$E$2:$F$9,2,FALSE),"")</f>
        <v/>
      </c>
      <c r="N79" s="286"/>
      <c r="O79" s="284"/>
      <c r="P79" s="284"/>
      <c r="Q79" s="284"/>
      <c r="R79" s="281"/>
      <c r="S79" s="286"/>
      <c r="T79" s="286"/>
      <c r="U79" s="286"/>
      <c r="V79" s="286"/>
      <c r="W79" s="333"/>
      <c r="X79" s="292"/>
      <c r="Y79" s="286"/>
      <c r="Z79" s="286"/>
      <c r="AA79" s="286"/>
      <c r="AB79" s="286"/>
      <c r="AC79" s="286"/>
      <c r="AD79" s="286"/>
      <c r="AE79" s="286"/>
      <c r="AF79" s="286"/>
      <c r="AG79" s="286"/>
      <c r="AH79" s="286"/>
      <c r="AI79" s="333"/>
      <c r="AJ79" s="339"/>
      <c r="AK79" s="335"/>
      <c r="AL79" s="335"/>
      <c r="AM79" s="335"/>
      <c r="AN79" s="337"/>
    </row>
    <row r="80" spans="1:40" ht="15.75" thickBot="1">
      <c r="A80" s="293"/>
      <c r="B80" s="287"/>
      <c r="C80" s="290"/>
      <c r="D80" s="285"/>
      <c r="E80" s="282"/>
      <c r="F80" s="331"/>
      <c r="G80" s="285"/>
      <c r="H80" s="285"/>
      <c r="I80" s="282"/>
      <c r="J80" s="331"/>
      <c r="K80" s="285"/>
      <c r="L80" s="16"/>
      <c r="M80" s="16" t="str">
        <f>+IFERROR(VLOOKUP(L80,DATOS!$E$2:$F$9,2,FALSE),"")</f>
        <v/>
      </c>
      <c r="N80" s="287"/>
      <c r="O80" s="285"/>
      <c r="P80" s="285"/>
      <c r="Q80" s="285"/>
      <c r="R80" s="282"/>
      <c r="S80" s="287"/>
      <c r="T80" s="287"/>
      <c r="U80" s="287"/>
      <c r="V80" s="287"/>
      <c r="W80" s="340"/>
      <c r="X80" s="293"/>
      <c r="Y80" s="287"/>
      <c r="Z80" s="287"/>
      <c r="AA80" s="287"/>
      <c r="AB80" s="287"/>
      <c r="AC80" s="287"/>
      <c r="AD80" s="287"/>
      <c r="AE80" s="287"/>
      <c r="AF80" s="287"/>
      <c r="AG80" s="287"/>
      <c r="AH80" s="287"/>
      <c r="AI80" s="340"/>
      <c r="AJ80" s="341"/>
      <c r="AK80" s="342"/>
      <c r="AL80" s="342"/>
      <c r="AM80" s="342"/>
      <c r="AN80" s="343"/>
    </row>
    <row r="81" spans="1:40">
      <c r="A81" s="291">
        <v>4</v>
      </c>
      <c r="B81" s="283"/>
      <c r="C81" s="288"/>
      <c r="D81" s="283"/>
      <c r="E81" s="280"/>
      <c r="F81" s="303"/>
      <c r="G81" s="283"/>
      <c r="H81" s="283"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280" t="str">
        <f>IF(EXACT(H81,"Baja"),"Asumir el Riesgo",IF(EXACT(H81,"Moderada"),"Asumir el Riesgo, Reducir el Riesgo",IF(EXACT(H81,"Alta"),"Asumir el Riesgo, Evitar, Compartir o Transferir",IF(EXACT(H81,"Extrema"),"Reducir el Riesgo, Evitar, Compartir o Transferir",""))))</f>
        <v/>
      </c>
      <c r="J81" s="303"/>
      <c r="K81" s="283"/>
      <c r="L81" s="15"/>
      <c r="M81" s="15" t="str">
        <f>+IFERROR(VLOOKUP(L81,DATOS!$E$2:$F$9,2,FALSE),"")</f>
        <v/>
      </c>
      <c r="N81" s="307">
        <f>SUM(M81:M88)</f>
        <v>0</v>
      </c>
      <c r="O81" s="283"/>
      <c r="P81" s="283"/>
      <c r="Q81" s="283"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280" t="str">
        <f>IF(EXACT(Q81,"Baja"),"Asumir el Riesgo",IF(EXACT(Q81,"Moderada"),"Asumir el Riesgo, Reducir el Riesgo",IF(EXACT(Q81,"Alta"),"Asumir el Riesgo, Evitar, Compartir o Transferir",IF(EXACT(Q81,"Extrema"),"Reducir el Riesgo, Evitar, Compartir o Transferir",""))))</f>
        <v/>
      </c>
      <c r="S81" s="307"/>
      <c r="T81" s="307"/>
      <c r="U81" s="307"/>
      <c r="V81" s="307"/>
      <c r="W81" s="332"/>
      <c r="X81" s="291"/>
      <c r="Y81" s="307"/>
      <c r="Z81" s="307"/>
      <c r="AA81" s="307"/>
      <c r="AB81" s="307"/>
      <c r="AC81" s="307"/>
      <c r="AD81" s="307"/>
      <c r="AE81" s="307"/>
      <c r="AF81" s="307"/>
      <c r="AG81" s="307"/>
      <c r="AH81" s="307"/>
      <c r="AI81" s="332"/>
      <c r="AJ81" s="338"/>
      <c r="AK81" s="334"/>
      <c r="AL81" s="334"/>
      <c r="AM81" s="334"/>
      <c r="AN81" s="336"/>
    </row>
    <row r="82" spans="1:40">
      <c r="A82" s="292"/>
      <c r="B82" s="284"/>
      <c r="C82" s="289"/>
      <c r="D82" s="284"/>
      <c r="E82" s="281"/>
      <c r="F82" s="304"/>
      <c r="G82" s="284"/>
      <c r="H82" s="284"/>
      <c r="I82" s="281"/>
      <c r="J82" s="304"/>
      <c r="K82" s="284"/>
      <c r="L82" s="14"/>
      <c r="M82" s="14" t="str">
        <f>+IFERROR(VLOOKUP(L82,DATOS!$E$2:$F$9,2,FALSE),"")</f>
        <v/>
      </c>
      <c r="N82" s="286"/>
      <c r="O82" s="284"/>
      <c r="P82" s="284"/>
      <c r="Q82" s="284"/>
      <c r="R82" s="281"/>
      <c r="S82" s="286"/>
      <c r="T82" s="286"/>
      <c r="U82" s="286"/>
      <c r="V82" s="286"/>
      <c r="W82" s="333"/>
      <c r="X82" s="292"/>
      <c r="Y82" s="286"/>
      <c r="Z82" s="286"/>
      <c r="AA82" s="286"/>
      <c r="AB82" s="286"/>
      <c r="AC82" s="286"/>
      <c r="AD82" s="286"/>
      <c r="AE82" s="286"/>
      <c r="AF82" s="286"/>
      <c r="AG82" s="286"/>
      <c r="AH82" s="286"/>
      <c r="AI82" s="333"/>
      <c r="AJ82" s="339"/>
      <c r="AK82" s="335"/>
      <c r="AL82" s="335"/>
      <c r="AM82" s="335"/>
      <c r="AN82" s="337"/>
    </row>
    <row r="83" spans="1:40">
      <c r="A83" s="292"/>
      <c r="B83" s="284"/>
      <c r="C83" s="289"/>
      <c r="D83" s="284"/>
      <c r="E83" s="281"/>
      <c r="F83" s="304"/>
      <c r="G83" s="284"/>
      <c r="H83" s="284"/>
      <c r="I83" s="281"/>
      <c r="J83" s="304"/>
      <c r="K83" s="284"/>
      <c r="L83" s="14"/>
      <c r="M83" s="14" t="str">
        <f>+IFERROR(VLOOKUP(L83,DATOS!$E$2:$F$9,2,FALSE),"")</f>
        <v/>
      </c>
      <c r="N83" s="286"/>
      <c r="O83" s="284"/>
      <c r="P83" s="284"/>
      <c r="Q83" s="284"/>
      <c r="R83" s="281"/>
      <c r="S83" s="286"/>
      <c r="T83" s="286"/>
      <c r="U83" s="286"/>
      <c r="V83" s="286"/>
      <c r="W83" s="333"/>
      <c r="X83" s="292"/>
      <c r="Y83" s="286"/>
      <c r="Z83" s="286"/>
      <c r="AA83" s="286"/>
      <c r="AB83" s="286"/>
      <c r="AC83" s="286"/>
      <c r="AD83" s="286"/>
      <c r="AE83" s="286"/>
      <c r="AF83" s="286"/>
      <c r="AG83" s="286"/>
      <c r="AH83" s="286"/>
      <c r="AI83" s="333"/>
      <c r="AJ83" s="339"/>
      <c r="AK83" s="335"/>
      <c r="AL83" s="335"/>
      <c r="AM83" s="335"/>
      <c r="AN83" s="337"/>
    </row>
    <row r="84" spans="1:40">
      <c r="A84" s="292"/>
      <c r="B84" s="284"/>
      <c r="C84" s="289"/>
      <c r="D84" s="284"/>
      <c r="E84" s="281"/>
      <c r="F84" s="304"/>
      <c r="G84" s="284"/>
      <c r="H84" s="284"/>
      <c r="I84" s="281"/>
      <c r="J84" s="304"/>
      <c r="K84" s="284"/>
      <c r="L84" s="14"/>
      <c r="M84" s="14" t="str">
        <f>+IFERROR(VLOOKUP(L84,DATOS!$E$2:$F$9,2,FALSE),"")</f>
        <v/>
      </c>
      <c r="N84" s="286"/>
      <c r="O84" s="284"/>
      <c r="P84" s="284"/>
      <c r="Q84" s="284"/>
      <c r="R84" s="281"/>
      <c r="S84" s="286"/>
      <c r="T84" s="286"/>
      <c r="U84" s="286"/>
      <c r="V84" s="286"/>
      <c r="W84" s="333"/>
      <c r="X84" s="292"/>
      <c r="Y84" s="286"/>
      <c r="Z84" s="286"/>
      <c r="AA84" s="286"/>
      <c r="AB84" s="286"/>
      <c r="AC84" s="286"/>
      <c r="AD84" s="286"/>
      <c r="AE84" s="286"/>
      <c r="AF84" s="286"/>
      <c r="AG84" s="286"/>
      <c r="AH84" s="286"/>
      <c r="AI84" s="333"/>
      <c r="AJ84" s="339"/>
      <c r="AK84" s="335"/>
      <c r="AL84" s="335"/>
      <c r="AM84" s="335"/>
      <c r="AN84" s="337"/>
    </row>
    <row r="85" spans="1:40">
      <c r="A85" s="292"/>
      <c r="B85" s="284"/>
      <c r="C85" s="289"/>
      <c r="D85" s="284"/>
      <c r="E85" s="281"/>
      <c r="F85" s="304"/>
      <c r="G85" s="284"/>
      <c r="H85" s="284"/>
      <c r="I85" s="281"/>
      <c r="J85" s="304"/>
      <c r="K85" s="284"/>
      <c r="L85" s="14"/>
      <c r="M85" s="14" t="str">
        <f>+IFERROR(VLOOKUP(L85,DATOS!$E$2:$F$9,2,FALSE),"")</f>
        <v/>
      </c>
      <c r="N85" s="286"/>
      <c r="O85" s="284"/>
      <c r="P85" s="284"/>
      <c r="Q85" s="284"/>
      <c r="R85" s="281"/>
      <c r="S85" s="286"/>
      <c r="T85" s="286"/>
      <c r="U85" s="286"/>
      <c r="V85" s="286"/>
      <c r="W85" s="333"/>
      <c r="X85" s="292"/>
      <c r="Y85" s="286"/>
      <c r="Z85" s="286"/>
      <c r="AA85" s="286"/>
      <c r="AB85" s="286"/>
      <c r="AC85" s="286"/>
      <c r="AD85" s="286"/>
      <c r="AE85" s="286"/>
      <c r="AF85" s="286"/>
      <c r="AG85" s="286"/>
      <c r="AH85" s="286"/>
      <c r="AI85" s="333"/>
      <c r="AJ85" s="339"/>
      <c r="AK85" s="335"/>
      <c r="AL85" s="335"/>
      <c r="AM85" s="335"/>
      <c r="AN85" s="337"/>
    </row>
    <row r="86" spans="1:40">
      <c r="A86" s="292"/>
      <c r="B86" s="284"/>
      <c r="C86" s="289"/>
      <c r="D86" s="284"/>
      <c r="E86" s="281"/>
      <c r="F86" s="304"/>
      <c r="G86" s="284"/>
      <c r="H86" s="284"/>
      <c r="I86" s="281"/>
      <c r="J86" s="304"/>
      <c r="K86" s="284"/>
      <c r="L86" s="14"/>
      <c r="M86" s="14" t="str">
        <f>+IFERROR(VLOOKUP(L86,DATOS!$E$2:$F$9,2,FALSE),"")</f>
        <v/>
      </c>
      <c r="N86" s="286"/>
      <c r="O86" s="284"/>
      <c r="P86" s="284"/>
      <c r="Q86" s="284"/>
      <c r="R86" s="281"/>
      <c r="S86" s="286"/>
      <c r="T86" s="286"/>
      <c r="U86" s="286"/>
      <c r="V86" s="286"/>
      <c r="W86" s="333"/>
      <c r="X86" s="292"/>
      <c r="Y86" s="286"/>
      <c r="Z86" s="286"/>
      <c r="AA86" s="286"/>
      <c r="AB86" s="286"/>
      <c r="AC86" s="286"/>
      <c r="AD86" s="286"/>
      <c r="AE86" s="286"/>
      <c r="AF86" s="286"/>
      <c r="AG86" s="286"/>
      <c r="AH86" s="286"/>
      <c r="AI86" s="333"/>
      <c r="AJ86" s="339"/>
      <c r="AK86" s="335"/>
      <c r="AL86" s="335"/>
      <c r="AM86" s="335"/>
      <c r="AN86" s="337"/>
    </row>
    <row r="87" spans="1:40">
      <c r="A87" s="292"/>
      <c r="B87" s="284"/>
      <c r="C87" s="289"/>
      <c r="D87" s="284"/>
      <c r="E87" s="281"/>
      <c r="F87" s="304"/>
      <c r="G87" s="284"/>
      <c r="H87" s="284"/>
      <c r="I87" s="281"/>
      <c r="J87" s="304"/>
      <c r="K87" s="284"/>
      <c r="L87" s="14"/>
      <c r="M87" s="14" t="str">
        <f>+IFERROR(VLOOKUP(L87,DATOS!$E$2:$F$9,2,FALSE),"")</f>
        <v/>
      </c>
      <c r="N87" s="286"/>
      <c r="O87" s="284"/>
      <c r="P87" s="284"/>
      <c r="Q87" s="284"/>
      <c r="R87" s="281"/>
      <c r="S87" s="286"/>
      <c r="T87" s="286"/>
      <c r="U87" s="286"/>
      <c r="V87" s="286"/>
      <c r="W87" s="333"/>
      <c r="X87" s="292"/>
      <c r="Y87" s="286"/>
      <c r="Z87" s="286"/>
      <c r="AA87" s="286"/>
      <c r="AB87" s="286"/>
      <c r="AC87" s="286"/>
      <c r="AD87" s="286"/>
      <c r="AE87" s="286"/>
      <c r="AF87" s="286"/>
      <c r="AG87" s="286"/>
      <c r="AH87" s="286"/>
      <c r="AI87" s="333"/>
      <c r="AJ87" s="339"/>
      <c r="AK87" s="335"/>
      <c r="AL87" s="335"/>
      <c r="AM87" s="335"/>
      <c r="AN87" s="337"/>
    </row>
    <row r="88" spans="1:40">
      <c r="A88" s="292"/>
      <c r="B88" s="284"/>
      <c r="C88" s="289"/>
      <c r="D88" s="284"/>
      <c r="E88" s="281"/>
      <c r="F88" s="304"/>
      <c r="G88" s="284"/>
      <c r="H88" s="284"/>
      <c r="I88" s="281"/>
      <c r="J88" s="304"/>
      <c r="K88" s="284"/>
      <c r="L88" s="14"/>
      <c r="M88" s="14" t="str">
        <f>+IFERROR(VLOOKUP(L88,DATOS!$E$2:$F$9,2,FALSE),"")</f>
        <v/>
      </c>
      <c r="N88" s="286"/>
      <c r="O88" s="284"/>
      <c r="P88" s="284"/>
      <c r="Q88" s="284"/>
      <c r="R88" s="281"/>
      <c r="S88" s="286"/>
      <c r="T88" s="286"/>
      <c r="U88" s="286"/>
      <c r="V88" s="286"/>
      <c r="W88" s="333"/>
      <c r="X88" s="292"/>
      <c r="Y88" s="286"/>
      <c r="Z88" s="286"/>
      <c r="AA88" s="286"/>
      <c r="AB88" s="286"/>
      <c r="AC88" s="286"/>
      <c r="AD88" s="286"/>
      <c r="AE88" s="286"/>
      <c r="AF88" s="286"/>
      <c r="AG88" s="286"/>
      <c r="AH88" s="286"/>
      <c r="AI88" s="333"/>
      <c r="AJ88" s="339"/>
      <c r="AK88" s="335"/>
      <c r="AL88" s="335"/>
      <c r="AM88" s="335"/>
      <c r="AN88" s="337"/>
    </row>
    <row r="89" spans="1:40">
      <c r="A89" s="292"/>
      <c r="B89" s="286"/>
      <c r="C89" s="289"/>
      <c r="D89" s="284"/>
      <c r="E89" s="281"/>
      <c r="F89" s="304"/>
      <c r="G89" s="284"/>
      <c r="H89" s="284"/>
      <c r="I89" s="281"/>
      <c r="J89" s="304"/>
      <c r="K89" s="284"/>
      <c r="L89" s="14"/>
      <c r="M89" s="14" t="str">
        <f>+IFERROR(VLOOKUP(L89,DATOS!$E$2:$F$9,2,FALSE),"")</f>
        <v/>
      </c>
      <c r="N89" s="286">
        <f>SUM(M89:M96)</f>
        <v>0</v>
      </c>
      <c r="O89" s="284"/>
      <c r="P89" s="284"/>
      <c r="Q89" s="284"/>
      <c r="R89" s="281"/>
      <c r="S89" s="286"/>
      <c r="T89" s="286"/>
      <c r="U89" s="286"/>
      <c r="V89" s="286"/>
      <c r="W89" s="333"/>
      <c r="X89" s="292"/>
      <c r="Y89" s="286"/>
      <c r="Z89" s="286"/>
      <c r="AA89" s="286"/>
      <c r="AB89" s="286"/>
      <c r="AC89" s="286"/>
      <c r="AD89" s="286"/>
      <c r="AE89" s="286"/>
      <c r="AF89" s="286"/>
      <c r="AG89" s="286"/>
      <c r="AH89" s="286"/>
      <c r="AI89" s="333"/>
      <c r="AJ89" s="339"/>
      <c r="AK89" s="335"/>
      <c r="AL89" s="335"/>
      <c r="AM89" s="335"/>
      <c r="AN89" s="337"/>
    </row>
    <row r="90" spans="1:40">
      <c r="A90" s="292"/>
      <c r="B90" s="286"/>
      <c r="C90" s="289"/>
      <c r="D90" s="284"/>
      <c r="E90" s="281"/>
      <c r="F90" s="304"/>
      <c r="G90" s="284"/>
      <c r="H90" s="284"/>
      <c r="I90" s="281"/>
      <c r="J90" s="304"/>
      <c r="K90" s="284"/>
      <c r="L90" s="14"/>
      <c r="M90" s="14" t="str">
        <f>+IFERROR(VLOOKUP(L90,DATOS!$E$2:$F$9,2,FALSE),"")</f>
        <v/>
      </c>
      <c r="N90" s="286"/>
      <c r="O90" s="284"/>
      <c r="P90" s="284"/>
      <c r="Q90" s="284"/>
      <c r="R90" s="281"/>
      <c r="S90" s="286"/>
      <c r="T90" s="286"/>
      <c r="U90" s="286"/>
      <c r="V90" s="286"/>
      <c r="W90" s="333"/>
      <c r="X90" s="292"/>
      <c r="Y90" s="286"/>
      <c r="Z90" s="286"/>
      <c r="AA90" s="286"/>
      <c r="AB90" s="286"/>
      <c r="AC90" s="286"/>
      <c r="AD90" s="286"/>
      <c r="AE90" s="286"/>
      <c r="AF90" s="286"/>
      <c r="AG90" s="286"/>
      <c r="AH90" s="286"/>
      <c r="AI90" s="333"/>
      <c r="AJ90" s="339"/>
      <c r="AK90" s="335"/>
      <c r="AL90" s="335"/>
      <c r="AM90" s="335"/>
      <c r="AN90" s="337"/>
    </row>
    <row r="91" spans="1:40">
      <c r="A91" s="292"/>
      <c r="B91" s="286"/>
      <c r="C91" s="289"/>
      <c r="D91" s="284"/>
      <c r="E91" s="281"/>
      <c r="F91" s="304"/>
      <c r="G91" s="284"/>
      <c r="H91" s="284"/>
      <c r="I91" s="281"/>
      <c r="J91" s="304"/>
      <c r="K91" s="284"/>
      <c r="L91" s="14"/>
      <c r="M91" s="14" t="str">
        <f>+IFERROR(VLOOKUP(L91,DATOS!$E$2:$F$9,2,FALSE),"")</f>
        <v/>
      </c>
      <c r="N91" s="286"/>
      <c r="O91" s="284"/>
      <c r="P91" s="284"/>
      <c r="Q91" s="284"/>
      <c r="R91" s="281"/>
      <c r="S91" s="286"/>
      <c r="T91" s="286"/>
      <c r="U91" s="286"/>
      <c r="V91" s="286"/>
      <c r="W91" s="333"/>
      <c r="X91" s="292"/>
      <c r="Y91" s="286"/>
      <c r="Z91" s="286"/>
      <c r="AA91" s="286"/>
      <c r="AB91" s="286"/>
      <c r="AC91" s="286"/>
      <c r="AD91" s="286"/>
      <c r="AE91" s="286"/>
      <c r="AF91" s="286"/>
      <c r="AG91" s="286"/>
      <c r="AH91" s="286"/>
      <c r="AI91" s="333"/>
      <c r="AJ91" s="339"/>
      <c r="AK91" s="335"/>
      <c r="AL91" s="335"/>
      <c r="AM91" s="335"/>
      <c r="AN91" s="337"/>
    </row>
    <row r="92" spans="1:40">
      <c r="A92" s="292"/>
      <c r="B92" s="286"/>
      <c r="C92" s="289"/>
      <c r="D92" s="284"/>
      <c r="E92" s="281"/>
      <c r="F92" s="304"/>
      <c r="G92" s="284"/>
      <c r="H92" s="284"/>
      <c r="I92" s="281"/>
      <c r="J92" s="304"/>
      <c r="K92" s="284"/>
      <c r="L92" s="14"/>
      <c r="M92" s="14" t="str">
        <f>+IFERROR(VLOOKUP(L92,DATOS!$E$2:$F$9,2,FALSE),"")</f>
        <v/>
      </c>
      <c r="N92" s="286"/>
      <c r="O92" s="284"/>
      <c r="P92" s="284"/>
      <c r="Q92" s="284"/>
      <c r="R92" s="281"/>
      <c r="S92" s="286"/>
      <c r="T92" s="286"/>
      <c r="U92" s="286"/>
      <c r="V92" s="286"/>
      <c r="W92" s="333"/>
      <c r="X92" s="292"/>
      <c r="Y92" s="286"/>
      <c r="Z92" s="286"/>
      <c r="AA92" s="286"/>
      <c r="AB92" s="286"/>
      <c r="AC92" s="286"/>
      <c r="AD92" s="286"/>
      <c r="AE92" s="286"/>
      <c r="AF92" s="286"/>
      <c r="AG92" s="286"/>
      <c r="AH92" s="286"/>
      <c r="AI92" s="333"/>
      <c r="AJ92" s="339"/>
      <c r="AK92" s="335"/>
      <c r="AL92" s="335"/>
      <c r="AM92" s="335"/>
      <c r="AN92" s="337"/>
    </row>
    <row r="93" spans="1:40">
      <c r="A93" s="292"/>
      <c r="B93" s="286"/>
      <c r="C93" s="289"/>
      <c r="D93" s="284"/>
      <c r="E93" s="281"/>
      <c r="F93" s="304"/>
      <c r="G93" s="284"/>
      <c r="H93" s="284"/>
      <c r="I93" s="281"/>
      <c r="J93" s="304"/>
      <c r="K93" s="284"/>
      <c r="L93" s="14"/>
      <c r="M93" s="14" t="str">
        <f>+IFERROR(VLOOKUP(L93,DATOS!$E$2:$F$9,2,FALSE),"")</f>
        <v/>
      </c>
      <c r="N93" s="286"/>
      <c r="O93" s="284"/>
      <c r="P93" s="284"/>
      <c r="Q93" s="284"/>
      <c r="R93" s="281"/>
      <c r="S93" s="286"/>
      <c r="T93" s="286"/>
      <c r="U93" s="286"/>
      <c r="V93" s="286"/>
      <c r="W93" s="333"/>
      <c r="X93" s="292"/>
      <c r="Y93" s="286"/>
      <c r="Z93" s="286"/>
      <c r="AA93" s="286"/>
      <c r="AB93" s="286"/>
      <c r="AC93" s="286"/>
      <c r="AD93" s="286"/>
      <c r="AE93" s="286"/>
      <c r="AF93" s="286"/>
      <c r="AG93" s="286"/>
      <c r="AH93" s="286"/>
      <c r="AI93" s="333"/>
      <c r="AJ93" s="339"/>
      <c r="AK93" s="335"/>
      <c r="AL93" s="335"/>
      <c r="AM93" s="335"/>
      <c r="AN93" s="337"/>
    </row>
    <row r="94" spans="1:40">
      <c r="A94" s="292"/>
      <c r="B94" s="286"/>
      <c r="C94" s="289"/>
      <c r="D94" s="284"/>
      <c r="E94" s="281"/>
      <c r="F94" s="304"/>
      <c r="G94" s="284"/>
      <c r="H94" s="284"/>
      <c r="I94" s="281"/>
      <c r="J94" s="304"/>
      <c r="K94" s="284"/>
      <c r="L94" s="14"/>
      <c r="M94" s="14" t="str">
        <f>+IFERROR(VLOOKUP(L94,DATOS!$E$2:$F$9,2,FALSE),"")</f>
        <v/>
      </c>
      <c r="N94" s="286"/>
      <c r="O94" s="284"/>
      <c r="P94" s="284"/>
      <c r="Q94" s="284"/>
      <c r="R94" s="281"/>
      <c r="S94" s="286"/>
      <c r="T94" s="286"/>
      <c r="U94" s="286"/>
      <c r="V94" s="286"/>
      <c r="W94" s="333"/>
      <c r="X94" s="292"/>
      <c r="Y94" s="286"/>
      <c r="Z94" s="286"/>
      <c r="AA94" s="286"/>
      <c r="AB94" s="286"/>
      <c r="AC94" s="286"/>
      <c r="AD94" s="286"/>
      <c r="AE94" s="286"/>
      <c r="AF94" s="286"/>
      <c r="AG94" s="286"/>
      <c r="AH94" s="286"/>
      <c r="AI94" s="333"/>
      <c r="AJ94" s="339"/>
      <c r="AK94" s="335"/>
      <c r="AL94" s="335"/>
      <c r="AM94" s="335"/>
      <c r="AN94" s="337"/>
    </row>
    <row r="95" spans="1:40">
      <c r="A95" s="292"/>
      <c r="B95" s="286"/>
      <c r="C95" s="289"/>
      <c r="D95" s="284"/>
      <c r="E95" s="281"/>
      <c r="F95" s="304"/>
      <c r="G95" s="284"/>
      <c r="H95" s="284"/>
      <c r="I95" s="281"/>
      <c r="J95" s="304"/>
      <c r="K95" s="284"/>
      <c r="L95" s="14"/>
      <c r="M95" s="14" t="str">
        <f>+IFERROR(VLOOKUP(L95,DATOS!$E$2:$F$9,2,FALSE),"")</f>
        <v/>
      </c>
      <c r="N95" s="286"/>
      <c r="O95" s="284"/>
      <c r="P95" s="284"/>
      <c r="Q95" s="284"/>
      <c r="R95" s="281"/>
      <c r="S95" s="286"/>
      <c r="T95" s="286"/>
      <c r="U95" s="286"/>
      <c r="V95" s="286"/>
      <c r="W95" s="333"/>
      <c r="X95" s="292"/>
      <c r="Y95" s="286"/>
      <c r="Z95" s="286"/>
      <c r="AA95" s="286"/>
      <c r="AB95" s="286"/>
      <c r="AC95" s="286"/>
      <c r="AD95" s="286"/>
      <c r="AE95" s="286"/>
      <c r="AF95" s="286"/>
      <c r="AG95" s="286"/>
      <c r="AH95" s="286"/>
      <c r="AI95" s="333"/>
      <c r="AJ95" s="339"/>
      <c r="AK95" s="335"/>
      <c r="AL95" s="335"/>
      <c r="AM95" s="335"/>
      <c r="AN95" s="337"/>
    </row>
    <row r="96" spans="1:40">
      <c r="A96" s="292"/>
      <c r="B96" s="286"/>
      <c r="C96" s="289"/>
      <c r="D96" s="284"/>
      <c r="E96" s="281"/>
      <c r="F96" s="304"/>
      <c r="G96" s="284"/>
      <c r="H96" s="284"/>
      <c r="I96" s="281"/>
      <c r="J96" s="304"/>
      <c r="K96" s="284"/>
      <c r="L96" s="14"/>
      <c r="M96" s="14" t="str">
        <f>+IFERROR(VLOOKUP(L96,DATOS!$E$2:$F$9,2,FALSE),"")</f>
        <v/>
      </c>
      <c r="N96" s="286"/>
      <c r="O96" s="284"/>
      <c r="P96" s="284"/>
      <c r="Q96" s="284"/>
      <c r="R96" s="281"/>
      <c r="S96" s="286"/>
      <c r="T96" s="286"/>
      <c r="U96" s="286"/>
      <c r="V96" s="286"/>
      <c r="W96" s="333"/>
      <c r="X96" s="292"/>
      <c r="Y96" s="286"/>
      <c r="Z96" s="286"/>
      <c r="AA96" s="286"/>
      <c r="AB96" s="286"/>
      <c r="AC96" s="286"/>
      <c r="AD96" s="286"/>
      <c r="AE96" s="286"/>
      <c r="AF96" s="286"/>
      <c r="AG96" s="286"/>
      <c r="AH96" s="286"/>
      <c r="AI96" s="333"/>
      <c r="AJ96" s="339"/>
      <c r="AK96" s="335"/>
      <c r="AL96" s="335"/>
      <c r="AM96" s="335"/>
      <c r="AN96" s="337"/>
    </row>
    <row r="97" spans="1:40">
      <c r="A97" s="292"/>
      <c r="B97" s="286"/>
      <c r="C97" s="289"/>
      <c r="D97" s="284"/>
      <c r="E97" s="281"/>
      <c r="F97" s="304"/>
      <c r="G97" s="284"/>
      <c r="H97" s="284"/>
      <c r="I97" s="281"/>
      <c r="J97" s="304"/>
      <c r="K97" s="284"/>
      <c r="L97" s="14"/>
      <c r="M97" s="14" t="str">
        <f>+IFERROR(VLOOKUP(L97,DATOS!$E$2:$F$9,2,FALSE),"")</f>
        <v/>
      </c>
      <c r="N97" s="286">
        <f>SUM(M97:M104)</f>
        <v>0</v>
      </c>
      <c r="O97" s="284"/>
      <c r="P97" s="284"/>
      <c r="Q97" s="284"/>
      <c r="R97" s="281"/>
      <c r="S97" s="286"/>
      <c r="T97" s="286"/>
      <c r="U97" s="286"/>
      <c r="V97" s="286"/>
      <c r="W97" s="333"/>
      <c r="X97" s="292"/>
      <c r="Y97" s="286"/>
      <c r="Z97" s="286"/>
      <c r="AA97" s="286"/>
      <c r="AB97" s="286"/>
      <c r="AC97" s="286"/>
      <c r="AD97" s="286"/>
      <c r="AE97" s="286"/>
      <c r="AF97" s="286"/>
      <c r="AG97" s="286"/>
      <c r="AH97" s="286"/>
      <c r="AI97" s="333"/>
      <c r="AJ97" s="339"/>
      <c r="AK97" s="335"/>
      <c r="AL97" s="335"/>
      <c r="AM97" s="335"/>
      <c r="AN97" s="337"/>
    </row>
    <row r="98" spans="1:40">
      <c r="A98" s="292"/>
      <c r="B98" s="286"/>
      <c r="C98" s="289"/>
      <c r="D98" s="284"/>
      <c r="E98" s="281"/>
      <c r="F98" s="304"/>
      <c r="G98" s="284"/>
      <c r="H98" s="284"/>
      <c r="I98" s="281"/>
      <c r="J98" s="304"/>
      <c r="K98" s="284"/>
      <c r="L98" s="14"/>
      <c r="M98" s="14" t="str">
        <f>+IFERROR(VLOOKUP(L98,DATOS!$E$2:$F$9,2,FALSE),"")</f>
        <v/>
      </c>
      <c r="N98" s="286"/>
      <c r="O98" s="284"/>
      <c r="P98" s="284"/>
      <c r="Q98" s="284"/>
      <c r="R98" s="281"/>
      <c r="S98" s="286"/>
      <c r="T98" s="286"/>
      <c r="U98" s="286"/>
      <c r="V98" s="286"/>
      <c r="W98" s="333"/>
      <c r="X98" s="292"/>
      <c r="Y98" s="286"/>
      <c r="Z98" s="286"/>
      <c r="AA98" s="286"/>
      <c r="AB98" s="286"/>
      <c r="AC98" s="286"/>
      <c r="AD98" s="286"/>
      <c r="AE98" s="286"/>
      <c r="AF98" s="286"/>
      <c r="AG98" s="286"/>
      <c r="AH98" s="286"/>
      <c r="AI98" s="333"/>
      <c r="AJ98" s="339"/>
      <c r="AK98" s="335"/>
      <c r="AL98" s="335"/>
      <c r="AM98" s="335"/>
      <c r="AN98" s="337"/>
    </row>
    <row r="99" spans="1:40">
      <c r="A99" s="292"/>
      <c r="B99" s="286"/>
      <c r="C99" s="289"/>
      <c r="D99" s="284"/>
      <c r="E99" s="281"/>
      <c r="F99" s="304"/>
      <c r="G99" s="284"/>
      <c r="H99" s="284"/>
      <c r="I99" s="281"/>
      <c r="J99" s="304"/>
      <c r="K99" s="284"/>
      <c r="L99" s="14"/>
      <c r="M99" s="14" t="str">
        <f>+IFERROR(VLOOKUP(L99,DATOS!$E$2:$F$9,2,FALSE),"")</f>
        <v/>
      </c>
      <c r="N99" s="286"/>
      <c r="O99" s="284"/>
      <c r="P99" s="284"/>
      <c r="Q99" s="284"/>
      <c r="R99" s="281"/>
      <c r="S99" s="286"/>
      <c r="T99" s="286"/>
      <c r="U99" s="286"/>
      <c r="V99" s="286"/>
      <c r="W99" s="333"/>
      <c r="X99" s="292"/>
      <c r="Y99" s="286"/>
      <c r="Z99" s="286"/>
      <c r="AA99" s="286"/>
      <c r="AB99" s="286"/>
      <c r="AC99" s="286"/>
      <c r="AD99" s="286"/>
      <c r="AE99" s="286"/>
      <c r="AF99" s="286"/>
      <c r="AG99" s="286"/>
      <c r="AH99" s="286"/>
      <c r="AI99" s="333"/>
      <c r="AJ99" s="339"/>
      <c r="AK99" s="335"/>
      <c r="AL99" s="335"/>
      <c r="AM99" s="335"/>
      <c r="AN99" s="337"/>
    </row>
    <row r="100" spans="1:40">
      <c r="A100" s="292"/>
      <c r="B100" s="286"/>
      <c r="C100" s="289"/>
      <c r="D100" s="284"/>
      <c r="E100" s="281"/>
      <c r="F100" s="304"/>
      <c r="G100" s="284"/>
      <c r="H100" s="284"/>
      <c r="I100" s="281"/>
      <c r="J100" s="304"/>
      <c r="K100" s="284"/>
      <c r="L100" s="14"/>
      <c r="M100" s="14" t="str">
        <f>+IFERROR(VLOOKUP(L100,DATOS!$E$2:$F$9,2,FALSE),"")</f>
        <v/>
      </c>
      <c r="N100" s="286"/>
      <c r="O100" s="284"/>
      <c r="P100" s="284"/>
      <c r="Q100" s="284"/>
      <c r="R100" s="281"/>
      <c r="S100" s="286"/>
      <c r="T100" s="286"/>
      <c r="U100" s="286"/>
      <c r="V100" s="286"/>
      <c r="W100" s="333"/>
      <c r="X100" s="292"/>
      <c r="Y100" s="286"/>
      <c r="Z100" s="286"/>
      <c r="AA100" s="286"/>
      <c r="AB100" s="286"/>
      <c r="AC100" s="286"/>
      <c r="AD100" s="286"/>
      <c r="AE100" s="286"/>
      <c r="AF100" s="286"/>
      <c r="AG100" s="286"/>
      <c r="AH100" s="286"/>
      <c r="AI100" s="333"/>
      <c r="AJ100" s="339"/>
      <c r="AK100" s="335"/>
      <c r="AL100" s="335"/>
      <c r="AM100" s="335"/>
      <c r="AN100" s="337"/>
    </row>
    <row r="101" spans="1:40">
      <c r="A101" s="292"/>
      <c r="B101" s="286"/>
      <c r="C101" s="289"/>
      <c r="D101" s="284"/>
      <c r="E101" s="281"/>
      <c r="F101" s="304"/>
      <c r="G101" s="284"/>
      <c r="H101" s="284"/>
      <c r="I101" s="281"/>
      <c r="J101" s="304"/>
      <c r="K101" s="284"/>
      <c r="L101" s="14"/>
      <c r="M101" s="14" t="str">
        <f>+IFERROR(VLOOKUP(L101,DATOS!$E$2:$F$9,2,FALSE),"")</f>
        <v/>
      </c>
      <c r="N101" s="286"/>
      <c r="O101" s="284"/>
      <c r="P101" s="284"/>
      <c r="Q101" s="284"/>
      <c r="R101" s="281"/>
      <c r="S101" s="286"/>
      <c r="T101" s="286"/>
      <c r="U101" s="286"/>
      <c r="V101" s="286"/>
      <c r="W101" s="333"/>
      <c r="X101" s="292"/>
      <c r="Y101" s="286"/>
      <c r="Z101" s="286"/>
      <c r="AA101" s="286"/>
      <c r="AB101" s="286"/>
      <c r="AC101" s="286"/>
      <c r="AD101" s="286"/>
      <c r="AE101" s="286"/>
      <c r="AF101" s="286"/>
      <c r="AG101" s="286"/>
      <c r="AH101" s="286"/>
      <c r="AI101" s="333"/>
      <c r="AJ101" s="339"/>
      <c r="AK101" s="335"/>
      <c r="AL101" s="335"/>
      <c r="AM101" s="335"/>
      <c r="AN101" s="337"/>
    </row>
    <row r="102" spans="1:40">
      <c r="A102" s="292"/>
      <c r="B102" s="286"/>
      <c r="C102" s="289"/>
      <c r="D102" s="284"/>
      <c r="E102" s="281"/>
      <c r="F102" s="304"/>
      <c r="G102" s="284"/>
      <c r="H102" s="284"/>
      <c r="I102" s="281"/>
      <c r="J102" s="304"/>
      <c r="K102" s="284"/>
      <c r="L102" s="14"/>
      <c r="M102" s="14" t="str">
        <f>+IFERROR(VLOOKUP(L102,DATOS!$E$2:$F$9,2,FALSE),"")</f>
        <v/>
      </c>
      <c r="N102" s="286"/>
      <c r="O102" s="284"/>
      <c r="P102" s="284"/>
      <c r="Q102" s="284"/>
      <c r="R102" s="281"/>
      <c r="S102" s="286"/>
      <c r="T102" s="286"/>
      <c r="U102" s="286"/>
      <c r="V102" s="286"/>
      <c r="W102" s="333"/>
      <c r="X102" s="292"/>
      <c r="Y102" s="286"/>
      <c r="Z102" s="286"/>
      <c r="AA102" s="286"/>
      <c r="AB102" s="286"/>
      <c r="AC102" s="286"/>
      <c r="AD102" s="286"/>
      <c r="AE102" s="286"/>
      <c r="AF102" s="286"/>
      <c r="AG102" s="286"/>
      <c r="AH102" s="286"/>
      <c r="AI102" s="333"/>
      <c r="AJ102" s="339"/>
      <c r="AK102" s="335"/>
      <c r="AL102" s="335"/>
      <c r="AM102" s="335"/>
      <c r="AN102" s="337"/>
    </row>
    <row r="103" spans="1:40">
      <c r="A103" s="292"/>
      <c r="B103" s="286"/>
      <c r="C103" s="289"/>
      <c r="D103" s="284"/>
      <c r="E103" s="281"/>
      <c r="F103" s="304"/>
      <c r="G103" s="284"/>
      <c r="H103" s="284"/>
      <c r="I103" s="281"/>
      <c r="J103" s="304"/>
      <c r="K103" s="284"/>
      <c r="L103" s="14"/>
      <c r="M103" s="14" t="str">
        <f>+IFERROR(VLOOKUP(L103,DATOS!$E$2:$F$9,2,FALSE),"")</f>
        <v/>
      </c>
      <c r="N103" s="286"/>
      <c r="O103" s="284"/>
      <c r="P103" s="284"/>
      <c r="Q103" s="284"/>
      <c r="R103" s="281"/>
      <c r="S103" s="286"/>
      <c r="T103" s="286"/>
      <c r="U103" s="286"/>
      <c r="V103" s="286"/>
      <c r="W103" s="333"/>
      <c r="X103" s="292"/>
      <c r="Y103" s="286"/>
      <c r="Z103" s="286"/>
      <c r="AA103" s="286"/>
      <c r="AB103" s="286"/>
      <c r="AC103" s="286"/>
      <c r="AD103" s="286"/>
      <c r="AE103" s="286"/>
      <c r="AF103" s="286"/>
      <c r="AG103" s="286"/>
      <c r="AH103" s="286"/>
      <c r="AI103" s="333"/>
      <c r="AJ103" s="339"/>
      <c r="AK103" s="335"/>
      <c r="AL103" s="335"/>
      <c r="AM103" s="335"/>
      <c r="AN103" s="337"/>
    </row>
    <row r="104" spans="1:40" ht="15.75" thickBot="1">
      <c r="A104" s="293"/>
      <c r="B104" s="287"/>
      <c r="C104" s="290"/>
      <c r="D104" s="285"/>
      <c r="E104" s="282"/>
      <c r="F104" s="331"/>
      <c r="G104" s="285"/>
      <c r="H104" s="285"/>
      <c r="I104" s="282"/>
      <c r="J104" s="331"/>
      <c r="K104" s="285"/>
      <c r="L104" s="16"/>
      <c r="M104" s="16" t="str">
        <f>+IFERROR(VLOOKUP(L104,DATOS!$E$2:$F$9,2,FALSE),"")</f>
        <v/>
      </c>
      <c r="N104" s="287"/>
      <c r="O104" s="285"/>
      <c r="P104" s="285"/>
      <c r="Q104" s="285"/>
      <c r="R104" s="282"/>
      <c r="S104" s="287"/>
      <c r="T104" s="287"/>
      <c r="U104" s="287"/>
      <c r="V104" s="287"/>
      <c r="W104" s="340"/>
      <c r="X104" s="293"/>
      <c r="Y104" s="287"/>
      <c r="Z104" s="287"/>
      <c r="AA104" s="287"/>
      <c r="AB104" s="287"/>
      <c r="AC104" s="287"/>
      <c r="AD104" s="287"/>
      <c r="AE104" s="287"/>
      <c r="AF104" s="287"/>
      <c r="AG104" s="287"/>
      <c r="AH104" s="287"/>
      <c r="AI104" s="340"/>
      <c r="AJ104" s="341"/>
      <c r="AK104" s="342"/>
      <c r="AL104" s="342"/>
      <c r="AM104" s="342"/>
      <c r="AN104" s="343"/>
    </row>
    <row r="105" spans="1:40">
      <c r="A105" s="291">
        <v>5</v>
      </c>
      <c r="B105" s="283"/>
      <c r="C105" s="288"/>
      <c r="D105" s="283"/>
      <c r="E105" s="280"/>
      <c r="F105" s="303"/>
      <c r="G105" s="283"/>
      <c r="H105" s="283"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280" t="str">
        <f>IF(EXACT(H105,"Baja"),"Asumir el Riesgo",IF(EXACT(H105,"Moderada"),"Asumir el Riesgo, Reducir el Riesgo",IF(EXACT(H105,"Alta"),"Asumir el Riesgo, Evitar, Compartir o Transferir",IF(EXACT(H105,"Extrema"),"Reducir el Riesgo, Evitar, Compartir o Transferir",""))))</f>
        <v/>
      </c>
      <c r="J105" s="303"/>
      <c r="K105" s="283"/>
      <c r="L105" s="15"/>
      <c r="M105" s="15" t="str">
        <f>+IFERROR(VLOOKUP(L105,DATOS!$E$2:$F$9,2,FALSE),"")</f>
        <v/>
      </c>
      <c r="N105" s="307">
        <f>SUM(M105:M112)</f>
        <v>0</v>
      </c>
      <c r="O105" s="283"/>
      <c r="P105" s="283"/>
      <c r="Q105" s="283"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280" t="str">
        <f>IF(EXACT(Q105,"Baja"),"Asumir el Riesgo",IF(EXACT(Q105,"Moderada"),"Asumir el Riesgo, Reducir el Riesgo",IF(EXACT(Q105,"Alta"),"Asumir el Riesgo, Evitar, Compartir o Transferir",IF(EXACT(Q105,"Extrema"),"Reducir el Riesgo, Evitar, Compartir o Transferir",""))))</f>
        <v/>
      </c>
      <c r="S105" s="307"/>
      <c r="T105" s="307"/>
      <c r="U105" s="307"/>
      <c r="V105" s="307"/>
      <c r="W105" s="332"/>
      <c r="X105" s="291"/>
      <c r="Y105" s="307"/>
      <c r="Z105" s="307"/>
      <c r="AA105" s="307"/>
      <c r="AB105" s="307"/>
      <c r="AC105" s="307"/>
      <c r="AD105" s="307"/>
      <c r="AE105" s="307"/>
      <c r="AF105" s="307"/>
      <c r="AG105" s="307"/>
      <c r="AH105" s="307"/>
      <c r="AI105" s="332"/>
      <c r="AJ105" s="338"/>
      <c r="AK105" s="334"/>
      <c r="AL105" s="334"/>
      <c r="AM105" s="334"/>
      <c r="AN105" s="336"/>
    </row>
    <row r="106" spans="1:40">
      <c r="A106" s="292"/>
      <c r="B106" s="284"/>
      <c r="C106" s="289"/>
      <c r="D106" s="284"/>
      <c r="E106" s="281"/>
      <c r="F106" s="304"/>
      <c r="G106" s="284"/>
      <c r="H106" s="284"/>
      <c r="I106" s="281"/>
      <c r="J106" s="304"/>
      <c r="K106" s="284"/>
      <c r="L106" s="14"/>
      <c r="M106" s="14" t="str">
        <f>+IFERROR(VLOOKUP(L106,DATOS!$E$2:$F$9,2,FALSE),"")</f>
        <v/>
      </c>
      <c r="N106" s="286"/>
      <c r="O106" s="284"/>
      <c r="P106" s="284"/>
      <c r="Q106" s="284"/>
      <c r="R106" s="281"/>
      <c r="S106" s="286"/>
      <c r="T106" s="286"/>
      <c r="U106" s="286"/>
      <c r="V106" s="286"/>
      <c r="W106" s="333"/>
      <c r="X106" s="292"/>
      <c r="Y106" s="286"/>
      <c r="Z106" s="286"/>
      <c r="AA106" s="286"/>
      <c r="AB106" s="286"/>
      <c r="AC106" s="286"/>
      <c r="AD106" s="286"/>
      <c r="AE106" s="286"/>
      <c r="AF106" s="286"/>
      <c r="AG106" s="286"/>
      <c r="AH106" s="286"/>
      <c r="AI106" s="333"/>
      <c r="AJ106" s="339"/>
      <c r="AK106" s="335"/>
      <c r="AL106" s="335"/>
      <c r="AM106" s="335"/>
      <c r="AN106" s="337"/>
    </row>
    <row r="107" spans="1:40">
      <c r="A107" s="292"/>
      <c r="B107" s="284"/>
      <c r="C107" s="289"/>
      <c r="D107" s="284"/>
      <c r="E107" s="281"/>
      <c r="F107" s="304"/>
      <c r="G107" s="284"/>
      <c r="H107" s="284"/>
      <c r="I107" s="281"/>
      <c r="J107" s="304"/>
      <c r="K107" s="284"/>
      <c r="L107" s="14"/>
      <c r="M107" s="14" t="str">
        <f>+IFERROR(VLOOKUP(L107,DATOS!$E$2:$F$9,2,FALSE),"")</f>
        <v/>
      </c>
      <c r="N107" s="286"/>
      <c r="O107" s="284"/>
      <c r="P107" s="284"/>
      <c r="Q107" s="284"/>
      <c r="R107" s="281"/>
      <c r="S107" s="286"/>
      <c r="T107" s="286"/>
      <c r="U107" s="286"/>
      <c r="V107" s="286"/>
      <c r="W107" s="333"/>
      <c r="X107" s="292"/>
      <c r="Y107" s="286"/>
      <c r="Z107" s="286"/>
      <c r="AA107" s="286"/>
      <c r="AB107" s="286"/>
      <c r="AC107" s="286"/>
      <c r="AD107" s="286"/>
      <c r="AE107" s="286"/>
      <c r="AF107" s="286"/>
      <c r="AG107" s="286"/>
      <c r="AH107" s="286"/>
      <c r="AI107" s="333"/>
      <c r="AJ107" s="339"/>
      <c r="AK107" s="335"/>
      <c r="AL107" s="335"/>
      <c r="AM107" s="335"/>
      <c r="AN107" s="337"/>
    </row>
    <row r="108" spans="1:40">
      <c r="A108" s="292"/>
      <c r="B108" s="284"/>
      <c r="C108" s="289"/>
      <c r="D108" s="284"/>
      <c r="E108" s="281"/>
      <c r="F108" s="304"/>
      <c r="G108" s="284"/>
      <c r="H108" s="284"/>
      <c r="I108" s="281"/>
      <c r="J108" s="304"/>
      <c r="K108" s="284"/>
      <c r="L108" s="14"/>
      <c r="M108" s="14" t="str">
        <f>+IFERROR(VLOOKUP(L108,DATOS!$E$2:$F$9,2,FALSE),"")</f>
        <v/>
      </c>
      <c r="N108" s="286"/>
      <c r="O108" s="284"/>
      <c r="P108" s="284"/>
      <c r="Q108" s="284"/>
      <c r="R108" s="281"/>
      <c r="S108" s="286"/>
      <c r="T108" s="286"/>
      <c r="U108" s="286"/>
      <c r="V108" s="286"/>
      <c r="W108" s="333"/>
      <c r="X108" s="292"/>
      <c r="Y108" s="286"/>
      <c r="Z108" s="286"/>
      <c r="AA108" s="286"/>
      <c r="AB108" s="286"/>
      <c r="AC108" s="286"/>
      <c r="AD108" s="286"/>
      <c r="AE108" s="286"/>
      <c r="AF108" s="286"/>
      <c r="AG108" s="286"/>
      <c r="AH108" s="286"/>
      <c r="AI108" s="333"/>
      <c r="AJ108" s="339"/>
      <c r="AK108" s="335"/>
      <c r="AL108" s="335"/>
      <c r="AM108" s="335"/>
      <c r="AN108" s="337"/>
    </row>
    <row r="109" spans="1:40">
      <c r="A109" s="292"/>
      <c r="B109" s="284"/>
      <c r="C109" s="289"/>
      <c r="D109" s="284"/>
      <c r="E109" s="281"/>
      <c r="F109" s="304"/>
      <c r="G109" s="284"/>
      <c r="H109" s="284"/>
      <c r="I109" s="281"/>
      <c r="J109" s="304"/>
      <c r="K109" s="284"/>
      <c r="L109" s="14"/>
      <c r="M109" s="14" t="str">
        <f>+IFERROR(VLOOKUP(L109,DATOS!$E$2:$F$9,2,FALSE),"")</f>
        <v/>
      </c>
      <c r="N109" s="286"/>
      <c r="O109" s="284"/>
      <c r="P109" s="284"/>
      <c r="Q109" s="284"/>
      <c r="R109" s="281"/>
      <c r="S109" s="286"/>
      <c r="T109" s="286"/>
      <c r="U109" s="286"/>
      <c r="V109" s="286"/>
      <c r="W109" s="333"/>
      <c r="X109" s="292"/>
      <c r="Y109" s="286"/>
      <c r="Z109" s="286"/>
      <c r="AA109" s="286"/>
      <c r="AB109" s="286"/>
      <c r="AC109" s="286"/>
      <c r="AD109" s="286"/>
      <c r="AE109" s="286"/>
      <c r="AF109" s="286"/>
      <c r="AG109" s="286"/>
      <c r="AH109" s="286"/>
      <c r="AI109" s="333"/>
      <c r="AJ109" s="339"/>
      <c r="AK109" s="335"/>
      <c r="AL109" s="335"/>
      <c r="AM109" s="335"/>
      <c r="AN109" s="337"/>
    </row>
    <row r="110" spans="1:40">
      <c r="A110" s="292"/>
      <c r="B110" s="284"/>
      <c r="C110" s="289"/>
      <c r="D110" s="284"/>
      <c r="E110" s="281"/>
      <c r="F110" s="304"/>
      <c r="G110" s="284"/>
      <c r="H110" s="284"/>
      <c r="I110" s="281"/>
      <c r="J110" s="304"/>
      <c r="K110" s="284"/>
      <c r="L110" s="14"/>
      <c r="M110" s="14" t="str">
        <f>+IFERROR(VLOOKUP(L110,DATOS!$E$2:$F$9,2,FALSE),"")</f>
        <v/>
      </c>
      <c r="N110" s="286"/>
      <c r="O110" s="284"/>
      <c r="P110" s="284"/>
      <c r="Q110" s="284"/>
      <c r="R110" s="281"/>
      <c r="S110" s="286"/>
      <c r="T110" s="286"/>
      <c r="U110" s="286"/>
      <c r="V110" s="286"/>
      <c r="W110" s="333"/>
      <c r="X110" s="292"/>
      <c r="Y110" s="286"/>
      <c r="Z110" s="286"/>
      <c r="AA110" s="286"/>
      <c r="AB110" s="286"/>
      <c r="AC110" s="286"/>
      <c r="AD110" s="286"/>
      <c r="AE110" s="286"/>
      <c r="AF110" s="286"/>
      <c r="AG110" s="286"/>
      <c r="AH110" s="286"/>
      <c r="AI110" s="333"/>
      <c r="AJ110" s="339"/>
      <c r="AK110" s="335"/>
      <c r="AL110" s="335"/>
      <c r="AM110" s="335"/>
      <c r="AN110" s="337"/>
    </row>
    <row r="111" spans="1:40">
      <c r="A111" s="292"/>
      <c r="B111" s="284"/>
      <c r="C111" s="289"/>
      <c r="D111" s="284"/>
      <c r="E111" s="281"/>
      <c r="F111" s="304"/>
      <c r="G111" s="284"/>
      <c r="H111" s="284"/>
      <c r="I111" s="281"/>
      <c r="J111" s="304"/>
      <c r="K111" s="284"/>
      <c r="L111" s="14"/>
      <c r="M111" s="14" t="str">
        <f>+IFERROR(VLOOKUP(L111,DATOS!$E$2:$F$9,2,FALSE),"")</f>
        <v/>
      </c>
      <c r="N111" s="286"/>
      <c r="O111" s="284"/>
      <c r="P111" s="284"/>
      <c r="Q111" s="284"/>
      <c r="R111" s="281"/>
      <c r="S111" s="286"/>
      <c r="T111" s="286"/>
      <c r="U111" s="286"/>
      <c r="V111" s="286"/>
      <c r="W111" s="333"/>
      <c r="X111" s="292"/>
      <c r="Y111" s="286"/>
      <c r="Z111" s="286"/>
      <c r="AA111" s="286"/>
      <c r="AB111" s="286"/>
      <c r="AC111" s="286"/>
      <c r="AD111" s="286"/>
      <c r="AE111" s="286"/>
      <c r="AF111" s="286"/>
      <c r="AG111" s="286"/>
      <c r="AH111" s="286"/>
      <c r="AI111" s="333"/>
      <c r="AJ111" s="339"/>
      <c r="AK111" s="335"/>
      <c r="AL111" s="335"/>
      <c r="AM111" s="335"/>
      <c r="AN111" s="337"/>
    </row>
    <row r="112" spans="1:40">
      <c r="A112" s="292"/>
      <c r="B112" s="284"/>
      <c r="C112" s="289"/>
      <c r="D112" s="284"/>
      <c r="E112" s="281"/>
      <c r="F112" s="304"/>
      <c r="G112" s="284"/>
      <c r="H112" s="284"/>
      <c r="I112" s="281"/>
      <c r="J112" s="304"/>
      <c r="K112" s="284"/>
      <c r="L112" s="14"/>
      <c r="M112" s="14" t="str">
        <f>+IFERROR(VLOOKUP(L112,DATOS!$E$2:$F$9,2,FALSE),"")</f>
        <v/>
      </c>
      <c r="N112" s="286"/>
      <c r="O112" s="284"/>
      <c r="P112" s="284"/>
      <c r="Q112" s="284"/>
      <c r="R112" s="281"/>
      <c r="S112" s="286"/>
      <c r="T112" s="286"/>
      <c r="U112" s="286"/>
      <c r="V112" s="286"/>
      <c r="W112" s="333"/>
      <c r="X112" s="292"/>
      <c r="Y112" s="286"/>
      <c r="Z112" s="286"/>
      <c r="AA112" s="286"/>
      <c r="AB112" s="286"/>
      <c r="AC112" s="286"/>
      <c r="AD112" s="286"/>
      <c r="AE112" s="286"/>
      <c r="AF112" s="286"/>
      <c r="AG112" s="286"/>
      <c r="AH112" s="286"/>
      <c r="AI112" s="333"/>
      <c r="AJ112" s="339"/>
      <c r="AK112" s="335"/>
      <c r="AL112" s="335"/>
      <c r="AM112" s="335"/>
      <c r="AN112" s="337"/>
    </row>
    <row r="113" spans="1:40">
      <c r="A113" s="292"/>
      <c r="B113" s="286"/>
      <c r="C113" s="289"/>
      <c r="D113" s="284"/>
      <c r="E113" s="281"/>
      <c r="F113" s="304"/>
      <c r="G113" s="284"/>
      <c r="H113" s="284"/>
      <c r="I113" s="281"/>
      <c r="J113" s="304"/>
      <c r="K113" s="284"/>
      <c r="L113" s="14"/>
      <c r="M113" s="14" t="str">
        <f>+IFERROR(VLOOKUP(L113,DATOS!$E$2:$F$9,2,FALSE),"")</f>
        <v/>
      </c>
      <c r="N113" s="286">
        <f>SUM(M113:M120)</f>
        <v>0</v>
      </c>
      <c r="O113" s="284"/>
      <c r="P113" s="284"/>
      <c r="Q113" s="284"/>
      <c r="R113" s="281"/>
      <c r="S113" s="286"/>
      <c r="T113" s="286"/>
      <c r="U113" s="286"/>
      <c r="V113" s="286"/>
      <c r="W113" s="333"/>
      <c r="X113" s="292"/>
      <c r="Y113" s="286"/>
      <c r="Z113" s="286"/>
      <c r="AA113" s="286"/>
      <c r="AB113" s="286"/>
      <c r="AC113" s="286"/>
      <c r="AD113" s="286"/>
      <c r="AE113" s="286"/>
      <c r="AF113" s="286"/>
      <c r="AG113" s="286"/>
      <c r="AH113" s="286"/>
      <c r="AI113" s="333"/>
      <c r="AJ113" s="339"/>
      <c r="AK113" s="335"/>
      <c r="AL113" s="335"/>
      <c r="AM113" s="335"/>
      <c r="AN113" s="337"/>
    </row>
    <row r="114" spans="1:40">
      <c r="A114" s="292"/>
      <c r="B114" s="286"/>
      <c r="C114" s="289"/>
      <c r="D114" s="284"/>
      <c r="E114" s="281"/>
      <c r="F114" s="304"/>
      <c r="G114" s="284"/>
      <c r="H114" s="284"/>
      <c r="I114" s="281"/>
      <c r="J114" s="304"/>
      <c r="K114" s="284"/>
      <c r="L114" s="14"/>
      <c r="M114" s="14" t="str">
        <f>+IFERROR(VLOOKUP(L114,DATOS!$E$2:$F$9,2,FALSE),"")</f>
        <v/>
      </c>
      <c r="N114" s="286"/>
      <c r="O114" s="284"/>
      <c r="P114" s="284"/>
      <c r="Q114" s="284"/>
      <c r="R114" s="281"/>
      <c r="S114" s="286"/>
      <c r="T114" s="286"/>
      <c r="U114" s="286"/>
      <c r="V114" s="286"/>
      <c r="W114" s="333"/>
      <c r="X114" s="292"/>
      <c r="Y114" s="286"/>
      <c r="Z114" s="286"/>
      <c r="AA114" s="286"/>
      <c r="AB114" s="286"/>
      <c r="AC114" s="286"/>
      <c r="AD114" s="286"/>
      <c r="AE114" s="286"/>
      <c r="AF114" s="286"/>
      <c r="AG114" s="286"/>
      <c r="AH114" s="286"/>
      <c r="AI114" s="333"/>
      <c r="AJ114" s="339"/>
      <c r="AK114" s="335"/>
      <c r="AL114" s="335"/>
      <c r="AM114" s="335"/>
      <c r="AN114" s="337"/>
    </row>
    <row r="115" spans="1:40">
      <c r="A115" s="292"/>
      <c r="B115" s="286"/>
      <c r="C115" s="289"/>
      <c r="D115" s="284"/>
      <c r="E115" s="281"/>
      <c r="F115" s="304"/>
      <c r="G115" s="284"/>
      <c r="H115" s="284"/>
      <c r="I115" s="281"/>
      <c r="J115" s="304"/>
      <c r="K115" s="284"/>
      <c r="L115" s="14"/>
      <c r="M115" s="14" t="str">
        <f>+IFERROR(VLOOKUP(L115,DATOS!$E$2:$F$9,2,FALSE),"")</f>
        <v/>
      </c>
      <c r="N115" s="286"/>
      <c r="O115" s="284"/>
      <c r="P115" s="284"/>
      <c r="Q115" s="284"/>
      <c r="R115" s="281"/>
      <c r="S115" s="286"/>
      <c r="T115" s="286"/>
      <c r="U115" s="286"/>
      <c r="V115" s="286"/>
      <c r="W115" s="333"/>
      <c r="X115" s="292"/>
      <c r="Y115" s="286"/>
      <c r="Z115" s="286"/>
      <c r="AA115" s="286"/>
      <c r="AB115" s="286"/>
      <c r="AC115" s="286"/>
      <c r="AD115" s="286"/>
      <c r="AE115" s="286"/>
      <c r="AF115" s="286"/>
      <c r="AG115" s="286"/>
      <c r="AH115" s="286"/>
      <c r="AI115" s="333"/>
      <c r="AJ115" s="339"/>
      <c r="AK115" s="335"/>
      <c r="AL115" s="335"/>
      <c r="AM115" s="335"/>
      <c r="AN115" s="337"/>
    </row>
    <row r="116" spans="1:40">
      <c r="A116" s="292"/>
      <c r="B116" s="286"/>
      <c r="C116" s="289"/>
      <c r="D116" s="284"/>
      <c r="E116" s="281"/>
      <c r="F116" s="304"/>
      <c r="G116" s="284"/>
      <c r="H116" s="284"/>
      <c r="I116" s="281"/>
      <c r="J116" s="304"/>
      <c r="K116" s="284"/>
      <c r="L116" s="14"/>
      <c r="M116" s="14" t="str">
        <f>+IFERROR(VLOOKUP(L116,DATOS!$E$2:$F$9,2,FALSE),"")</f>
        <v/>
      </c>
      <c r="N116" s="286"/>
      <c r="O116" s="284"/>
      <c r="P116" s="284"/>
      <c r="Q116" s="284"/>
      <c r="R116" s="281"/>
      <c r="S116" s="286"/>
      <c r="T116" s="286"/>
      <c r="U116" s="286"/>
      <c r="V116" s="286"/>
      <c r="W116" s="333"/>
      <c r="X116" s="292"/>
      <c r="Y116" s="286"/>
      <c r="Z116" s="286"/>
      <c r="AA116" s="286"/>
      <c r="AB116" s="286"/>
      <c r="AC116" s="286"/>
      <c r="AD116" s="286"/>
      <c r="AE116" s="286"/>
      <c r="AF116" s="286"/>
      <c r="AG116" s="286"/>
      <c r="AH116" s="286"/>
      <c r="AI116" s="333"/>
      <c r="AJ116" s="339"/>
      <c r="AK116" s="335"/>
      <c r="AL116" s="335"/>
      <c r="AM116" s="335"/>
      <c r="AN116" s="337"/>
    </row>
    <row r="117" spans="1:40">
      <c r="A117" s="292"/>
      <c r="B117" s="286"/>
      <c r="C117" s="289"/>
      <c r="D117" s="284"/>
      <c r="E117" s="281"/>
      <c r="F117" s="304"/>
      <c r="G117" s="284"/>
      <c r="H117" s="284"/>
      <c r="I117" s="281"/>
      <c r="J117" s="304"/>
      <c r="K117" s="284"/>
      <c r="L117" s="14"/>
      <c r="M117" s="14" t="str">
        <f>+IFERROR(VLOOKUP(L117,DATOS!$E$2:$F$9,2,FALSE),"")</f>
        <v/>
      </c>
      <c r="N117" s="286"/>
      <c r="O117" s="284"/>
      <c r="P117" s="284"/>
      <c r="Q117" s="284"/>
      <c r="R117" s="281"/>
      <c r="S117" s="286"/>
      <c r="T117" s="286"/>
      <c r="U117" s="286"/>
      <c r="V117" s="286"/>
      <c r="W117" s="333"/>
      <c r="X117" s="292"/>
      <c r="Y117" s="286"/>
      <c r="Z117" s="286"/>
      <c r="AA117" s="286"/>
      <c r="AB117" s="286"/>
      <c r="AC117" s="286"/>
      <c r="AD117" s="286"/>
      <c r="AE117" s="286"/>
      <c r="AF117" s="286"/>
      <c r="AG117" s="286"/>
      <c r="AH117" s="286"/>
      <c r="AI117" s="333"/>
      <c r="AJ117" s="339"/>
      <c r="AK117" s="335"/>
      <c r="AL117" s="335"/>
      <c r="AM117" s="335"/>
      <c r="AN117" s="337"/>
    </row>
    <row r="118" spans="1:40">
      <c r="A118" s="292"/>
      <c r="B118" s="286"/>
      <c r="C118" s="289"/>
      <c r="D118" s="284"/>
      <c r="E118" s="281"/>
      <c r="F118" s="304"/>
      <c r="G118" s="284"/>
      <c r="H118" s="284"/>
      <c r="I118" s="281"/>
      <c r="J118" s="304"/>
      <c r="K118" s="284"/>
      <c r="L118" s="14"/>
      <c r="M118" s="14" t="str">
        <f>+IFERROR(VLOOKUP(L118,DATOS!$E$2:$F$9,2,FALSE),"")</f>
        <v/>
      </c>
      <c r="N118" s="286"/>
      <c r="O118" s="284"/>
      <c r="P118" s="284"/>
      <c r="Q118" s="284"/>
      <c r="R118" s="281"/>
      <c r="S118" s="286"/>
      <c r="T118" s="286"/>
      <c r="U118" s="286"/>
      <c r="V118" s="286"/>
      <c r="W118" s="333"/>
      <c r="X118" s="292"/>
      <c r="Y118" s="286"/>
      <c r="Z118" s="286"/>
      <c r="AA118" s="286"/>
      <c r="AB118" s="286"/>
      <c r="AC118" s="286"/>
      <c r="AD118" s="286"/>
      <c r="AE118" s="286"/>
      <c r="AF118" s="286"/>
      <c r="AG118" s="286"/>
      <c r="AH118" s="286"/>
      <c r="AI118" s="333"/>
      <c r="AJ118" s="339"/>
      <c r="AK118" s="335"/>
      <c r="AL118" s="335"/>
      <c r="AM118" s="335"/>
      <c r="AN118" s="337"/>
    </row>
    <row r="119" spans="1:40">
      <c r="A119" s="292"/>
      <c r="B119" s="286"/>
      <c r="C119" s="289"/>
      <c r="D119" s="284"/>
      <c r="E119" s="281"/>
      <c r="F119" s="304"/>
      <c r="G119" s="284"/>
      <c r="H119" s="284"/>
      <c r="I119" s="281"/>
      <c r="J119" s="304"/>
      <c r="K119" s="284"/>
      <c r="L119" s="14"/>
      <c r="M119" s="14" t="str">
        <f>+IFERROR(VLOOKUP(L119,DATOS!$E$2:$F$9,2,FALSE),"")</f>
        <v/>
      </c>
      <c r="N119" s="286"/>
      <c r="O119" s="284"/>
      <c r="P119" s="284"/>
      <c r="Q119" s="284"/>
      <c r="R119" s="281"/>
      <c r="S119" s="286"/>
      <c r="T119" s="286"/>
      <c r="U119" s="286"/>
      <c r="V119" s="286"/>
      <c r="W119" s="333"/>
      <c r="X119" s="292"/>
      <c r="Y119" s="286"/>
      <c r="Z119" s="286"/>
      <c r="AA119" s="286"/>
      <c r="AB119" s="286"/>
      <c r="AC119" s="286"/>
      <c r="AD119" s="286"/>
      <c r="AE119" s="286"/>
      <c r="AF119" s="286"/>
      <c r="AG119" s="286"/>
      <c r="AH119" s="286"/>
      <c r="AI119" s="333"/>
      <c r="AJ119" s="339"/>
      <c r="AK119" s="335"/>
      <c r="AL119" s="335"/>
      <c r="AM119" s="335"/>
      <c r="AN119" s="337"/>
    </row>
    <row r="120" spans="1:40">
      <c r="A120" s="292"/>
      <c r="B120" s="286"/>
      <c r="C120" s="289"/>
      <c r="D120" s="284"/>
      <c r="E120" s="281"/>
      <c r="F120" s="304"/>
      <c r="G120" s="284"/>
      <c r="H120" s="284"/>
      <c r="I120" s="281"/>
      <c r="J120" s="304"/>
      <c r="K120" s="284"/>
      <c r="L120" s="14"/>
      <c r="M120" s="14" t="str">
        <f>+IFERROR(VLOOKUP(L120,DATOS!$E$2:$F$9,2,FALSE),"")</f>
        <v/>
      </c>
      <c r="N120" s="286"/>
      <c r="O120" s="284"/>
      <c r="P120" s="284"/>
      <c r="Q120" s="284"/>
      <c r="R120" s="281"/>
      <c r="S120" s="286"/>
      <c r="T120" s="286"/>
      <c r="U120" s="286"/>
      <c r="V120" s="286"/>
      <c r="W120" s="333"/>
      <c r="X120" s="292"/>
      <c r="Y120" s="286"/>
      <c r="Z120" s="286"/>
      <c r="AA120" s="286"/>
      <c r="AB120" s="286"/>
      <c r="AC120" s="286"/>
      <c r="AD120" s="286"/>
      <c r="AE120" s="286"/>
      <c r="AF120" s="286"/>
      <c r="AG120" s="286"/>
      <c r="AH120" s="286"/>
      <c r="AI120" s="333"/>
      <c r="AJ120" s="339"/>
      <c r="AK120" s="335"/>
      <c r="AL120" s="335"/>
      <c r="AM120" s="335"/>
      <c r="AN120" s="337"/>
    </row>
    <row r="121" spans="1:40">
      <c r="A121" s="292"/>
      <c r="B121" s="286"/>
      <c r="C121" s="289"/>
      <c r="D121" s="284"/>
      <c r="E121" s="281"/>
      <c r="F121" s="304"/>
      <c r="G121" s="284"/>
      <c r="H121" s="284"/>
      <c r="I121" s="281"/>
      <c r="J121" s="304"/>
      <c r="K121" s="284"/>
      <c r="L121" s="14"/>
      <c r="M121" s="14" t="str">
        <f>+IFERROR(VLOOKUP(L121,DATOS!$E$2:$F$9,2,FALSE),"")</f>
        <v/>
      </c>
      <c r="N121" s="286">
        <f>SUM(M121:M128)</f>
        <v>0</v>
      </c>
      <c r="O121" s="284"/>
      <c r="P121" s="284"/>
      <c r="Q121" s="284"/>
      <c r="R121" s="281"/>
      <c r="S121" s="286"/>
      <c r="T121" s="286"/>
      <c r="U121" s="286"/>
      <c r="V121" s="286"/>
      <c r="W121" s="333"/>
      <c r="X121" s="292"/>
      <c r="Y121" s="286"/>
      <c r="Z121" s="286"/>
      <c r="AA121" s="286"/>
      <c r="AB121" s="286"/>
      <c r="AC121" s="286"/>
      <c r="AD121" s="286"/>
      <c r="AE121" s="286"/>
      <c r="AF121" s="286"/>
      <c r="AG121" s="286"/>
      <c r="AH121" s="286"/>
      <c r="AI121" s="333"/>
      <c r="AJ121" s="339"/>
      <c r="AK121" s="335"/>
      <c r="AL121" s="335"/>
      <c r="AM121" s="335"/>
      <c r="AN121" s="337"/>
    </row>
    <row r="122" spans="1:40">
      <c r="A122" s="292"/>
      <c r="B122" s="286"/>
      <c r="C122" s="289"/>
      <c r="D122" s="284"/>
      <c r="E122" s="281"/>
      <c r="F122" s="304"/>
      <c r="G122" s="284"/>
      <c r="H122" s="284"/>
      <c r="I122" s="281"/>
      <c r="J122" s="304"/>
      <c r="K122" s="284"/>
      <c r="L122" s="14"/>
      <c r="M122" s="14" t="str">
        <f>+IFERROR(VLOOKUP(L122,DATOS!$E$2:$F$9,2,FALSE),"")</f>
        <v/>
      </c>
      <c r="N122" s="286"/>
      <c r="O122" s="284"/>
      <c r="P122" s="284"/>
      <c r="Q122" s="284"/>
      <c r="R122" s="281"/>
      <c r="S122" s="286"/>
      <c r="T122" s="286"/>
      <c r="U122" s="286"/>
      <c r="V122" s="286"/>
      <c r="W122" s="333"/>
      <c r="X122" s="292"/>
      <c r="Y122" s="286"/>
      <c r="Z122" s="286"/>
      <c r="AA122" s="286"/>
      <c r="AB122" s="286"/>
      <c r="AC122" s="286"/>
      <c r="AD122" s="286"/>
      <c r="AE122" s="286"/>
      <c r="AF122" s="286"/>
      <c r="AG122" s="286"/>
      <c r="AH122" s="286"/>
      <c r="AI122" s="333"/>
      <c r="AJ122" s="339"/>
      <c r="AK122" s="335"/>
      <c r="AL122" s="335"/>
      <c r="AM122" s="335"/>
      <c r="AN122" s="337"/>
    </row>
    <row r="123" spans="1:40">
      <c r="A123" s="292"/>
      <c r="B123" s="286"/>
      <c r="C123" s="289"/>
      <c r="D123" s="284"/>
      <c r="E123" s="281"/>
      <c r="F123" s="304"/>
      <c r="G123" s="284"/>
      <c r="H123" s="284"/>
      <c r="I123" s="281"/>
      <c r="J123" s="304"/>
      <c r="K123" s="284"/>
      <c r="L123" s="14"/>
      <c r="M123" s="14" t="str">
        <f>+IFERROR(VLOOKUP(L123,DATOS!$E$2:$F$9,2,FALSE),"")</f>
        <v/>
      </c>
      <c r="N123" s="286"/>
      <c r="O123" s="284"/>
      <c r="P123" s="284"/>
      <c r="Q123" s="284"/>
      <c r="R123" s="281"/>
      <c r="S123" s="286"/>
      <c r="T123" s="286"/>
      <c r="U123" s="286"/>
      <c r="V123" s="286"/>
      <c r="W123" s="333"/>
      <c r="X123" s="292"/>
      <c r="Y123" s="286"/>
      <c r="Z123" s="286"/>
      <c r="AA123" s="286"/>
      <c r="AB123" s="286"/>
      <c r="AC123" s="286"/>
      <c r="AD123" s="286"/>
      <c r="AE123" s="286"/>
      <c r="AF123" s="286"/>
      <c r="AG123" s="286"/>
      <c r="AH123" s="286"/>
      <c r="AI123" s="333"/>
      <c r="AJ123" s="339"/>
      <c r="AK123" s="335"/>
      <c r="AL123" s="335"/>
      <c r="AM123" s="335"/>
      <c r="AN123" s="337"/>
    </row>
    <row r="124" spans="1:40">
      <c r="A124" s="292"/>
      <c r="B124" s="286"/>
      <c r="C124" s="289"/>
      <c r="D124" s="284"/>
      <c r="E124" s="281"/>
      <c r="F124" s="304"/>
      <c r="G124" s="284"/>
      <c r="H124" s="284"/>
      <c r="I124" s="281"/>
      <c r="J124" s="304"/>
      <c r="K124" s="284"/>
      <c r="L124" s="14"/>
      <c r="M124" s="14" t="str">
        <f>+IFERROR(VLOOKUP(L124,DATOS!$E$2:$F$9,2,FALSE),"")</f>
        <v/>
      </c>
      <c r="N124" s="286"/>
      <c r="O124" s="284"/>
      <c r="P124" s="284"/>
      <c r="Q124" s="284"/>
      <c r="R124" s="281"/>
      <c r="S124" s="286"/>
      <c r="T124" s="286"/>
      <c r="U124" s="286"/>
      <c r="V124" s="286"/>
      <c r="W124" s="333"/>
      <c r="X124" s="292"/>
      <c r="Y124" s="286"/>
      <c r="Z124" s="286"/>
      <c r="AA124" s="286"/>
      <c r="AB124" s="286"/>
      <c r="AC124" s="286"/>
      <c r="AD124" s="286"/>
      <c r="AE124" s="286"/>
      <c r="AF124" s="286"/>
      <c r="AG124" s="286"/>
      <c r="AH124" s="286"/>
      <c r="AI124" s="333"/>
      <c r="AJ124" s="339"/>
      <c r="AK124" s="335"/>
      <c r="AL124" s="335"/>
      <c r="AM124" s="335"/>
      <c r="AN124" s="337"/>
    </row>
    <row r="125" spans="1:40">
      <c r="A125" s="292"/>
      <c r="B125" s="286"/>
      <c r="C125" s="289"/>
      <c r="D125" s="284"/>
      <c r="E125" s="281"/>
      <c r="F125" s="304"/>
      <c r="G125" s="284"/>
      <c r="H125" s="284"/>
      <c r="I125" s="281"/>
      <c r="J125" s="304"/>
      <c r="K125" s="284"/>
      <c r="L125" s="14"/>
      <c r="M125" s="14" t="str">
        <f>+IFERROR(VLOOKUP(L125,DATOS!$E$2:$F$9,2,FALSE),"")</f>
        <v/>
      </c>
      <c r="N125" s="286"/>
      <c r="O125" s="284"/>
      <c r="P125" s="284"/>
      <c r="Q125" s="284"/>
      <c r="R125" s="281"/>
      <c r="S125" s="286"/>
      <c r="T125" s="286"/>
      <c r="U125" s="286"/>
      <c r="V125" s="286"/>
      <c r="W125" s="333"/>
      <c r="X125" s="292"/>
      <c r="Y125" s="286"/>
      <c r="Z125" s="286"/>
      <c r="AA125" s="286"/>
      <c r="AB125" s="286"/>
      <c r="AC125" s="286"/>
      <c r="AD125" s="286"/>
      <c r="AE125" s="286"/>
      <c r="AF125" s="286"/>
      <c r="AG125" s="286"/>
      <c r="AH125" s="286"/>
      <c r="AI125" s="333"/>
      <c r="AJ125" s="339"/>
      <c r="AK125" s="335"/>
      <c r="AL125" s="335"/>
      <c r="AM125" s="335"/>
      <c r="AN125" s="337"/>
    </row>
    <row r="126" spans="1:40">
      <c r="A126" s="292"/>
      <c r="B126" s="286"/>
      <c r="C126" s="289"/>
      <c r="D126" s="284"/>
      <c r="E126" s="281"/>
      <c r="F126" s="304"/>
      <c r="G126" s="284"/>
      <c r="H126" s="284"/>
      <c r="I126" s="281"/>
      <c r="J126" s="304"/>
      <c r="K126" s="284"/>
      <c r="L126" s="14"/>
      <c r="M126" s="14" t="str">
        <f>+IFERROR(VLOOKUP(L126,DATOS!$E$2:$F$9,2,FALSE),"")</f>
        <v/>
      </c>
      <c r="N126" s="286"/>
      <c r="O126" s="284"/>
      <c r="P126" s="284"/>
      <c r="Q126" s="284"/>
      <c r="R126" s="281"/>
      <c r="S126" s="286"/>
      <c r="T126" s="286"/>
      <c r="U126" s="286"/>
      <c r="V126" s="286"/>
      <c r="W126" s="333"/>
      <c r="X126" s="292"/>
      <c r="Y126" s="286"/>
      <c r="Z126" s="286"/>
      <c r="AA126" s="286"/>
      <c r="AB126" s="286"/>
      <c r="AC126" s="286"/>
      <c r="AD126" s="286"/>
      <c r="AE126" s="286"/>
      <c r="AF126" s="286"/>
      <c r="AG126" s="286"/>
      <c r="AH126" s="286"/>
      <c r="AI126" s="333"/>
      <c r="AJ126" s="339"/>
      <c r="AK126" s="335"/>
      <c r="AL126" s="335"/>
      <c r="AM126" s="335"/>
      <c r="AN126" s="337"/>
    </row>
    <row r="127" spans="1:40">
      <c r="A127" s="292"/>
      <c r="B127" s="286"/>
      <c r="C127" s="289"/>
      <c r="D127" s="284"/>
      <c r="E127" s="281"/>
      <c r="F127" s="304"/>
      <c r="G127" s="284"/>
      <c r="H127" s="284"/>
      <c r="I127" s="281"/>
      <c r="J127" s="304"/>
      <c r="K127" s="284"/>
      <c r="L127" s="14"/>
      <c r="M127" s="14" t="str">
        <f>+IFERROR(VLOOKUP(L127,DATOS!$E$2:$F$9,2,FALSE),"")</f>
        <v/>
      </c>
      <c r="N127" s="286"/>
      <c r="O127" s="284"/>
      <c r="P127" s="284"/>
      <c r="Q127" s="284"/>
      <c r="R127" s="281"/>
      <c r="S127" s="286"/>
      <c r="T127" s="286"/>
      <c r="U127" s="286"/>
      <c r="V127" s="286"/>
      <c r="W127" s="333"/>
      <c r="X127" s="292"/>
      <c r="Y127" s="286"/>
      <c r="Z127" s="286"/>
      <c r="AA127" s="286"/>
      <c r="AB127" s="286"/>
      <c r="AC127" s="286"/>
      <c r="AD127" s="286"/>
      <c r="AE127" s="286"/>
      <c r="AF127" s="286"/>
      <c r="AG127" s="286"/>
      <c r="AH127" s="286"/>
      <c r="AI127" s="333"/>
      <c r="AJ127" s="339"/>
      <c r="AK127" s="335"/>
      <c r="AL127" s="335"/>
      <c r="AM127" s="335"/>
      <c r="AN127" s="337"/>
    </row>
    <row r="128" spans="1:40" ht="15.75" thickBot="1">
      <c r="A128" s="293"/>
      <c r="B128" s="287"/>
      <c r="C128" s="290"/>
      <c r="D128" s="285"/>
      <c r="E128" s="282"/>
      <c r="F128" s="331"/>
      <c r="G128" s="285"/>
      <c r="H128" s="285"/>
      <c r="I128" s="282"/>
      <c r="J128" s="331"/>
      <c r="K128" s="285"/>
      <c r="L128" s="16"/>
      <c r="M128" s="16" t="str">
        <f>+IFERROR(VLOOKUP(L128,DATOS!$E$2:$F$9,2,FALSE),"")</f>
        <v/>
      </c>
      <c r="N128" s="287"/>
      <c r="O128" s="285"/>
      <c r="P128" s="285"/>
      <c r="Q128" s="285"/>
      <c r="R128" s="282"/>
      <c r="S128" s="287"/>
      <c r="T128" s="287"/>
      <c r="U128" s="287"/>
      <c r="V128" s="287"/>
      <c r="W128" s="340"/>
      <c r="X128" s="293"/>
      <c r="Y128" s="287"/>
      <c r="Z128" s="287"/>
      <c r="AA128" s="287"/>
      <c r="AB128" s="287"/>
      <c r="AC128" s="287"/>
      <c r="AD128" s="287"/>
      <c r="AE128" s="287"/>
      <c r="AF128" s="287"/>
      <c r="AG128" s="287"/>
      <c r="AH128" s="287"/>
      <c r="AI128" s="340"/>
      <c r="AJ128" s="341"/>
      <c r="AK128" s="342"/>
      <c r="AL128" s="342"/>
      <c r="AM128" s="342"/>
      <c r="AN128" s="343"/>
    </row>
    <row r="129" spans="1:40">
      <c r="A129" s="291">
        <v>6</v>
      </c>
      <c r="B129" s="283"/>
      <c r="C129" s="288"/>
      <c r="D129" s="283"/>
      <c r="E129" s="280"/>
      <c r="F129" s="303"/>
      <c r="G129" s="283"/>
      <c r="H129" s="283"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280" t="str">
        <f>IF(EXACT(H129,"Baja"),"Asumir el Riesgo",IF(EXACT(H129,"Moderada"),"Asumir el Riesgo, Reducir el Riesgo",IF(EXACT(H129,"Alta"),"Asumir el Riesgo, Evitar, Compartir o Transferir",IF(EXACT(H129,"Extrema"),"Reducir el Riesgo, Evitar, Compartir o Transferir",""))))</f>
        <v/>
      </c>
      <c r="J129" s="303"/>
      <c r="K129" s="283"/>
      <c r="L129" s="15"/>
      <c r="M129" s="15" t="str">
        <f>+IFERROR(VLOOKUP(L129,DATOS!$E$2:$F$9,2,FALSE),"")</f>
        <v/>
      </c>
      <c r="N129" s="307">
        <f>SUM(M129:M136)</f>
        <v>0</v>
      </c>
      <c r="O129" s="283"/>
      <c r="P129" s="283"/>
      <c r="Q129" s="283"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280" t="str">
        <f>IF(EXACT(Q129,"Baja"),"Asumir el Riesgo",IF(EXACT(Q129,"Moderada"),"Asumir el Riesgo, Reducir el Riesgo",IF(EXACT(Q129,"Alta"),"Asumir el Riesgo, Evitar, Compartir o Transferir",IF(EXACT(Q129,"Extrema"),"Reducir el Riesgo, Evitar, Compartir o Transferir",""))))</f>
        <v/>
      </c>
      <c r="S129" s="307"/>
      <c r="T129" s="307"/>
      <c r="U129" s="307"/>
      <c r="V129" s="307"/>
      <c r="W129" s="332"/>
      <c r="X129" s="291"/>
      <c r="Y129" s="307"/>
      <c r="Z129" s="307"/>
      <c r="AA129" s="307"/>
      <c r="AB129" s="307"/>
      <c r="AC129" s="307"/>
      <c r="AD129" s="307"/>
      <c r="AE129" s="307"/>
      <c r="AF129" s="307"/>
      <c r="AG129" s="307"/>
      <c r="AH129" s="307"/>
      <c r="AI129" s="332"/>
      <c r="AJ129" s="338"/>
      <c r="AK129" s="334"/>
      <c r="AL129" s="334"/>
      <c r="AM129" s="334"/>
      <c r="AN129" s="336"/>
    </row>
    <row r="130" spans="1:40">
      <c r="A130" s="292"/>
      <c r="B130" s="284"/>
      <c r="C130" s="289"/>
      <c r="D130" s="284"/>
      <c r="E130" s="281"/>
      <c r="F130" s="304"/>
      <c r="G130" s="284"/>
      <c r="H130" s="284"/>
      <c r="I130" s="281"/>
      <c r="J130" s="304"/>
      <c r="K130" s="284"/>
      <c r="L130" s="14"/>
      <c r="M130" s="14" t="str">
        <f>+IFERROR(VLOOKUP(L130,DATOS!$E$2:$F$9,2,FALSE),"")</f>
        <v/>
      </c>
      <c r="N130" s="286"/>
      <c r="O130" s="284"/>
      <c r="P130" s="284"/>
      <c r="Q130" s="284"/>
      <c r="R130" s="281"/>
      <c r="S130" s="286"/>
      <c r="T130" s="286"/>
      <c r="U130" s="286"/>
      <c r="V130" s="286"/>
      <c r="W130" s="333"/>
      <c r="X130" s="292"/>
      <c r="Y130" s="286"/>
      <c r="Z130" s="286"/>
      <c r="AA130" s="286"/>
      <c r="AB130" s="286"/>
      <c r="AC130" s="286"/>
      <c r="AD130" s="286"/>
      <c r="AE130" s="286"/>
      <c r="AF130" s="286"/>
      <c r="AG130" s="286"/>
      <c r="AH130" s="286"/>
      <c r="AI130" s="333"/>
      <c r="AJ130" s="339"/>
      <c r="AK130" s="335"/>
      <c r="AL130" s="335"/>
      <c r="AM130" s="335"/>
      <c r="AN130" s="337"/>
    </row>
    <row r="131" spans="1:40">
      <c r="A131" s="292"/>
      <c r="B131" s="284"/>
      <c r="C131" s="289"/>
      <c r="D131" s="284"/>
      <c r="E131" s="281"/>
      <c r="F131" s="304"/>
      <c r="G131" s="284"/>
      <c r="H131" s="284"/>
      <c r="I131" s="281"/>
      <c r="J131" s="304"/>
      <c r="K131" s="284"/>
      <c r="L131" s="14"/>
      <c r="M131" s="14" t="str">
        <f>+IFERROR(VLOOKUP(L131,DATOS!$E$2:$F$9,2,FALSE),"")</f>
        <v/>
      </c>
      <c r="N131" s="286"/>
      <c r="O131" s="284"/>
      <c r="P131" s="284"/>
      <c r="Q131" s="284"/>
      <c r="R131" s="281"/>
      <c r="S131" s="286"/>
      <c r="T131" s="286"/>
      <c r="U131" s="286"/>
      <c r="V131" s="286"/>
      <c r="W131" s="333"/>
      <c r="X131" s="292"/>
      <c r="Y131" s="286"/>
      <c r="Z131" s="286"/>
      <c r="AA131" s="286"/>
      <c r="AB131" s="286"/>
      <c r="AC131" s="286"/>
      <c r="AD131" s="286"/>
      <c r="AE131" s="286"/>
      <c r="AF131" s="286"/>
      <c r="AG131" s="286"/>
      <c r="AH131" s="286"/>
      <c r="AI131" s="333"/>
      <c r="AJ131" s="339"/>
      <c r="AK131" s="335"/>
      <c r="AL131" s="335"/>
      <c r="AM131" s="335"/>
      <c r="AN131" s="337"/>
    </row>
    <row r="132" spans="1:40">
      <c r="A132" s="292"/>
      <c r="B132" s="284"/>
      <c r="C132" s="289"/>
      <c r="D132" s="284"/>
      <c r="E132" s="281"/>
      <c r="F132" s="304"/>
      <c r="G132" s="284"/>
      <c r="H132" s="284"/>
      <c r="I132" s="281"/>
      <c r="J132" s="304"/>
      <c r="K132" s="284"/>
      <c r="L132" s="14"/>
      <c r="M132" s="14" t="str">
        <f>+IFERROR(VLOOKUP(L132,DATOS!$E$2:$F$9,2,FALSE),"")</f>
        <v/>
      </c>
      <c r="N132" s="286"/>
      <c r="O132" s="284"/>
      <c r="P132" s="284"/>
      <c r="Q132" s="284"/>
      <c r="R132" s="281"/>
      <c r="S132" s="286"/>
      <c r="T132" s="286"/>
      <c r="U132" s="286"/>
      <c r="V132" s="286"/>
      <c r="W132" s="333"/>
      <c r="X132" s="292"/>
      <c r="Y132" s="286"/>
      <c r="Z132" s="286"/>
      <c r="AA132" s="286"/>
      <c r="AB132" s="286"/>
      <c r="AC132" s="286"/>
      <c r="AD132" s="286"/>
      <c r="AE132" s="286"/>
      <c r="AF132" s="286"/>
      <c r="AG132" s="286"/>
      <c r="AH132" s="286"/>
      <c r="AI132" s="333"/>
      <c r="AJ132" s="339"/>
      <c r="AK132" s="335"/>
      <c r="AL132" s="335"/>
      <c r="AM132" s="335"/>
      <c r="AN132" s="337"/>
    </row>
    <row r="133" spans="1:40">
      <c r="A133" s="292"/>
      <c r="B133" s="284"/>
      <c r="C133" s="289"/>
      <c r="D133" s="284"/>
      <c r="E133" s="281"/>
      <c r="F133" s="304"/>
      <c r="G133" s="284"/>
      <c r="H133" s="284"/>
      <c r="I133" s="281"/>
      <c r="J133" s="304"/>
      <c r="K133" s="284"/>
      <c r="L133" s="14"/>
      <c r="M133" s="14" t="str">
        <f>+IFERROR(VLOOKUP(L133,DATOS!$E$2:$F$9,2,FALSE),"")</f>
        <v/>
      </c>
      <c r="N133" s="286"/>
      <c r="O133" s="284"/>
      <c r="P133" s="284"/>
      <c r="Q133" s="284"/>
      <c r="R133" s="281"/>
      <c r="S133" s="286"/>
      <c r="T133" s="286"/>
      <c r="U133" s="286"/>
      <c r="V133" s="286"/>
      <c r="W133" s="333"/>
      <c r="X133" s="292"/>
      <c r="Y133" s="286"/>
      <c r="Z133" s="286"/>
      <c r="AA133" s="286"/>
      <c r="AB133" s="286"/>
      <c r="AC133" s="286"/>
      <c r="AD133" s="286"/>
      <c r="AE133" s="286"/>
      <c r="AF133" s="286"/>
      <c r="AG133" s="286"/>
      <c r="AH133" s="286"/>
      <c r="AI133" s="333"/>
      <c r="AJ133" s="339"/>
      <c r="AK133" s="335"/>
      <c r="AL133" s="335"/>
      <c r="AM133" s="335"/>
      <c r="AN133" s="337"/>
    </row>
    <row r="134" spans="1:40">
      <c r="A134" s="292"/>
      <c r="B134" s="284"/>
      <c r="C134" s="289"/>
      <c r="D134" s="284"/>
      <c r="E134" s="281"/>
      <c r="F134" s="304"/>
      <c r="G134" s="284"/>
      <c r="H134" s="284"/>
      <c r="I134" s="281"/>
      <c r="J134" s="304"/>
      <c r="K134" s="284"/>
      <c r="L134" s="14"/>
      <c r="M134" s="14" t="str">
        <f>+IFERROR(VLOOKUP(L134,DATOS!$E$2:$F$9,2,FALSE),"")</f>
        <v/>
      </c>
      <c r="N134" s="286"/>
      <c r="O134" s="284"/>
      <c r="P134" s="284"/>
      <c r="Q134" s="284"/>
      <c r="R134" s="281"/>
      <c r="S134" s="286"/>
      <c r="T134" s="286"/>
      <c r="U134" s="286"/>
      <c r="V134" s="286"/>
      <c r="W134" s="333"/>
      <c r="X134" s="292"/>
      <c r="Y134" s="286"/>
      <c r="Z134" s="286"/>
      <c r="AA134" s="286"/>
      <c r="AB134" s="286"/>
      <c r="AC134" s="286"/>
      <c r="AD134" s="286"/>
      <c r="AE134" s="286"/>
      <c r="AF134" s="286"/>
      <c r="AG134" s="286"/>
      <c r="AH134" s="286"/>
      <c r="AI134" s="333"/>
      <c r="AJ134" s="339"/>
      <c r="AK134" s="335"/>
      <c r="AL134" s="335"/>
      <c r="AM134" s="335"/>
      <c r="AN134" s="337"/>
    </row>
    <row r="135" spans="1:40">
      <c r="A135" s="292"/>
      <c r="B135" s="284"/>
      <c r="C135" s="289"/>
      <c r="D135" s="284"/>
      <c r="E135" s="281"/>
      <c r="F135" s="304"/>
      <c r="G135" s="284"/>
      <c r="H135" s="284"/>
      <c r="I135" s="281"/>
      <c r="J135" s="304"/>
      <c r="K135" s="284"/>
      <c r="L135" s="14"/>
      <c r="M135" s="14" t="str">
        <f>+IFERROR(VLOOKUP(L135,DATOS!$E$2:$F$9,2,FALSE),"")</f>
        <v/>
      </c>
      <c r="N135" s="286"/>
      <c r="O135" s="284"/>
      <c r="P135" s="284"/>
      <c r="Q135" s="284"/>
      <c r="R135" s="281"/>
      <c r="S135" s="286"/>
      <c r="T135" s="286"/>
      <c r="U135" s="286"/>
      <c r="V135" s="286"/>
      <c r="W135" s="333"/>
      <c r="X135" s="292"/>
      <c r="Y135" s="286"/>
      <c r="Z135" s="286"/>
      <c r="AA135" s="286"/>
      <c r="AB135" s="286"/>
      <c r="AC135" s="286"/>
      <c r="AD135" s="286"/>
      <c r="AE135" s="286"/>
      <c r="AF135" s="286"/>
      <c r="AG135" s="286"/>
      <c r="AH135" s="286"/>
      <c r="AI135" s="333"/>
      <c r="AJ135" s="339"/>
      <c r="AK135" s="335"/>
      <c r="AL135" s="335"/>
      <c r="AM135" s="335"/>
      <c r="AN135" s="337"/>
    </row>
    <row r="136" spans="1:40">
      <c r="A136" s="292"/>
      <c r="B136" s="284"/>
      <c r="C136" s="289"/>
      <c r="D136" s="284"/>
      <c r="E136" s="281"/>
      <c r="F136" s="304"/>
      <c r="G136" s="284"/>
      <c r="H136" s="284"/>
      <c r="I136" s="281"/>
      <c r="J136" s="304"/>
      <c r="K136" s="284"/>
      <c r="L136" s="14"/>
      <c r="M136" s="14" t="str">
        <f>+IFERROR(VLOOKUP(L136,DATOS!$E$2:$F$9,2,FALSE),"")</f>
        <v/>
      </c>
      <c r="N136" s="286"/>
      <c r="O136" s="284"/>
      <c r="P136" s="284"/>
      <c r="Q136" s="284"/>
      <c r="R136" s="281"/>
      <c r="S136" s="286"/>
      <c r="T136" s="286"/>
      <c r="U136" s="286"/>
      <c r="V136" s="286"/>
      <c r="W136" s="333"/>
      <c r="X136" s="292"/>
      <c r="Y136" s="286"/>
      <c r="Z136" s="286"/>
      <c r="AA136" s="286"/>
      <c r="AB136" s="286"/>
      <c r="AC136" s="286"/>
      <c r="AD136" s="286"/>
      <c r="AE136" s="286"/>
      <c r="AF136" s="286"/>
      <c r="AG136" s="286"/>
      <c r="AH136" s="286"/>
      <c r="AI136" s="333"/>
      <c r="AJ136" s="339"/>
      <c r="AK136" s="335"/>
      <c r="AL136" s="335"/>
      <c r="AM136" s="335"/>
      <c r="AN136" s="337"/>
    </row>
    <row r="137" spans="1:40">
      <c r="A137" s="292"/>
      <c r="B137" s="286"/>
      <c r="C137" s="289"/>
      <c r="D137" s="284"/>
      <c r="E137" s="281"/>
      <c r="F137" s="304"/>
      <c r="G137" s="284"/>
      <c r="H137" s="284"/>
      <c r="I137" s="281"/>
      <c r="J137" s="304"/>
      <c r="K137" s="284"/>
      <c r="L137" s="14"/>
      <c r="M137" s="14" t="str">
        <f>+IFERROR(VLOOKUP(L137,DATOS!$E$2:$F$9,2,FALSE),"")</f>
        <v/>
      </c>
      <c r="N137" s="286">
        <f>SUM(M137:M144)</f>
        <v>0</v>
      </c>
      <c r="O137" s="284"/>
      <c r="P137" s="284"/>
      <c r="Q137" s="284"/>
      <c r="R137" s="281"/>
      <c r="S137" s="286"/>
      <c r="T137" s="286"/>
      <c r="U137" s="286"/>
      <c r="V137" s="286"/>
      <c r="W137" s="333"/>
      <c r="X137" s="292"/>
      <c r="Y137" s="286"/>
      <c r="Z137" s="286"/>
      <c r="AA137" s="286"/>
      <c r="AB137" s="286"/>
      <c r="AC137" s="286"/>
      <c r="AD137" s="286"/>
      <c r="AE137" s="286"/>
      <c r="AF137" s="286"/>
      <c r="AG137" s="286"/>
      <c r="AH137" s="286"/>
      <c r="AI137" s="333"/>
      <c r="AJ137" s="339"/>
      <c r="AK137" s="335"/>
      <c r="AL137" s="335"/>
      <c r="AM137" s="335"/>
      <c r="AN137" s="337"/>
    </row>
    <row r="138" spans="1:40">
      <c r="A138" s="292"/>
      <c r="B138" s="286"/>
      <c r="C138" s="289"/>
      <c r="D138" s="284"/>
      <c r="E138" s="281"/>
      <c r="F138" s="304"/>
      <c r="G138" s="284"/>
      <c r="H138" s="284"/>
      <c r="I138" s="281"/>
      <c r="J138" s="304"/>
      <c r="K138" s="284"/>
      <c r="L138" s="14"/>
      <c r="M138" s="14" t="str">
        <f>+IFERROR(VLOOKUP(L138,DATOS!$E$2:$F$9,2,FALSE),"")</f>
        <v/>
      </c>
      <c r="N138" s="286"/>
      <c r="O138" s="284"/>
      <c r="P138" s="284"/>
      <c r="Q138" s="284"/>
      <c r="R138" s="281"/>
      <c r="S138" s="286"/>
      <c r="T138" s="286"/>
      <c r="U138" s="286"/>
      <c r="V138" s="286"/>
      <c r="W138" s="333"/>
      <c r="X138" s="292"/>
      <c r="Y138" s="286"/>
      <c r="Z138" s="286"/>
      <c r="AA138" s="286"/>
      <c r="AB138" s="286"/>
      <c r="AC138" s="286"/>
      <c r="AD138" s="286"/>
      <c r="AE138" s="286"/>
      <c r="AF138" s="286"/>
      <c r="AG138" s="286"/>
      <c r="AH138" s="286"/>
      <c r="AI138" s="333"/>
      <c r="AJ138" s="339"/>
      <c r="AK138" s="335"/>
      <c r="AL138" s="335"/>
      <c r="AM138" s="335"/>
      <c r="AN138" s="337"/>
    </row>
    <row r="139" spans="1:40">
      <c r="A139" s="292"/>
      <c r="B139" s="286"/>
      <c r="C139" s="289"/>
      <c r="D139" s="284"/>
      <c r="E139" s="281"/>
      <c r="F139" s="304"/>
      <c r="G139" s="284"/>
      <c r="H139" s="284"/>
      <c r="I139" s="281"/>
      <c r="J139" s="304"/>
      <c r="K139" s="284"/>
      <c r="L139" s="14"/>
      <c r="M139" s="14" t="str">
        <f>+IFERROR(VLOOKUP(L139,DATOS!$E$2:$F$9,2,FALSE),"")</f>
        <v/>
      </c>
      <c r="N139" s="286"/>
      <c r="O139" s="284"/>
      <c r="P139" s="284"/>
      <c r="Q139" s="284"/>
      <c r="R139" s="281"/>
      <c r="S139" s="286"/>
      <c r="T139" s="286"/>
      <c r="U139" s="286"/>
      <c r="V139" s="286"/>
      <c r="W139" s="333"/>
      <c r="X139" s="292"/>
      <c r="Y139" s="286"/>
      <c r="Z139" s="286"/>
      <c r="AA139" s="286"/>
      <c r="AB139" s="286"/>
      <c r="AC139" s="286"/>
      <c r="AD139" s="286"/>
      <c r="AE139" s="286"/>
      <c r="AF139" s="286"/>
      <c r="AG139" s="286"/>
      <c r="AH139" s="286"/>
      <c r="AI139" s="333"/>
      <c r="AJ139" s="339"/>
      <c r="AK139" s="335"/>
      <c r="AL139" s="335"/>
      <c r="AM139" s="335"/>
      <c r="AN139" s="337"/>
    </row>
    <row r="140" spans="1:40">
      <c r="A140" s="292"/>
      <c r="B140" s="286"/>
      <c r="C140" s="289"/>
      <c r="D140" s="284"/>
      <c r="E140" s="281"/>
      <c r="F140" s="304"/>
      <c r="G140" s="284"/>
      <c r="H140" s="284"/>
      <c r="I140" s="281"/>
      <c r="J140" s="304"/>
      <c r="K140" s="284"/>
      <c r="L140" s="14"/>
      <c r="M140" s="14" t="str">
        <f>+IFERROR(VLOOKUP(L140,DATOS!$E$2:$F$9,2,FALSE),"")</f>
        <v/>
      </c>
      <c r="N140" s="286"/>
      <c r="O140" s="284"/>
      <c r="P140" s="284"/>
      <c r="Q140" s="284"/>
      <c r="R140" s="281"/>
      <c r="S140" s="286"/>
      <c r="T140" s="286"/>
      <c r="U140" s="286"/>
      <c r="V140" s="286"/>
      <c r="W140" s="333"/>
      <c r="X140" s="292"/>
      <c r="Y140" s="286"/>
      <c r="Z140" s="286"/>
      <c r="AA140" s="286"/>
      <c r="AB140" s="286"/>
      <c r="AC140" s="286"/>
      <c r="AD140" s="286"/>
      <c r="AE140" s="286"/>
      <c r="AF140" s="286"/>
      <c r="AG140" s="286"/>
      <c r="AH140" s="286"/>
      <c r="AI140" s="333"/>
      <c r="AJ140" s="339"/>
      <c r="AK140" s="335"/>
      <c r="AL140" s="335"/>
      <c r="AM140" s="335"/>
      <c r="AN140" s="337"/>
    </row>
    <row r="141" spans="1:40">
      <c r="A141" s="292"/>
      <c r="B141" s="286"/>
      <c r="C141" s="289"/>
      <c r="D141" s="284"/>
      <c r="E141" s="281"/>
      <c r="F141" s="304"/>
      <c r="G141" s="284"/>
      <c r="H141" s="284"/>
      <c r="I141" s="281"/>
      <c r="J141" s="304"/>
      <c r="K141" s="284"/>
      <c r="L141" s="14"/>
      <c r="M141" s="14" t="str">
        <f>+IFERROR(VLOOKUP(L141,DATOS!$E$2:$F$9,2,FALSE),"")</f>
        <v/>
      </c>
      <c r="N141" s="286"/>
      <c r="O141" s="284"/>
      <c r="P141" s="284"/>
      <c r="Q141" s="284"/>
      <c r="R141" s="281"/>
      <c r="S141" s="286"/>
      <c r="T141" s="286"/>
      <c r="U141" s="286"/>
      <c r="V141" s="286"/>
      <c r="W141" s="333"/>
      <c r="X141" s="292"/>
      <c r="Y141" s="286"/>
      <c r="Z141" s="286"/>
      <c r="AA141" s="286"/>
      <c r="AB141" s="286"/>
      <c r="AC141" s="286"/>
      <c r="AD141" s="286"/>
      <c r="AE141" s="286"/>
      <c r="AF141" s="286"/>
      <c r="AG141" s="286"/>
      <c r="AH141" s="286"/>
      <c r="AI141" s="333"/>
      <c r="AJ141" s="339"/>
      <c r="AK141" s="335"/>
      <c r="AL141" s="335"/>
      <c r="AM141" s="335"/>
      <c r="AN141" s="337"/>
    </row>
    <row r="142" spans="1:40">
      <c r="A142" s="292"/>
      <c r="B142" s="286"/>
      <c r="C142" s="289"/>
      <c r="D142" s="284"/>
      <c r="E142" s="281"/>
      <c r="F142" s="304"/>
      <c r="G142" s="284"/>
      <c r="H142" s="284"/>
      <c r="I142" s="281"/>
      <c r="J142" s="304"/>
      <c r="K142" s="284"/>
      <c r="L142" s="14"/>
      <c r="M142" s="14" t="str">
        <f>+IFERROR(VLOOKUP(L142,DATOS!$E$2:$F$9,2,FALSE),"")</f>
        <v/>
      </c>
      <c r="N142" s="286"/>
      <c r="O142" s="284"/>
      <c r="P142" s="284"/>
      <c r="Q142" s="284"/>
      <c r="R142" s="281"/>
      <c r="S142" s="286"/>
      <c r="T142" s="286"/>
      <c r="U142" s="286"/>
      <c r="V142" s="286"/>
      <c r="W142" s="333"/>
      <c r="X142" s="292"/>
      <c r="Y142" s="286"/>
      <c r="Z142" s="286"/>
      <c r="AA142" s="286"/>
      <c r="AB142" s="286"/>
      <c r="AC142" s="286"/>
      <c r="AD142" s="286"/>
      <c r="AE142" s="286"/>
      <c r="AF142" s="286"/>
      <c r="AG142" s="286"/>
      <c r="AH142" s="286"/>
      <c r="AI142" s="333"/>
      <c r="AJ142" s="339"/>
      <c r="AK142" s="335"/>
      <c r="AL142" s="335"/>
      <c r="AM142" s="335"/>
      <c r="AN142" s="337"/>
    </row>
    <row r="143" spans="1:40">
      <c r="A143" s="292"/>
      <c r="B143" s="286"/>
      <c r="C143" s="289"/>
      <c r="D143" s="284"/>
      <c r="E143" s="281"/>
      <c r="F143" s="304"/>
      <c r="G143" s="284"/>
      <c r="H143" s="284"/>
      <c r="I143" s="281"/>
      <c r="J143" s="304"/>
      <c r="K143" s="284"/>
      <c r="L143" s="14"/>
      <c r="M143" s="14" t="str">
        <f>+IFERROR(VLOOKUP(L143,DATOS!$E$2:$F$9,2,FALSE),"")</f>
        <v/>
      </c>
      <c r="N143" s="286"/>
      <c r="O143" s="284"/>
      <c r="P143" s="284"/>
      <c r="Q143" s="284"/>
      <c r="R143" s="281"/>
      <c r="S143" s="286"/>
      <c r="T143" s="286"/>
      <c r="U143" s="286"/>
      <c r="V143" s="286"/>
      <c r="W143" s="333"/>
      <c r="X143" s="292"/>
      <c r="Y143" s="286"/>
      <c r="Z143" s="286"/>
      <c r="AA143" s="286"/>
      <c r="AB143" s="286"/>
      <c r="AC143" s="286"/>
      <c r="AD143" s="286"/>
      <c r="AE143" s="286"/>
      <c r="AF143" s="286"/>
      <c r="AG143" s="286"/>
      <c r="AH143" s="286"/>
      <c r="AI143" s="333"/>
      <c r="AJ143" s="339"/>
      <c r="AK143" s="335"/>
      <c r="AL143" s="335"/>
      <c r="AM143" s="335"/>
      <c r="AN143" s="337"/>
    </row>
    <row r="144" spans="1:40">
      <c r="A144" s="292"/>
      <c r="B144" s="286"/>
      <c r="C144" s="289"/>
      <c r="D144" s="284"/>
      <c r="E144" s="281"/>
      <c r="F144" s="304"/>
      <c r="G144" s="284"/>
      <c r="H144" s="284"/>
      <c r="I144" s="281"/>
      <c r="J144" s="304"/>
      <c r="K144" s="284"/>
      <c r="L144" s="14"/>
      <c r="M144" s="14" t="str">
        <f>+IFERROR(VLOOKUP(L144,DATOS!$E$2:$F$9,2,FALSE),"")</f>
        <v/>
      </c>
      <c r="N144" s="286"/>
      <c r="O144" s="284"/>
      <c r="P144" s="284"/>
      <c r="Q144" s="284"/>
      <c r="R144" s="281"/>
      <c r="S144" s="286"/>
      <c r="T144" s="286"/>
      <c r="U144" s="286"/>
      <c r="V144" s="286"/>
      <c r="W144" s="333"/>
      <c r="X144" s="292"/>
      <c r="Y144" s="286"/>
      <c r="Z144" s="286"/>
      <c r="AA144" s="286"/>
      <c r="AB144" s="286"/>
      <c r="AC144" s="286"/>
      <c r="AD144" s="286"/>
      <c r="AE144" s="286"/>
      <c r="AF144" s="286"/>
      <c r="AG144" s="286"/>
      <c r="AH144" s="286"/>
      <c r="AI144" s="333"/>
      <c r="AJ144" s="339"/>
      <c r="AK144" s="335"/>
      <c r="AL144" s="335"/>
      <c r="AM144" s="335"/>
      <c r="AN144" s="337"/>
    </row>
    <row r="145" spans="1:40">
      <c r="A145" s="292"/>
      <c r="B145" s="286"/>
      <c r="C145" s="289"/>
      <c r="D145" s="284"/>
      <c r="E145" s="281"/>
      <c r="F145" s="304"/>
      <c r="G145" s="284"/>
      <c r="H145" s="284"/>
      <c r="I145" s="281"/>
      <c r="J145" s="304"/>
      <c r="K145" s="284"/>
      <c r="L145" s="14"/>
      <c r="M145" s="14" t="str">
        <f>+IFERROR(VLOOKUP(L145,DATOS!$E$2:$F$9,2,FALSE),"")</f>
        <v/>
      </c>
      <c r="N145" s="286">
        <f>SUM(M145:M152)</f>
        <v>0</v>
      </c>
      <c r="O145" s="284"/>
      <c r="P145" s="284"/>
      <c r="Q145" s="284"/>
      <c r="R145" s="281"/>
      <c r="S145" s="286"/>
      <c r="T145" s="286"/>
      <c r="U145" s="286"/>
      <c r="V145" s="286"/>
      <c r="W145" s="333"/>
      <c r="X145" s="292"/>
      <c r="Y145" s="286"/>
      <c r="Z145" s="286"/>
      <c r="AA145" s="286"/>
      <c r="AB145" s="286"/>
      <c r="AC145" s="286"/>
      <c r="AD145" s="286"/>
      <c r="AE145" s="286"/>
      <c r="AF145" s="286"/>
      <c r="AG145" s="286"/>
      <c r="AH145" s="286"/>
      <c r="AI145" s="333"/>
      <c r="AJ145" s="339"/>
      <c r="AK145" s="335"/>
      <c r="AL145" s="335"/>
      <c r="AM145" s="335"/>
      <c r="AN145" s="337"/>
    </row>
    <row r="146" spans="1:40">
      <c r="A146" s="292"/>
      <c r="B146" s="286"/>
      <c r="C146" s="289"/>
      <c r="D146" s="284"/>
      <c r="E146" s="281"/>
      <c r="F146" s="304"/>
      <c r="G146" s="284"/>
      <c r="H146" s="284"/>
      <c r="I146" s="281"/>
      <c r="J146" s="304"/>
      <c r="K146" s="284"/>
      <c r="L146" s="14"/>
      <c r="M146" s="14" t="str">
        <f>+IFERROR(VLOOKUP(L146,DATOS!$E$2:$F$9,2,FALSE),"")</f>
        <v/>
      </c>
      <c r="N146" s="286"/>
      <c r="O146" s="284"/>
      <c r="P146" s="284"/>
      <c r="Q146" s="284"/>
      <c r="R146" s="281"/>
      <c r="S146" s="286"/>
      <c r="T146" s="286"/>
      <c r="U146" s="286"/>
      <c r="V146" s="286"/>
      <c r="W146" s="333"/>
      <c r="X146" s="292"/>
      <c r="Y146" s="286"/>
      <c r="Z146" s="286"/>
      <c r="AA146" s="286"/>
      <c r="AB146" s="286"/>
      <c r="AC146" s="286"/>
      <c r="AD146" s="286"/>
      <c r="AE146" s="286"/>
      <c r="AF146" s="286"/>
      <c r="AG146" s="286"/>
      <c r="AH146" s="286"/>
      <c r="AI146" s="333"/>
      <c r="AJ146" s="339"/>
      <c r="AK146" s="335"/>
      <c r="AL146" s="335"/>
      <c r="AM146" s="335"/>
      <c r="AN146" s="337"/>
    </row>
    <row r="147" spans="1:40">
      <c r="A147" s="292"/>
      <c r="B147" s="286"/>
      <c r="C147" s="289"/>
      <c r="D147" s="284"/>
      <c r="E147" s="281"/>
      <c r="F147" s="304"/>
      <c r="G147" s="284"/>
      <c r="H147" s="284"/>
      <c r="I147" s="281"/>
      <c r="J147" s="304"/>
      <c r="K147" s="284"/>
      <c r="L147" s="14"/>
      <c r="M147" s="14" t="str">
        <f>+IFERROR(VLOOKUP(L147,DATOS!$E$2:$F$9,2,FALSE),"")</f>
        <v/>
      </c>
      <c r="N147" s="286"/>
      <c r="O147" s="284"/>
      <c r="P147" s="284"/>
      <c r="Q147" s="284"/>
      <c r="R147" s="281"/>
      <c r="S147" s="286"/>
      <c r="T147" s="286"/>
      <c r="U147" s="286"/>
      <c r="V147" s="286"/>
      <c r="W147" s="333"/>
      <c r="X147" s="292"/>
      <c r="Y147" s="286"/>
      <c r="Z147" s="286"/>
      <c r="AA147" s="286"/>
      <c r="AB147" s="286"/>
      <c r="AC147" s="286"/>
      <c r="AD147" s="286"/>
      <c r="AE147" s="286"/>
      <c r="AF147" s="286"/>
      <c r="AG147" s="286"/>
      <c r="AH147" s="286"/>
      <c r="AI147" s="333"/>
      <c r="AJ147" s="339"/>
      <c r="AK147" s="335"/>
      <c r="AL147" s="335"/>
      <c r="AM147" s="335"/>
      <c r="AN147" s="337"/>
    </row>
    <row r="148" spans="1:40">
      <c r="A148" s="292"/>
      <c r="B148" s="286"/>
      <c r="C148" s="289"/>
      <c r="D148" s="284"/>
      <c r="E148" s="281"/>
      <c r="F148" s="304"/>
      <c r="G148" s="284"/>
      <c r="H148" s="284"/>
      <c r="I148" s="281"/>
      <c r="J148" s="304"/>
      <c r="K148" s="284"/>
      <c r="L148" s="14"/>
      <c r="M148" s="14" t="str">
        <f>+IFERROR(VLOOKUP(L148,DATOS!$E$2:$F$9,2,FALSE),"")</f>
        <v/>
      </c>
      <c r="N148" s="286"/>
      <c r="O148" s="284"/>
      <c r="P148" s="284"/>
      <c r="Q148" s="284"/>
      <c r="R148" s="281"/>
      <c r="S148" s="286"/>
      <c r="T148" s="286"/>
      <c r="U148" s="286"/>
      <c r="V148" s="286"/>
      <c r="W148" s="333"/>
      <c r="X148" s="292"/>
      <c r="Y148" s="286"/>
      <c r="Z148" s="286"/>
      <c r="AA148" s="286"/>
      <c r="AB148" s="286"/>
      <c r="AC148" s="286"/>
      <c r="AD148" s="286"/>
      <c r="AE148" s="286"/>
      <c r="AF148" s="286"/>
      <c r="AG148" s="286"/>
      <c r="AH148" s="286"/>
      <c r="AI148" s="333"/>
      <c r="AJ148" s="339"/>
      <c r="AK148" s="335"/>
      <c r="AL148" s="335"/>
      <c r="AM148" s="335"/>
      <c r="AN148" s="337"/>
    </row>
    <row r="149" spans="1:40">
      <c r="A149" s="292"/>
      <c r="B149" s="286"/>
      <c r="C149" s="289"/>
      <c r="D149" s="284"/>
      <c r="E149" s="281"/>
      <c r="F149" s="304"/>
      <c r="G149" s="284"/>
      <c r="H149" s="284"/>
      <c r="I149" s="281"/>
      <c r="J149" s="304"/>
      <c r="K149" s="284"/>
      <c r="L149" s="14"/>
      <c r="M149" s="14" t="str">
        <f>+IFERROR(VLOOKUP(L149,DATOS!$E$2:$F$9,2,FALSE),"")</f>
        <v/>
      </c>
      <c r="N149" s="286"/>
      <c r="O149" s="284"/>
      <c r="P149" s="284"/>
      <c r="Q149" s="284"/>
      <c r="R149" s="281"/>
      <c r="S149" s="286"/>
      <c r="T149" s="286"/>
      <c r="U149" s="286"/>
      <c r="V149" s="286"/>
      <c r="W149" s="333"/>
      <c r="X149" s="292"/>
      <c r="Y149" s="286"/>
      <c r="Z149" s="286"/>
      <c r="AA149" s="286"/>
      <c r="AB149" s="286"/>
      <c r="AC149" s="286"/>
      <c r="AD149" s="286"/>
      <c r="AE149" s="286"/>
      <c r="AF149" s="286"/>
      <c r="AG149" s="286"/>
      <c r="AH149" s="286"/>
      <c r="AI149" s="333"/>
      <c r="AJ149" s="339"/>
      <c r="AK149" s="335"/>
      <c r="AL149" s="335"/>
      <c r="AM149" s="335"/>
      <c r="AN149" s="337"/>
    </row>
    <row r="150" spans="1:40">
      <c r="A150" s="292"/>
      <c r="B150" s="286"/>
      <c r="C150" s="289"/>
      <c r="D150" s="284"/>
      <c r="E150" s="281"/>
      <c r="F150" s="304"/>
      <c r="G150" s="284"/>
      <c r="H150" s="284"/>
      <c r="I150" s="281"/>
      <c r="J150" s="304"/>
      <c r="K150" s="284"/>
      <c r="L150" s="14"/>
      <c r="M150" s="14" t="str">
        <f>+IFERROR(VLOOKUP(L150,DATOS!$E$2:$F$9,2,FALSE),"")</f>
        <v/>
      </c>
      <c r="N150" s="286"/>
      <c r="O150" s="284"/>
      <c r="P150" s="284"/>
      <c r="Q150" s="284"/>
      <c r="R150" s="281"/>
      <c r="S150" s="286"/>
      <c r="T150" s="286"/>
      <c r="U150" s="286"/>
      <c r="V150" s="286"/>
      <c r="W150" s="333"/>
      <c r="X150" s="292"/>
      <c r="Y150" s="286"/>
      <c r="Z150" s="286"/>
      <c r="AA150" s="286"/>
      <c r="AB150" s="286"/>
      <c r="AC150" s="286"/>
      <c r="AD150" s="286"/>
      <c r="AE150" s="286"/>
      <c r="AF150" s="286"/>
      <c r="AG150" s="286"/>
      <c r="AH150" s="286"/>
      <c r="AI150" s="333"/>
      <c r="AJ150" s="339"/>
      <c r="AK150" s="335"/>
      <c r="AL150" s="335"/>
      <c r="AM150" s="335"/>
      <c r="AN150" s="337"/>
    </row>
    <row r="151" spans="1:40">
      <c r="A151" s="292"/>
      <c r="B151" s="286"/>
      <c r="C151" s="289"/>
      <c r="D151" s="284"/>
      <c r="E151" s="281"/>
      <c r="F151" s="304"/>
      <c r="G151" s="284"/>
      <c r="H151" s="284"/>
      <c r="I151" s="281"/>
      <c r="J151" s="304"/>
      <c r="K151" s="284"/>
      <c r="L151" s="14"/>
      <c r="M151" s="14" t="str">
        <f>+IFERROR(VLOOKUP(L151,DATOS!$E$2:$F$9,2,FALSE),"")</f>
        <v/>
      </c>
      <c r="N151" s="286"/>
      <c r="O151" s="284"/>
      <c r="P151" s="284"/>
      <c r="Q151" s="284"/>
      <c r="R151" s="281"/>
      <c r="S151" s="286"/>
      <c r="T151" s="286"/>
      <c r="U151" s="286"/>
      <c r="V151" s="286"/>
      <c r="W151" s="333"/>
      <c r="X151" s="292"/>
      <c r="Y151" s="286"/>
      <c r="Z151" s="286"/>
      <c r="AA151" s="286"/>
      <c r="AB151" s="286"/>
      <c r="AC151" s="286"/>
      <c r="AD151" s="286"/>
      <c r="AE151" s="286"/>
      <c r="AF151" s="286"/>
      <c r="AG151" s="286"/>
      <c r="AH151" s="286"/>
      <c r="AI151" s="333"/>
      <c r="AJ151" s="339"/>
      <c r="AK151" s="335"/>
      <c r="AL151" s="335"/>
      <c r="AM151" s="335"/>
      <c r="AN151" s="337"/>
    </row>
    <row r="152" spans="1:40" ht="15.75" thickBot="1">
      <c r="A152" s="293"/>
      <c r="B152" s="287"/>
      <c r="C152" s="290"/>
      <c r="D152" s="285"/>
      <c r="E152" s="282"/>
      <c r="F152" s="331"/>
      <c r="G152" s="285"/>
      <c r="H152" s="285"/>
      <c r="I152" s="282"/>
      <c r="J152" s="331"/>
      <c r="K152" s="285"/>
      <c r="L152" s="16"/>
      <c r="M152" s="16" t="str">
        <f>+IFERROR(VLOOKUP(L152,DATOS!$E$2:$F$9,2,FALSE),"")</f>
        <v/>
      </c>
      <c r="N152" s="287"/>
      <c r="O152" s="285"/>
      <c r="P152" s="285"/>
      <c r="Q152" s="285"/>
      <c r="R152" s="282"/>
      <c r="S152" s="287"/>
      <c r="T152" s="287"/>
      <c r="U152" s="287"/>
      <c r="V152" s="287"/>
      <c r="W152" s="340"/>
      <c r="X152" s="293"/>
      <c r="Y152" s="287"/>
      <c r="Z152" s="287"/>
      <c r="AA152" s="287"/>
      <c r="AB152" s="287"/>
      <c r="AC152" s="287"/>
      <c r="AD152" s="287"/>
      <c r="AE152" s="287"/>
      <c r="AF152" s="287"/>
      <c r="AG152" s="287"/>
      <c r="AH152" s="287"/>
      <c r="AI152" s="340"/>
      <c r="AJ152" s="341"/>
      <c r="AK152" s="342"/>
      <c r="AL152" s="342"/>
      <c r="AM152" s="342"/>
      <c r="AN152" s="343"/>
    </row>
    <row r="153" spans="1:40">
      <c r="A153" s="291">
        <v>7</v>
      </c>
      <c r="B153" s="283"/>
      <c r="C153" s="288"/>
      <c r="D153" s="283"/>
      <c r="E153" s="280"/>
      <c r="F153" s="303"/>
      <c r="G153" s="283"/>
      <c r="H153" s="283"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280" t="str">
        <f>IF(EXACT(H153,"Baja"),"Asumir el Riesgo",IF(EXACT(H153,"Moderada"),"Asumir el Riesgo, Reducir el Riesgo",IF(EXACT(H153,"Alta"),"Asumir el Riesgo, Evitar, Compartir o Transferir",IF(EXACT(H153,"Extrema"),"Reducir el Riesgo, Evitar, Compartir o Transferir",""))))</f>
        <v/>
      </c>
      <c r="J153" s="303"/>
      <c r="K153" s="283"/>
      <c r="L153" s="15"/>
      <c r="M153" s="15" t="str">
        <f>+IFERROR(VLOOKUP(L153,DATOS!$E$2:$F$9,2,FALSE),"")</f>
        <v/>
      </c>
      <c r="N153" s="307">
        <f>SUM(M153:M160)</f>
        <v>0</v>
      </c>
      <c r="O153" s="283" t="s">
        <v>37</v>
      </c>
      <c r="P153" s="283" t="s">
        <v>45</v>
      </c>
      <c r="Q153" s="283"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280"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07"/>
      <c r="T153" s="307"/>
      <c r="U153" s="307"/>
      <c r="V153" s="307"/>
      <c r="W153" s="332"/>
      <c r="X153" s="291"/>
      <c r="Y153" s="307"/>
      <c r="Z153" s="307"/>
      <c r="AA153" s="307"/>
      <c r="AB153" s="307"/>
      <c r="AC153" s="307"/>
      <c r="AD153" s="307"/>
      <c r="AE153" s="307"/>
      <c r="AF153" s="307"/>
      <c r="AG153" s="307"/>
      <c r="AH153" s="307"/>
      <c r="AI153" s="332"/>
      <c r="AJ153" s="338"/>
      <c r="AK153" s="334"/>
      <c r="AL153" s="334"/>
      <c r="AM153" s="334"/>
      <c r="AN153" s="336"/>
    </row>
    <row r="154" spans="1:40">
      <c r="A154" s="292"/>
      <c r="B154" s="284"/>
      <c r="C154" s="289"/>
      <c r="D154" s="284"/>
      <c r="E154" s="281"/>
      <c r="F154" s="304"/>
      <c r="G154" s="284"/>
      <c r="H154" s="284"/>
      <c r="I154" s="281"/>
      <c r="J154" s="304"/>
      <c r="K154" s="284"/>
      <c r="L154" s="14"/>
      <c r="M154" s="14" t="str">
        <f>+IFERROR(VLOOKUP(L154,DATOS!$E$2:$F$9,2,FALSE),"")</f>
        <v/>
      </c>
      <c r="N154" s="286"/>
      <c r="O154" s="284"/>
      <c r="P154" s="284"/>
      <c r="Q154" s="284"/>
      <c r="R154" s="281"/>
      <c r="S154" s="286"/>
      <c r="T154" s="286"/>
      <c r="U154" s="286"/>
      <c r="V154" s="286"/>
      <c r="W154" s="333"/>
      <c r="X154" s="292"/>
      <c r="Y154" s="286"/>
      <c r="Z154" s="286"/>
      <c r="AA154" s="286"/>
      <c r="AB154" s="286"/>
      <c r="AC154" s="286"/>
      <c r="AD154" s="286"/>
      <c r="AE154" s="286"/>
      <c r="AF154" s="286"/>
      <c r="AG154" s="286"/>
      <c r="AH154" s="286"/>
      <c r="AI154" s="333"/>
      <c r="AJ154" s="339"/>
      <c r="AK154" s="335"/>
      <c r="AL154" s="335"/>
      <c r="AM154" s="335"/>
      <c r="AN154" s="337"/>
    </row>
    <row r="155" spans="1:40">
      <c r="A155" s="292"/>
      <c r="B155" s="284"/>
      <c r="C155" s="289"/>
      <c r="D155" s="284"/>
      <c r="E155" s="281"/>
      <c r="F155" s="304"/>
      <c r="G155" s="284"/>
      <c r="H155" s="284"/>
      <c r="I155" s="281"/>
      <c r="J155" s="304"/>
      <c r="K155" s="284"/>
      <c r="L155" s="14"/>
      <c r="M155" s="14" t="str">
        <f>+IFERROR(VLOOKUP(L155,DATOS!$E$2:$F$9,2,FALSE),"")</f>
        <v/>
      </c>
      <c r="N155" s="286"/>
      <c r="O155" s="284"/>
      <c r="P155" s="284"/>
      <c r="Q155" s="284"/>
      <c r="R155" s="281"/>
      <c r="S155" s="286"/>
      <c r="T155" s="286"/>
      <c r="U155" s="286"/>
      <c r="V155" s="286"/>
      <c r="W155" s="333"/>
      <c r="X155" s="292"/>
      <c r="Y155" s="286"/>
      <c r="Z155" s="286"/>
      <c r="AA155" s="286"/>
      <c r="AB155" s="286"/>
      <c r="AC155" s="286"/>
      <c r="AD155" s="286"/>
      <c r="AE155" s="286"/>
      <c r="AF155" s="286"/>
      <c r="AG155" s="286"/>
      <c r="AH155" s="286"/>
      <c r="AI155" s="333"/>
      <c r="AJ155" s="339"/>
      <c r="AK155" s="335"/>
      <c r="AL155" s="335"/>
      <c r="AM155" s="335"/>
      <c r="AN155" s="337"/>
    </row>
    <row r="156" spans="1:40">
      <c r="A156" s="292"/>
      <c r="B156" s="284"/>
      <c r="C156" s="289"/>
      <c r="D156" s="284"/>
      <c r="E156" s="281"/>
      <c r="F156" s="304"/>
      <c r="G156" s="284"/>
      <c r="H156" s="284"/>
      <c r="I156" s="281"/>
      <c r="J156" s="304"/>
      <c r="K156" s="284"/>
      <c r="L156" s="14"/>
      <c r="M156" s="14" t="str">
        <f>+IFERROR(VLOOKUP(L156,DATOS!$E$2:$F$9,2,FALSE),"")</f>
        <v/>
      </c>
      <c r="N156" s="286"/>
      <c r="O156" s="284"/>
      <c r="P156" s="284"/>
      <c r="Q156" s="284"/>
      <c r="R156" s="281"/>
      <c r="S156" s="286"/>
      <c r="T156" s="286"/>
      <c r="U156" s="286"/>
      <c r="V156" s="286"/>
      <c r="W156" s="333"/>
      <c r="X156" s="292"/>
      <c r="Y156" s="286"/>
      <c r="Z156" s="286"/>
      <c r="AA156" s="286"/>
      <c r="AB156" s="286"/>
      <c r="AC156" s="286"/>
      <c r="AD156" s="286"/>
      <c r="AE156" s="286"/>
      <c r="AF156" s="286"/>
      <c r="AG156" s="286"/>
      <c r="AH156" s="286"/>
      <c r="AI156" s="333"/>
      <c r="AJ156" s="339"/>
      <c r="AK156" s="335"/>
      <c r="AL156" s="335"/>
      <c r="AM156" s="335"/>
      <c r="AN156" s="337"/>
    </row>
    <row r="157" spans="1:40">
      <c r="A157" s="292"/>
      <c r="B157" s="284"/>
      <c r="C157" s="289"/>
      <c r="D157" s="284"/>
      <c r="E157" s="281"/>
      <c r="F157" s="304"/>
      <c r="G157" s="284"/>
      <c r="H157" s="284"/>
      <c r="I157" s="281"/>
      <c r="J157" s="304"/>
      <c r="K157" s="284"/>
      <c r="L157" s="14"/>
      <c r="M157" s="14" t="str">
        <f>+IFERROR(VLOOKUP(L157,DATOS!$E$2:$F$9,2,FALSE),"")</f>
        <v/>
      </c>
      <c r="N157" s="286"/>
      <c r="O157" s="284"/>
      <c r="P157" s="284"/>
      <c r="Q157" s="284"/>
      <c r="R157" s="281"/>
      <c r="S157" s="286"/>
      <c r="T157" s="286"/>
      <c r="U157" s="286"/>
      <c r="V157" s="286"/>
      <c r="W157" s="333"/>
      <c r="X157" s="292"/>
      <c r="Y157" s="286"/>
      <c r="Z157" s="286"/>
      <c r="AA157" s="286"/>
      <c r="AB157" s="286"/>
      <c r="AC157" s="286"/>
      <c r="AD157" s="286"/>
      <c r="AE157" s="286"/>
      <c r="AF157" s="286"/>
      <c r="AG157" s="286"/>
      <c r="AH157" s="286"/>
      <c r="AI157" s="333"/>
      <c r="AJ157" s="339"/>
      <c r="AK157" s="335"/>
      <c r="AL157" s="335"/>
      <c r="AM157" s="335"/>
      <c r="AN157" s="337"/>
    </row>
    <row r="158" spans="1:40">
      <c r="A158" s="292"/>
      <c r="B158" s="284"/>
      <c r="C158" s="289"/>
      <c r="D158" s="284"/>
      <c r="E158" s="281"/>
      <c r="F158" s="304"/>
      <c r="G158" s="284"/>
      <c r="H158" s="284"/>
      <c r="I158" s="281"/>
      <c r="J158" s="304"/>
      <c r="K158" s="284"/>
      <c r="L158" s="14"/>
      <c r="M158" s="14" t="str">
        <f>+IFERROR(VLOOKUP(L158,DATOS!$E$2:$F$9,2,FALSE),"")</f>
        <v/>
      </c>
      <c r="N158" s="286"/>
      <c r="O158" s="284"/>
      <c r="P158" s="284"/>
      <c r="Q158" s="284"/>
      <c r="R158" s="281"/>
      <c r="S158" s="286"/>
      <c r="T158" s="286"/>
      <c r="U158" s="286"/>
      <c r="V158" s="286"/>
      <c r="W158" s="333"/>
      <c r="X158" s="292"/>
      <c r="Y158" s="286"/>
      <c r="Z158" s="286"/>
      <c r="AA158" s="286"/>
      <c r="AB158" s="286"/>
      <c r="AC158" s="286"/>
      <c r="AD158" s="286"/>
      <c r="AE158" s="286"/>
      <c r="AF158" s="286"/>
      <c r="AG158" s="286"/>
      <c r="AH158" s="286"/>
      <c r="AI158" s="333"/>
      <c r="AJ158" s="339"/>
      <c r="AK158" s="335"/>
      <c r="AL158" s="335"/>
      <c r="AM158" s="335"/>
      <c r="AN158" s="337"/>
    </row>
    <row r="159" spans="1:40">
      <c r="A159" s="292"/>
      <c r="B159" s="284"/>
      <c r="C159" s="289"/>
      <c r="D159" s="284"/>
      <c r="E159" s="281"/>
      <c r="F159" s="304"/>
      <c r="G159" s="284"/>
      <c r="H159" s="284"/>
      <c r="I159" s="281"/>
      <c r="J159" s="304"/>
      <c r="K159" s="284"/>
      <c r="L159" s="14"/>
      <c r="M159" s="14" t="str">
        <f>+IFERROR(VLOOKUP(L159,DATOS!$E$2:$F$9,2,FALSE),"")</f>
        <v/>
      </c>
      <c r="N159" s="286"/>
      <c r="O159" s="284"/>
      <c r="P159" s="284"/>
      <c r="Q159" s="284"/>
      <c r="R159" s="281"/>
      <c r="S159" s="286"/>
      <c r="T159" s="286"/>
      <c r="U159" s="286"/>
      <c r="V159" s="286"/>
      <c r="W159" s="333"/>
      <c r="X159" s="292"/>
      <c r="Y159" s="286"/>
      <c r="Z159" s="286"/>
      <c r="AA159" s="286"/>
      <c r="AB159" s="286"/>
      <c r="AC159" s="286"/>
      <c r="AD159" s="286"/>
      <c r="AE159" s="286"/>
      <c r="AF159" s="286"/>
      <c r="AG159" s="286"/>
      <c r="AH159" s="286"/>
      <c r="AI159" s="333"/>
      <c r="AJ159" s="339"/>
      <c r="AK159" s="335"/>
      <c r="AL159" s="335"/>
      <c r="AM159" s="335"/>
      <c r="AN159" s="337"/>
    </row>
    <row r="160" spans="1:40">
      <c r="A160" s="292"/>
      <c r="B160" s="284"/>
      <c r="C160" s="289"/>
      <c r="D160" s="284"/>
      <c r="E160" s="281"/>
      <c r="F160" s="304"/>
      <c r="G160" s="284"/>
      <c r="H160" s="284"/>
      <c r="I160" s="281"/>
      <c r="J160" s="304"/>
      <c r="K160" s="284"/>
      <c r="L160" s="14"/>
      <c r="M160" s="14" t="str">
        <f>+IFERROR(VLOOKUP(L160,DATOS!$E$2:$F$9,2,FALSE),"")</f>
        <v/>
      </c>
      <c r="N160" s="286"/>
      <c r="O160" s="284"/>
      <c r="P160" s="284"/>
      <c r="Q160" s="284"/>
      <c r="R160" s="281"/>
      <c r="S160" s="286"/>
      <c r="T160" s="286"/>
      <c r="U160" s="286"/>
      <c r="V160" s="286"/>
      <c r="W160" s="333"/>
      <c r="X160" s="292"/>
      <c r="Y160" s="286"/>
      <c r="Z160" s="286"/>
      <c r="AA160" s="286"/>
      <c r="AB160" s="286"/>
      <c r="AC160" s="286"/>
      <c r="AD160" s="286"/>
      <c r="AE160" s="286"/>
      <c r="AF160" s="286"/>
      <c r="AG160" s="286"/>
      <c r="AH160" s="286"/>
      <c r="AI160" s="333"/>
      <c r="AJ160" s="339"/>
      <c r="AK160" s="335"/>
      <c r="AL160" s="335"/>
      <c r="AM160" s="335"/>
      <c r="AN160" s="337"/>
    </row>
    <row r="161" spans="1:40">
      <c r="A161" s="292"/>
      <c r="B161" s="286"/>
      <c r="C161" s="289"/>
      <c r="D161" s="284"/>
      <c r="E161" s="281"/>
      <c r="F161" s="304"/>
      <c r="G161" s="284"/>
      <c r="H161" s="284"/>
      <c r="I161" s="281"/>
      <c r="J161" s="304"/>
      <c r="K161" s="284"/>
      <c r="L161" s="14"/>
      <c r="M161" s="14" t="str">
        <f>+IFERROR(VLOOKUP(L161,DATOS!$E$2:$F$9,2,FALSE),"")</f>
        <v/>
      </c>
      <c r="N161" s="286">
        <f>SUM(M161:M168)</f>
        <v>0</v>
      </c>
      <c r="O161" s="284"/>
      <c r="P161" s="284"/>
      <c r="Q161" s="284"/>
      <c r="R161" s="281"/>
      <c r="S161" s="286"/>
      <c r="T161" s="286"/>
      <c r="U161" s="286"/>
      <c r="V161" s="286"/>
      <c r="W161" s="333"/>
      <c r="X161" s="292"/>
      <c r="Y161" s="286"/>
      <c r="Z161" s="286"/>
      <c r="AA161" s="286"/>
      <c r="AB161" s="286"/>
      <c r="AC161" s="286"/>
      <c r="AD161" s="286"/>
      <c r="AE161" s="286"/>
      <c r="AF161" s="286"/>
      <c r="AG161" s="286"/>
      <c r="AH161" s="286"/>
      <c r="AI161" s="333"/>
      <c r="AJ161" s="339"/>
      <c r="AK161" s="335"/>
      <c r="AL161" s="335"/>
      <c r="AM161" s="335"/>
      <c r="AN161" s="337"/>
    </row>
    <row r="162" spans="1:40">
      <c r="A162" s="292"/>
      <c r="B162" s="286"/>
      <c r="C162" s="289"/>
      <c r="D162" s="284"/>
      <c r="E162" s="281"/>
      <c r="F162" s="304"/>
      <c r="G162" s="284"/>
      <c r="H162" s="284"/>
      <c r="I162" s="281"/>
      <c r="J162" s="304"/>
      <c r="K162" s="284"/>
      <c r="L162" s="14"/>
      <c r="M162" s="14" t="str">
        <f>+IFERROR(VLOOKUP(L162,DATOS!$E$2:$F$9,2,FALSE),"")</f>
        <v/>
      </c>
      <c r="N162" s="286"/>
      <c r="O162" s="284"/>
      <c r="P162" s="284"/>
      <c r="Q162" s="284"/>
      <c r="R162" s="281"/>
      <c r="S162" s="286"/>
      <c r="T162" s="286"/>
      <c r="U162" s="286"/>
      <c r="V162" s="286"/>
      <c r="W162" s="333"/>
      <c r="X162" s="292"/>
      <c r="Y162" s="286"/>
      <c r="Z162" s="286"/>
      <c r="AA162" s="286"/>
      <c r="AB162" s="286"/>
      <c r="AC162" s="286"/>
      <c r="AD162" s="286"/>
      <c r="AE162" s="286"/>
      <c r="AF162" s="286"/>
      <c r="AG162" s="286"/>
      <c r="AH162" s="286"/>
      <c r="AI162" s="333"/>
      <c r="AJ162" s="339"/>
      <c r="AK162" s="335"/>
      <c r="AL162" s="335"/>
      <c r="AM162" s="335"/>
      <c r="AN162" s="337"/>
    </row>
    <row r="163" spans="1:40">
      <c r="A163" s="292"/>
      <c r="B163" s="286"/>
      <c r="C163" s="289"/>
      <c r="D163" s="284"/>
      <c r="E163" s="281"/>
      <c r="F163" s="304"/>
      <c r="G163" s="284"/>
      <c r="H163" s="284"/>
      <c r="I163" s="281"/>
      <c r="J163" s="304"/>
      <c r="K163" s="284"/>
      <c r="L163" s="14"/>
      <c r="M163" s="14" t="str">
        <f>+IFERROR(VLOOKUP(L163,DATOS!$E$2:$F$9,2,FALSE),"")</f>
        <v/>
      </c>
      <c r="N163" s="286"/>
      <c r="O163" s="284"/>
      <c r="P163" s="284"/>
      <c r="Q163" s="284"/>
      <c r="R163" s="281"/>
      <c r="S163" s="286"/>
      <c r="T163" s="286"/>
      <c r="U163" s="286"/>
      <c r="V163" s="286"/>
      <c r="W163" s="333"/>
      <c r="X163" s="292"/>
      <c r="Y163" s="286"/>
      <c r="Z163" s="286"/>
      <c r="AA163" s="286"/>
      <c r="AB163" s="286"/>
      <c r="AC163" s="286"/>
      <c r="AD163" s="286"/>
      <c r="AE163" s="286"/>
      <c r="AF163" s="286"/>
      <c r="AG163" s="286"/>
      <c r="AH163" s="286"/>
      <c r="AI163" s="333"/>
      <c r="AJ163" s="339"/>
      <c r="AK163" s="335"/>
      <c r="AL163" s="335"/>
      <c r="AM163" s="335"/>
      <c r="AN163" s="337"/>
    </row>
    <row r="164" spans="1:40">
      <c r="A164" s="292"/>
      <c r="B164" s="286"/>
      <c r="C164" s="289"/>
      <c r="D164" s="284"/>
      <c r="E164" s="281"/>
      <c r="F164" s="304"/>
      <c r="G164" s="284"/>
      <c r="H164" s="284"/>
      <c r="I164" s="281"/>
      <c r="J164" s="304"/>
      <c r="K164" s="284"/>
      <c r="L164" s="14"/>
      <c r="M164" s="14" t="str">
        <f>+IFERROR(VLOOKUP(L164,DATOS!$E$2:$F$9,2,FALSE),"")</f>
        <v/>
      </c>
      <c r="N164" s="286"/>
      <c r="O164" s="284"/>
      <c r="P164" s="284"/>
      <c r="Q164" s="284"/>
      <c r="R164" s="281"/>
      <c r="S164" s="286"/>
      <c r="T164" s="286"/>
      <c r="U164" s="286"/>
      <c r="V164" s="286"/>
      <c r="W164" s="333"/>
      <c r="X164" s="292"/>
      <c r="Y164" s="286"/>
      <c r="Z164" s="286"/>
      <c r="AA164" s="286"/>
      <c r="AB164" s="286"/>
      <c r="AC164" s="286"/>
      <c r="AD164" s="286"/>
      <c r="AE164" s="286"/>
      <c r="AF164" s="286"/>
      <c r="AG164" s="286"/>
      <c r="AH164" s="286"/>
      <c r="AI164" s="333"/>
      <c r="AJ164" s="339"/>
      <c r="AK164" s="335"/>
      <c r="AL164" s="335"/>
      <c r="AM164" s="335"/>
      <c r="AN164" s="337"/>
    </row>
    <row r="165" spans="1:40">
      <c r="A165" s="292"/>
      <c r="B165" s="286"/>
      <c r="C165" s="289"/>
      <c r="D165" s="284"/>
      <c r="E165" s="281"/>
      <c r="F165" s="304"/>
      <c r="G165" s="284"/>
      <c r="H165" s="284"/>
      <c r="I165" s="281"/>
      <c r="J165" s="304"/>
      <c r="K165" s="284"/>
      <c r="L165" s="14"/>
      <c r="M165" s="14" t="str">
        <f>+IFERROR(VLOOKUP(L165,DATOS!$E$2:$F$9,2,FALSE),"")</f>
        <v/>
      </c>
      <c r="N165" s="286"/>
      <c r="O165" s="284"/>
      <c r="P165" s="284"/>
      <c r="Q165" s="284"/>
      <c r="R165" s="281"/>
      <c r="S165" s="286"/>
      <c r="T165" s="286"/>
      <c r="U165" s="286"/>
      <c r="V165" s="286"/>
      <c r="W165" s="333"/>
      <c r="X165" s="292"/>
      <c r="Y165" s="286"/>
      <c r="Z165" s="286"/>
      <c r="AA165" s="286"/>
      <c r="AB165" s="286"/>
      <c r="AC165" s="286"/>
      <c r="AD165" s="286"/>
      <c r="AE165" s="286"/>
      <c r="AF165" s="286"/>
      <c r="AG165" s="286"/>
      <c r="AH165" s="286"/>
      <c r="AI165" s="333"/>
      <c r="AJ165" s="339"/>
      <c r="AK165" s="335"/>
      <c r="AL165" s="335"/>
      <c r="AM165" s="335"/>
      <c r="AN165" s="337"/>
    </row>
    <row r="166" spans="1:40">
      <c r="A166" s="292"/>
      <c r="B166" s="286"/>
      <c r="C166" s="289"/>
      <c r="D166" s="284"/>
      <c r="E166" s="281"/>
      <c r="F166" s="304"/>
      <c r="G166" s="284"/>
      <c r="H166" s="284"/>
      <c r="I166" s="281"/>
      <c r="J166" s="304"/>
      <c r="K166" s="284"/>
      <c r="L166" s="14"/>
      <c r="M166" s="14" t="str">
        <f>+IFERROR(VLOOKUP(L166,DATOS!$E$2:$F$9,2,FALSE),"")</f>
        <v/>
      </c>
      <c r="N166" s="286"/>
      <c r="O166" s="284"/>
      <c r="P166" s="284"/>
      <c r="Q166" s="284"/>
      <c r="R166" s="281"/>
      <c r="S166" s="286"/>
      <c r="T166" s="286"/>
      <c r="U166" s="286"/>
      <c r="V166" s="286"/>
      <c r="W166" s="333"/>
      <c r="X166" s="292"/>
      <c r="Y166" s="286"/>
      <c r="Z166" s="286"/>
      <c r="AA166" s="286"/>
      <c r="AB166" s="286"/>
      <c r="AC166" s="286"/>
      <c r="AD166" s="286"/>
      <c r="AE166" s="286"/>
      <c r="AF166" s="286"/>
      <c r="AG166" s="286"/>
      <c r="AH166" s="286"/>
      <c r="AI166" s="333"/>
      <c r="AJ166" s="339"/>
      <c r="AK166" s="335"/>
      <c r="AL166" s="335"/>
      <c r="AM166" s="335"/>
      <c r="AN166" s="337"/>
    </row>
    <row r="167" spans="1:40">
      <c r="A167" s="292"/>
      <c r="B167" s="286"/>
      <c r="C167" s="289"/>
      <c r="D167" s="284"/>
      <c r="E167" s="281"/>
      <c r="F167" s="304"/>
      <c r="G167" s="284"/>
      <c r="H167" s="284"/>
      <c r="I167" s="281"/>
      <c r="J167" s="304"/>
      <c r="K167" s="284"/>
      <c r="L167" s="14"/>
      <c r="M167" s="14" t="str">
        <f>+IFERROR(VLOOKUP(L167,DATOS!$E$2:$F$9,2,FALSE),"")</f>
        <v/>
      </c>
      <c r="N167" s="286"/>
      <c r="O167" s="284"/>
      <c r="P167" s="284"/>
      <c r="Q167" s="284"/>
      <c r="R167" s="281"/>
      <c r="S167" s="286"/>
      <c r="T167" s="286"/>
      <c r="U167" s="286"/>
      <c r="V167" s="286"/>
      <c r="W167" s="333"/>
      <c r="X167" s="292"/>
      <c r="Y167" s="286"/>
      <c r="Z167" s="286"/>
      <c r="AA167" s="286"/>
      <c r="AB167" s="286"/>
      <c r="AC167" s="286"/>
      <c r="AD167" s="286"/>
      <c r="AE167" s="286"/>
      <c r="AF167" s="286"/>
      <c r="AG167" s="286"/>
      <c r="AH167" s="286"/>
      <c r="AI167" s="333"/>
      <c r="AJ167" s="339"/>
      <c r="AK167" s="335"/>
      <c r="AL167" s="335"/>
      <c r="AM167" s="335"/>
      <c r="AN167" s="337"/>
    </row>
    <row r="168" spans="1:40">
      <c r="A168" s="292"/>
      <c r="B168" s="286"/>
      <c r="C168" s="289"/>
      <c r="D168" s="284"/>
      <c r="E168" s="281"/>
      <c r="F168" s="304"/>
      <c r="G168" s="284"/>
      <c r="H168" s="284"/>
      <c r="I168" s="281"/>
      <c r="J168" s="304"/>
      <c r="K168" s="284"/>
      <c r="L168" s="14"/>
      <c r="M168" s="14" t="str">
        <f>+IFERROR(VLOOKUP(L168,DATOS!$E$2:$F$9,2,FALSE),"")</f>
        <v/>
      </c>
      <c r="N168" s="286"/>
      <c r="O168" s="284"/>
      <c r="P168" s="284"/>
      <c r="Q168" s="284"/>
      <c r="R168" s="281"/>
      <c r="S168" s="286"/>
      <c r="T168" s="286"/>
      <c r="U168" s="286"/>
      <c r="V168" s="286"/>
      <c r="W168" s="333"/>
      <c r="X168" s="292"/>
      <c r="Y168" s="286"/>
      <c r="Z168" s="286"/>
      <c r="AA168" s="286"/>
      <c r="AB168" s="286"/>
      <c r="AC168" s="286"/>
      <c r="AD168" s="286"/>
      <c r="AE168" s="286"/>
      <c r="AF168" s="286"/>
      <c r="AG168" s="286"/>
      <c r="AH168" s="286"/>
      <c r="AI168" s="333"/>
      <c r="AJ168" s="339"/>
      <c r="AK168" s="335"/>
      <c r="AL168" s="335"/>
      <c r="AM168" s="335"/>
      <c r="AN168" s="337"/>
    </row>
    <row r="169" spans="1:40">
      <c r="A169" s="292"/>
      <c r="B169" s="286"/>
      <c r="C169" s="289"/>
      <c r="D169" s="284"/>
      <c r="E169" s="281"/>
      <c r="F169" s="304"/>
      <c r="G169" s="284"/>
      <c r="H169" s="284"/>
      <c r="I169" s="281"/>
      <c r="J169" s="304"/>
      <c r="K169" s="284"/>
      <c r="L169" s="14"/>
      <c r="M169" s="14" t="str">
        <f>+IFERROR(VLOOKUP(L169,DATOS!$E$2:$F$9,2,FALSE),"")</f>
        <v/>
      </c>
      <c r="N169" s="286">
        <f>SUM(M169:M176)</f>
        <v>0</v>
      </c>
      <c r="O169" s="284"/>
      <c r="P169" s="284"/>
      <c r="Q169" s="284"/>
      <c r="R169" s="281"/>
      <c r="S169" s="286"/>
      <c r="T169" s="286"/>
      <c r="U169" s="286"/>
      <c r="V169" s="286"/>
      <c r="W169" s="333"/>
      <c r="X169" s="292"/>
      <c r="Y169" s="286"/>
      <c r="Z169" s="286"/>
      <c r="AA169" s="286"/>
      <c r="AB169" s="286"/>
      <c r="AC169" s="286"/>
      <c r="AD169" s="286"/>
      <c r="AE169" s="286"/>
      <c r="AF169" s="286"/>
      <c r="AG169" s="286"/>
      <c r="AH169" s="286"/>
      <c r="AI169" s="333"/>
      <c r="AJ169" s="339"/>
      <c r="AK169" s="335"/>
      <c r="AL169" s="335"/>
      <c r="AM169" s="335"/>
      <c r="AN169" s="337"/>
    </row>
    <row r="170" spans="1:40">
      <c r="A170" s="292"/>
      <c r="B170" s="286"/>
      <c r="C170" s="289"/>
      <c r="D170" s="284"/>
      <c r="E170" s="281"/>
      <c r="F170" s="304"/>
      <c r="G170" s="284"/>
      <c r="H170" s="284"/>
      <c r="I170" s="281"/>
      <c r="J170" s="304"/>
      <c r="K170" s="284"/>
      <c r="L170" s="14"/>
      <c r="M170" s="14" t="str">
        <f>+IFERROR(VLOOKUP(L170,DATOS!$E$2:$F$9,2,FALSE),"")</f>
        <v/>
      </c>
      <c r="N170" s="286"/>
      <c r="O170" s="284"/>
      <c r="P170" s="284"/>
      <c r="Q170" s="284"/>
      <c r="R170" s="281"/>
      <c r="S170" s="286"/>
      <c r="T170" s="286"/>
      <c r="U170" s="286"/>
      <c r="V170" s="286"/>
      <c r="W170" s="333"/>
      <c r="X170" s="292"/>
      <c r="Y170" s="286"/>
      <c r="Z170" s="286"/>
      <c r="AA170" s="286"/>
      <c r="AB170" s="286"/>
      <c r="AC170" s="286"/>
      <c r="AD170" s="286"/>
      <c r="AE170" s="286"/>
      <c r="AF170" s="286"/>
      <c r="AG170" s="286"/>
      <c r="AH170" s="286"/>
      <c r="AI170" s="333"/>
      <c r="AJ170" s="339"/>
      <c r="AK170" s="335"/>
      <c r="AL170" s="335"/>
      <c r="AM170" s="335"/>
      <c r="AN170" s="337"/>
    </row>
    <row r="171" spans="1:40">
      <c r="A171" s="292"/>
      <c r="B171" s="286"/>
      <c r="C171" s="289"/>
      <c r="D171" s="284"/>
      <c r="E171" s="281"/>
      <c r="F171" s="304"/>
      <c r="G171" s="284"/>
      <c r="H171" s="284"/>
      <c r="I171" s="281"/>
      <c r="J171" s="304"/>
      <c r="K171" s="284"/>
      <c r="L171" s="14"/>
      <c r="M171" s="14" t="str">
        <f>+IFERROR(VLOOKUP(L171,DATOS!$E$2:$F$9,2,FALSE),"")</f>
        <v/>
      </c>
      <c r="N171" s="286"/>
      <c r="O171" s="284"/>
      <c r="P171" s="284"/>
      <c r="Q171" s="284"/>
      <c r="R171" s="281"/>
      <c r="S171" s="286"/>
      <c r="T171" s="286"/>
      <c r="U171" s="286"/>
      <c r="V171" s="286"/>
      <c r="W171" s="333"/>
      <c r="X171" s="292"/>
      <c r="Y171" s="286"/>
      <c r="Z171" s="286"/>
      <c r="AA171" s="286"/>
      <c r="AB171" s="286"/>
      <c r="AC171" s="286"/>
      <c r="AD171" s="286"/>
      <c r="AE171" s="286"/>
      <c r="AF171" s="286"/>
      <c r="AG171" s="286"/>
      <c r="AH171" s="286"/>
      <c r="AI171" s="333"/>
      <c r="AJ171" s="339"/>
      <c r="AK171" s="335"/>
      <c r="AL171" s="335"/>
      <c r="AM171" s="335"/>
      <c r="AN171" s="337"/>
    </row>
    <row r="172" spans="1:40">
      <c r="A172" s="292"/>
      <c r="B172" s="286"/>
      <c r="C172" s="289"/>
      <c r="D172" s="284"/>
      <c r="E172" s="281"/>
      <c r="F172" s="304"/>
      <c r="G172" s="284"/>
      <c r="H172" s="284"/>
      <c r="I172" s="281"/>
      <c r="J172" s="304"/>
      <c r="K172" s="284"/>
      <c r="L172" s="14"/>
      <c r="M172" s="14" t="str">
        <f>+IFERROR(VLOOKUP(L172,DATOS!$E$2:$F$9,2,FALSE),"")</f>
        <v/>
      </c>
      <c r="N172" s="286"/>
      <c r="O172" s="284"/>
      <c r="P172" s="284"/>
      <c r="Q172" s="284"/>
      <c r="R172" s="281"/>
      <c r="S172" s="286"/>
      <c r="T172" s="286"/>
      <c r="U172" s="286"/>
      <c r="V172" s="286"/>
      <c r="W172" s="333"/>
      <c r="X172" s="292"/>
      <c r="Y172" s="286"/>
      <c r="Z172" s="286"/>
      <c r="AA172" s="286"/>
      <c r="AB172" s="286"/>
      <c r="AC172" s="286"/>
      <c r="AD172" s="286"/>
      <c r="AE172" s="286"/>
      <c r="AF172" s="286"/>
      <c r="AG172" s="286"/>
      <c r="AH172" s="286"/>
      <c r="AI172" s="333"/>
      <c r="AJ172" s="339"/>
      <c r="AK172" s="335"/>
      <c r="AL172" s="335"/>
      <c r="AM172" s="335"/>
      <c r="AN172" s="337"/>
    </row>
    <row r="173" spans="1:40">
      <c r="A173" s="292"/>
      <c r="B173" s="286"/>
      <c r="C173" s="289"/>
      <c r="D173" s="284"/>
      <c r="E173" s="281"/>
      <c r="F173" s="304"/>
      <c r="G173" s="284"/>
      <c r="H173" s="284"/>
      <c r="I173" s="281"/>
      <c r="J173" s="304"/>
      <c r="K173" s="284"/>
      <c r="L173" s="14"/>
      <c r="M173" s="14" t="str">
        <f>+IFERROR(VLOOKUP(L173,DATOS!$E$2:$F$9,2,FALSE),"")</f>
        <v/>
      </c>
      <c r="N173" s="286"/>
      <c r="O173" s="284"/>
      <c r="P173" s="284"/>
      <c r="Q173" s="284"/>
      <c r="R173" s="281"/>
      <c r="S173" s="286"/>
      <c r="T173" s="286"/>
      <c r="U173" s="286"/>
      <c r="V173" s="286"/>
      <c r="W173" s="333"/>
      <c r="X173" s="292"/>
      <c r="Y173" s="286"/>
      <c r="Z173" s="286"/>
      <c r="AA173" s="286"/>
      <c r="AB173" s="286"/>
      <c r="AC173" s="286"/>
      <c r="AD173" s="286"/>
      <c r="AE173" s="286"/>
      <c r="AF173" s="286"/>
      <c r="AG173" s="286"/>
      <c r="AH173" s="286"/>
      <c r="AI173" s="333"/>
      <c r="AJ173" s="339"/>
      <c r="AK173" s="335"/>
      <c r="AL173" s="335"/>
      <c r="AM173" s="335"/>
      <c r="AN173" s="337"/>
    </row>
    <row r="174" spans="1:40">
      <c r="A174" s="292"/>
      <c r="B174" s="286"/>
      <c r="C174" s="289"/>
      <c r="D174" s="284"/>
      <c r="E174" s="281"/>
      <c r="F174" s="304"/>
      <c r="G174" s="284"/>
      <c r="H174" s="284"/>
      <c r="I174" s="281"/>
      <c r="J174" s="304"/>
      <c r="K174" s="284"/>
      <c r="L174" s="14"/>
      <c r="M174" s="14" t="str">
        <f>+IFERROR(VLOOKUP(L174,DATOS!$E$2:$F$9,2,FALSE),"")</f>
        <v/>
      </c>
      <c r="N174" s="286"/>
      <c r="O174" s="284"/>
      <c r="P174" s="284"/>
      <c r="Q174" s="284"/>
      <c r="R174" s="281"/>
      <c r="S174" s="286"/>
      <c r="T174" s="286"/>
      <c r="U174" s="286"/>
      <c r="V174" s="286"/>
      <c r="W174" s="333"/>
      <c r="X174" s="292"/>
      <c r="Y174" s="286"/>
      <c r="Z174" s="286"/>
      <c r="AA174" s="286"/>
      <c r="AB174" s="286"/>
      <c r="AC174" s="286"/>
      <c r="AD174" s="286"/>
      <c r="AE174" s="286"/>
      <c r="AF174" s="286"/>
      <c r="AG174" s="286"/>
      <c r="AH174" s="286"/>
      <c r="AI174" s="333"/>
      <c r="AJ174" s="339"/>
      <c r="AK174" s="335"/>
      <c r="AL174" s="335"/>
      <c r="AM174" s="335"/>
      <c r="AN174" s="337"/>
    </row>
    <row r="175" spans="1:40">
      <c r="A175" s="292"/>
      <c r="B175" s="286"/>
      <c r="C175" s="289"/>
      <c r="D175" s="284"/>
      <c r="E175" s="281"/>
      <c r="F175" s="304"/>
      <c r="G175" s="284"/>
      <c r="H175" s="284"/>
      <c r="I175" s="281"/>
      <c r="J175" s="304"/>
      <c r="K175" s="284"/>
      <c r="L175" s="14"/>
      <c r="M175" s="14" t="str">
        <f>+IFERROR(VLOOKUP(L175,DATOS!$E$2:$F$9,2,FALSE),"")</f>
        <v/>
      </c>
      <c r="N175" s="286"/>
      <c r="O175" s="284"/>
      <c r="P175" s="284"/>
      <c r="Q175" s="284"/>
      <c r="R175" s="281"/>
      <c r="S175" s="286"/>
      <c r="T175" s="286"/>
      <c r="U175" s="286"/>
      <c r="V175" s="286"/>
      <c r="W175" s="333"/>
      <c r="X175" s="292"/>
      <c r="Y175" s="286"/>
      <c r="Z175" s="286"/>
      <c r="AA175" s="286"/>
      <c r="AB175" s="286"/>
      <c r="AC175" s="286"/>
      <c r="AD175" s="286"/>
      <c r="AE175" s="286"/>
      <c r="AF175" s="286"/>
      <c r="AG175" s="286"/>
      <c r="AH175" s="286"/>
      <c r="AI175" s="333"/>
      <c r="AJ175" s="339"/>
      <c r="AK175" s="335"/>
      <c r="AL175" s="335"/>
      <c r="AM175" s="335"/>
      <c r="AN175" s="337"/>
    </row>
    <row r="176" spans="1:40" ht="15.75" thickBot="1">
      <c r="A176" s="293"/>
      <c r="B176" s="287"/>
      <c r="C176" s="290"/>
      <c r="D176" s="285"/>
      <c r="E176" s="282"/>
      <c r="F176" s="331"/>
      <c r="G176" s="285"/>
      <c r="H176" s="285"/>
      <c r="I176" s="282"/>
      <c r="J176" s="331"/>
      <c r="K176" s="285"/>
      <c r="L176" s="16"/>
      <c r="M176" s="16" t="str">
        <f>+IFERROR(VLOOKUP(L176,DATOS!$E$2:$F$9,2,FALSE),"")</f>
        <v/>
      </c>
      <c r="N176" s="287"/>
      <c r="O176" s="285"/>
      <c r="P176" s="285"/>
      <c r="Q176" s="285"/>
      <c r="R176" s="282"/>
      <c r="S176" s="287"/>
      <c r="T176" s="287"/>
      <c r="U176" s="287"/>
      <c r="V176" s="287"/>
      <c r="W176" s="340"/>
      <c r="X176" s="293"/>
      <c r="Y176" s="287"/>
      <c r="Z176" s="287"/>
      <c r="AA176" s="287"/>
      <c r="AB176" s="287"/>
      <c r="AC176" s="287"/>
      <c r="AD176" s="287"/>
      <c r="AE176" s="287"/>
      <c r="AF176" s="287"/>
      <c r="AG176" s="287"/>
      <c r="AH176" s="287"/>
      <c r="AI176" s="340"/>
      <c r="AJ176" s="341"/>
      <c r="AK176" s="342"/>
      <c r="AL176" s="342"/>
      <c r="AM176" s="342"/>
      <c r="AN176" s="343"/>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263" priority="9" operator="containsText" text="Extrema">
      <formula>NOT(ISERROR(SEARCH("Extrema",H9)))</formula>
    </cfRule>
    <cfRule type="containsText" dxfId="262" priority="10" operator="containsText" text="Alta">
      <formula>NOT(ISERROR(SEARCH("Alta",H9)))</formula>
    </cfRule>
    <cfRule type="containsText" dxfId="261" priority="11" operator="containsText" text="Moderada">
      <formula>NOT(ISERROR(SEARCH("Moderada",H9)))</formula>
    </cfRule>
    <cfRule type="containsText" dxfId="260" priority="12" operator="containsText" text="Baja">
      <formula>NOT(ISERROR(SEARCH("Baja",H9)))</formula>
    </cfRule>
  </conditionalFormatting>
  <conditionalFormatting sqref="Q9 Q33 Q57 Q81 Q105 Q129 Q153">
    <cfRule type="containsText" dxfId="259" priority="1" operator="containsText" text="Extrema">
      <formula>NOT(ISERROR(SEARCH("Extrema",Q9)))</formula>
    </cfRule>
    <cfRule type="containsText" dxfId="258" priority="2" operator="containsText" text="Alta">
      <formula>NOT(ISERROR(SEARCH("Alta",Q9)))</formula>
    </cfRule>
    <cfRule type="containsText" dxfId="257" priority="3" operator="containsText" text="Moderada">
      <formula>NOT(ISERROR(SEARCH("Moderada",Q9)))</formula>
    </cfRule>
    <cfRule type="containsText" dxfId="256"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1BCE-F4D4-401E-9175-725376EE19D6}">
  <dimension ref="B1:M13"/>
  <sheetViews>
    <sheetView topLeftCell="A6" workbookViewId="0">
      <selection activeCell="E8" sqref="E8"/>
    </sheetView>
  </sheetViews>
  <sheetFormatPr baseColWidth="10" defaultColWidth="11.42578125" defaultRowHeight="15"/>
  <cols>
    <col min="1" max="1" width="3.7109375" customWidth="1"/>
    <col min="3" max="3" width="4.28515625" customWidth="1"/>
    <col min="4" max="4" width="42.140625" customWidth="1"/>
    <col min="5" max="5" width="18.42578125" customWidth="1"/>
    <col min="6" max="6" width="28.42578125" customWidth="1"/>
    <col min="7" max="7" width="12.42578125" customWidth="1"/>
    <col min="8" max="8" width="17" customWidth="1"/>
    <col min="9" max="13" width="0" hidden="1" customWidth="1"/>
  </cols>
  <sheetData>
    <row r="1" spans="2:13" s="26" customFormat="1" ht="13.5" thickBot="1"/>
    <row r="2" spans="2:13" s="141" customFormat="1" ht="29.25" customHeight="1" thickBot="1">
      <c r="B2" s="1074" t="s">
        <v>924</v>
      </c>
      <c r="C2" s="1075"/>
      <c r="D2" s="1075"/>
      <c r="E2" s="1075"/>
      <c r="F2" s="1075"/>
      <c r="G2" s="1075"/>
      <c r="H2" s="1076"/>
    </row>
    <row r="3" spans="2:13" s="141" customFormat="1" ht="32.25" customHeight="1" thickBot="1">
      <c r="B3" s="1074" t="s">
        <v>927</v>
      </c>
      <c r="C3" s="1075"/>
      <c r="D3" s="1075"/>
      <c r="E3" s="1075"/>
      <c r="F3" s="1075"/>
      <c r="G3" s="1075"/>
      <c r="H3" s="1076"/>
    </row>
    <row r="4" spans="2:13" s="141" customFormat="1" ht="28.5" customHeight="1" thickBot="1">
      <c r="B4" s="142"/>
      <c r="C4" s="143"/>
      <c r="D4" s="143"/>
      <c r="E4" s="143"/>
      <c r="F4" s="143"/>
      <c r="G4" s="143"/>
      <c r="H4" s="144"/>
    </row>
    <row r="5" spans="2:13" s="26" customFormat="1" ht="45" customHeight="1">
      <c r="B5" s="229" t="s">
        <v>113</v>
      </c>
      <c r="C5" s="1077" t="s">
        <v>112</v>
      </c>
      <c r="D5" s="1078"/>
      <c r="E5" s="230" t="s">
        <v>111</v>
      </c>
      <c r="F5" s="230" t="s">
        <v>127</v>
      </c>
      <c r="G5" s="230" t="s">
        <v>74</v>
      </c>
      <c r="H5" s="230" t="s">
        <v>110</v>
      </c>
      <c r="I5" s="98" t="s">
        <v>109</v>
      </c>
      <c r="J5" s="99" t="s">
        <v>74</v>
      </c>
      <c r="K5" s="99" t="s">
        <v>108</v>
      </c>
      <c r="L5" s="99" t="s">
        <v>107</v>
      </c>
      <c r="M5" s="99" t="s">
        <v>106</v>
      </c>
    </row>
    <row r="6" spans="2:13" s="26" customFormat="1" ht="64.5" customHeight="1">
      <c r="B6" s="251" t="s">
        <v>150</v>
      </c>
      <c r="C6" s="269" t="s">
        <v>125</v>
      </c>
      <c r="D6" s="270" t="s">
        <v>807</v>
      </c>
      <c r="E6" s="271" t="s">
        <v>745</v>
      </c>
      <c r="F6" s="271" t="s">
        <v>808</v>
      </c>
      <c r="G6" s="271" t="s">
        <v>760</v>
      </c>
      <c r="H6" s="272">
        <v>44561</v>
      </c>
      <c r="I6" s="100"/>
      <c r="J6" s="101"/>
      <c r="K6" s="101"/>
      <c r="L6" s="102"/>
      <c r="M6" s="101"/>
    </row>
    <row r="7" spans="2:13" s="26" customFormat="1" ht="64.5" customHeight="1">
      <c r="B7" s="251" t="s">
        <v>149</v>
      </c>
      <c r="C7" s="269">
        <v>2.1</v>
      </c>
      <c r="D7" s="253" t="s">
        <v>809</v>
      </c>
      <c r="E7" s="255" t="s">
        <v>810</v>
      </c>
      <c r="F7" s="255" t="s">
        <v>808</v>
      </c>
      <c r="G7" s="255" t="s">
        <v>760</v>
      </c>
      <c r="H7" s="256">
        <v>44561</v>
      </c>
      <c r="I7" s="100"/>
      <c r="J7" s="101"/>
      <c r="K7" s="101"/>
      <c r="L7" s="101"/>
      <c r="M7" s="101"/>
    </row>
    <row r="8" spans="2:13" s="26" customFormat="1" ht="64.5" customHeight="1">
      <c r="B8" s="251" t="s">
        <v>149</v>
      </c>
      <c r="C8" s="252">
        <v>2.2000000000000002</v>
      </c>
      <c r="D8" s="253" t="s">
        <v>811</v>
      </c>
      <c r="E8" s="255" t="s">
        <v>1052</v>
      </c>
      <c r="F8" s="255" t="s">
        <v>812</v>
      </c>
      <c r="G8" s="255" t="s">
        <v>813</v>
      </c>
      <c r="H8" s="256">
        <v>44561</v>
      </c>
      <c r="I8" s="186"/>
      <c r="J8" s="187"/>
      <c r="K8" s="187"/>
      <c r="L8" s="188"/>
      <c r="M8" s="189"/>
    </row>
    <row r="9" spans="2:13" s="26" customFormat="1" ht="102" customHeight="1">
      <c r="B9" s="251" t="s">
        <v>148</v>
      </c>
      <c r="C9" s="252" t="s">
        <v>119</v>
      </c>
      <c r="D9" s="253" t="s">
        <v>814</v>
      </c>
      <c r="E9" s="254" t="s">
        <v>815</v>
      </c>
      <c r="F9" s="254" t="s">
        <v>816</v>
      </c>
      <c r="G9" s="255" t="s">
        <v>760</v>
      </c>
      <c r="H9" s="256">
        <v>44561</v>
      </c>
    </row>
    <row r="10" spans="2:13" s="26" customFormat="1" ht="64.5" customHeight="1">
      <c r="B10" s="251" t="s">
        <v>148</v>
      </c>
      <c r="C10" s="252">
        <v>3.2</v>
      </c>
      <c r="D10" s="253" t="s">
        <v>947</v>
      </c>
      <c r="E10" s="254" t="s">
        <v>817</v>
      </c>
      <c r="F10" s="254" t="s">
        <v>812</v>
      </c>
      <c r="G10" s="255" t="s">
        <v>818</v>
      </c>
      <c r="H10" s="256">
        <v>44561</v>
      </c>
    </row>
    <row r="11" spans="2:13" s="26" customFormat="1" ht="64.5" customHeight="1">
      <c r="B11" s="251" t="s">
        <v>147</v>
      </c>
      <c r="C11" s="271" t="s">
        <v>146</v>
      </c>
      <c r="D11" s="253" t="s">
        <v>819</v>
      </c>
      <c r="E11" s="255" t="s">
        <v>820</v>
      </c>
      <c r="F11" s="255" t="s">
        <v>808</v>
      </c>
      <c r="G11" s="255" t="s">
        <v>760</v>
      </c>
      <c r="H11" s="256">
        <v>44561</v>
      </c>
    </row>
    <row r="12" spans="2:13" s="26" customFormat="1" ht="64.5" customHeight="1">
      <c r="B12" s="1079" t="s">
        <v>145</v>
      </c>
      <c r="C12" s="269" t="s">
        <v>115</v>
      </c>
      <c r="D12" s="253" t="s">
        <v>821</v>
      </c>
      <c r="E12" s="255" t="s">
        <v>822</v>
      </c>
      <c r="F12" s="255" t="s">
        <v>808</v>
      </c>
      <c r="G12" s="255" t="s">
        <v>760</v>
      </c>
      <c r="H12" s="256">
        <v>44561</v>
      </c>
    </row>
    <row r="13" spans="2:13" s="26" customFormat="1" ht="64.5" customHeight="1">
      <c r="B13" s="1080"/>
      <c r="C13" s="253">
        <v>5.2</v>
      </c>
      <c r="D13" s="253" t="s">
        <v>823</v>
      </c>
      <c r="E13" s="253" t="s">
        <v>824</v>
      </c>
      <c r="F13" s="253" t="s">
        <v>825</v>
      </c>
      <c r="G13" s="253" t="s">
        <v>760</v>
      </c>
      <c r="H13" s="257">
        <v>44561</v>
      </c>
    </row>
  </sheetData>
  <mergeCells count="4">
    <mergeCell ref="B2:H2"/>
    <mergeCell ref="B3:H3"/>
    <mergeCell ref="C5:D5"/>
    <mergeCell ref="B12:B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8"/>
  <sheetViews>
    <sheetView zoomScale="120" zoomScaleNormal="120" zoomScaleSheetLayoutView="106" workbookViewId="0">
      <selection activeCell="D4" sqref="D4:D7"/>
    </sheetView>
  </sheetViews>
  <sheetFormatPr baseColWidth="10" defaultColWidth="11.42578125" defaultRowHeight="12.75"/>
  <cols>
    <col min="1" max="1" width="1.85546875" style="25" customWidth="1"/>
    <col min="2" max="2" width="17.28515625" style="25" customWidth="1"/>
    <col min="3" max="3" width="5.140625" style="25" customWidth="1"/>
    <col min="4" max="4" width="34.42578125" style="25" customWidth="1"/>
    <col min="5" max="5" width="19.42578125" style="25" customWidth="1"/>
    <col min="6" max="6" width="17.28515625" style="25" customWidth="1"/>
    <col min="7" max="7" width="37.85546875" style="25" bestFit="1" customWidth="1"/>
    <col min="8" max="8" width="14.42578125" style="25" customWidth="1"/>
    <col min="9" max="9" width="17.42578125" style="25" hidden="1" customWidth="1"/>
    <col min="10" max="10" width="25.7109375" style="25" hidden="1" customWidth="1"/>
    <col min="11" max="11" width="25.140625" style="25" hidden="1" customWidth="1"/>
    <col min="12" max="12" width="34.140625" style="25" hidden="1" customWidth="1"/>
    <col min="13" max="13" width="72.85546875" style="25" hidden="1" customWidth="1"/>
    <col min="14" max="16384" width="11.42578125" style="25"/>
  </cols>
  <sheetData>
    <row r="1" spans="2:13" ht="18" customHeight="1">
      <c r="B1" s="1073" t="s">
        <v>924</v>
      </c>
      <c r="C1" s="1073"/>
      <c r="D1" s="1073"/>
      <c r="E1" s="1073"/>
      <c r="F1" s="1073"/>
      <c r="G1" s="1073"/>
      <c r="H1" s="1073"/>
      <c r="I1" s="1073"/>
      <c r="J1" s="1073"/>
      <c r="K1" s="1073"/>
      <c r="L1" s="1073"/>
      <c r="M1" s="1073"/>
    </row>
    <row r="2" spans="2:13" ht="36" customHeight="1">
      <c r="B2" s="1084" t="s">
        <v>928</v>
      </c>
      <c r="C2" s="1084"/>
      <c r="D2" s="1084"/>
      <c r="E2" s="1084"/>
      <c r="F2" s="1084"/>
      <c r="G2" s="1084"/>
      <c r="H2" s="1084"/>
      <c r="I2" s="1085" t="s">
        <v>571</v>
      </c>
      <c r="J2" s="1085"/>
      <c r="K2" s="1085"/>
      <c r="L2" s="1085"/>
      <c r="M2" s="1086" t="s">
        <v>129</v>
      </c>
    </row>
    <row r="3" spans="2:13" ht="18">
      <c r="B3" s="259" t="s">
        <v>113</v>
      </c>
      <c r="C3" s="1091" t="s">
        <v>112</v>
      </c>
      <c r="D3" s="1091"/>
      <c r="E3" s="259" t="s">
        <v>128</v>
      </c>
      <c r="F3" s="259" t="s">
        <v>127</v>
      </c>
      <c r="G3" s="259" t="s">
        <v>74</v>
      </c>
      <c r="H3" s="259" t="s">
        <v>110</v>
      </c>
      <c r="I3" s="258" t="s">
        <v>109</v>
      </c>
      <c r="J3" s="258" t="s">
        <v>572</v>
      </c>
      <c r="K3" s="258" t="s">
        <v>107</v>
      </c>
      <c r="L3" s="258" t="s">
        <v>573</v>
      </c>
      <c r="M3" s="1086"/>
    </row>
    <row r="4" spans="2:13" ht="48" customHeight="1">
      <c r="B4" s="1081" t="s">
        <v>126</v>
      </c>
      <c r="C4" s="1081" t="s">
        <v>125</v>
      </c>
      <c r="D4" s="1082" t="s">
        <v>731</v>
      </c>
      <c r="E4" s="1081" t="s">
        <v>732</v>
      </c>
      <c r="F4" s="1083" t="s">
        <v>733</v>
      </c>
      <c r="G4" s="1083" t="s">
        <v>705</v>
      </c>
      <c r="H4" s="1083" t="s">
        <v>734</v>
      </c>
      <c r="I4" s="1087"/>
      <c r="J4" s="1090"/>
      <c r="K4" s="1090"/>
      <c r="L4" s="1090"/>
      <c r="M4" s="1090"/>
    </row>
    <row r="5" spans="2:13">
      <c r="B5" s="1081"/>
      <c r="C5" s="1081"/>
      <c r="D5" s="1082"/>
      <c r="E5" s="1081"/>
      <c r="F5" s="1083"/>
      <c r="G5" s="1083"/>
      <c r="H5" s="1083"/>
      <c r="I5" s="1088"/>
      <c r="J5" s="1090"/>
      <c r="K5" s="1090"/>
      <c r="L5" s="1090"/>
      <c r="M5" s="1090"/>
    </row>
    <row r="6" spans="2:13">
      <c r="B6" s="1081"/>
      <c r="C6" s="1081"/>
      <c r="D6" s="1082"/>
      <c r="E6" s="1081"/>
      <c r="F6" s="1083"/>
      <c r="G6" s="1083"/>
      <c r="H6" s="1083"/>
      <c r="I6" s="1088"/>
      <c r="J6" s="1090"/>
      <c r="K6" s="1090"/>
      <c r="L6" s="1090"/>
      <c r="M6" s="1090"/>
    </row>
    <row r="7" spans="2:13" ht="177.75" customHeight="1">
      <c r="B7" s="1081"/>
      <c r="C7" s="1081"/>
      <c r="D7" s="1082"/>
      <c r="E7" s="1081"/>
      <c r="F7" s="1083"/>
      <c r="G7" s="1083"/>
      <c r="H7" s="1083"/>
      <c r="I7" s="1089"/>
      <c r="J7" s="1090"/>
      <c r="K7" s="1090"/>
      <c r="L7" s="1090"/>
      <c r="M7" s="1090"/>
    </row>
    <row r="8" spans="2:13" ht="165.75" customHeight="1">
      <c r="B8" s="1081"/>
      <c r="C8" s="209" t="s">
        <v>124</v>
      </c>
      <c r="D8" s="209" t="s">
        <v>735</v>
      </c>
      <c r="E8" s="210" t="s">
        <v>736</v>
      </c>
      <c r="F8" s="210" t="s">
        <v>737</v>
      </c>
      <c r="G8" s="211" t="s">
        <v>738</v>
      </c>
      <c r="H8" s="211" t="s">
        <v>739</v>
      </c>
      <c r="I8" s="212"/>
      <c r="J8" s="213"/>
      <c r="K8" s="213"/>
      <c r="L8" s="213"/>
      <c r="M8" s="213"/>
    </row>
    <row r="9" spans="2:13" ht="165.75" customHeight="1">
      <c r="B9" s="1081"/>
      <c r="C9" s="209" t="s">
        <v>566</v>
      </c>
      <c r="D9" s="209" t="s">
        <v>740</v>
      </c>
      <c r="E9" s="210" t="s">
        <v>741</v>
      </c>
      <c r="F9" s="210" t="s">
        <v>742</v>
      </c>
      <c r="G9" s="211" t="s">
        <v>743</v>
      </c>
      <c r="H9" s="211" t="s">
        <v>734</v>
      </c>
      <c r="I9" s="212"/>
      <c r="J9" s="213"/>
      <c r="K9" s="213"/>
      <c r="L9" s="213"/>
      <c r="M9" s="213"/>
    </row>
    <row r="10" spans="2:13" ht="154.5" customHeight="1">
      <c r="B10" s="1081" t="s">
        <v>123</v>
      </c>
      <c r="C10" s="214" t="s">
        <v>122</v>
      </c>
      <c r="D10" s="214" t="s">
        <v>744</v>
      </c>
      <c r="E10" s="214" t="s">
        <v>745</v>
      </c>
      <c r="F10" s="211" t="s">
        <v>746</v>
      </c>
      <c r="G10" s="211" t="s">
        <v>747</v>
      </c>
      <c r="H10" s="209" t="s">
        <v>748</v>
      </c>
      <c r="I10" s="215"/>
      <c r="J10" s="213"/>
      <c r="K10" s="213"/>
      <c r="L10" s="213"/>
      <c r="M10" s="213"/>
    </row>
    <row r="11" spans="2:13" ht="137.25" customHeight="1">
      <c r="B11" s="1081"/>
      <c r="C11" s="214" t="s">
        <v>121</v>
      </c>
      <c r="D11" s="209" t="s">
        <v>749</v>
      </c>
      <c r="E11" s="214" t="s">
        <v>745</v>
      </c>
      <c r="F11" s="214" t="s">
        <v>750</v>
      </c>
      <c r="G11" s="211" t="s">
        <v>747</v>
      </c>
      <c r="H11" s="209" t="s">
        <v>748</v>
      </c>
      <c r="I11" s="216"/>
      <c r="J11" s="213"/>
      <c r="K11" s="213"/>
      <c r="L11" s="213"/>
      <c r="M11" s="213" t="s">
        <v>1053</v>
      </c>
    </row>
    <row r="12" spans="2:13" ht="67.5" customHeight="1">
      <c r="B12" s="211" t="s">
        <v>120</v>
      </c>
      <c r="C12" s="209" t="s">
        <v>119</v>
      </c>
      <c r="D12" s="217" t="s">
        <v>751</v>
      </c>
      <c r="E12" s="194" t="s">
        <v>752</v>
      </c>
      <c r="F12" s="194" t="s">
        <v>753</v>
      </c>
      <c r="G12" s="211" t="s">
        <v>754</v>
      </c>
      <c r="H12" s="211" t="s">
        <v>755</v>
      </c>
      <c r="I12" s="218"/>
      <c r="J12" s="213"/>
      <c r="K12" s="213"/>
      <c r="L12" s="213"/>
      <c r="M12" s="213"/>
    </row>
    <row r="13" spans="2:13" ht="106.5" customHeight="1">
      <c r="B13" s="214" t="s">
        <v>118</v>
      </c>
      <c r="C13" s="214" t="s">
        <v>117</v>
      </c>
      <c r="D13" s="214" t="s">
        <v>756</v>
      </c>
      <c r="E13" s="214" t="s">
        <v>1054</v>
      </c>
      <c r="F13" s="211" t="s">
        <v>757</v>
      </c>
      <c r="G13" s="211" t="s">
        <v>758</v>
      </c>
      <c r="H13" s="211" t="s">
        <v>734</v>
      </c>
      <c r="I13" s="218"/>
      <c r="J13" s="213"/>
      <c r="K13" s="213"/>
      <c r="L13" s="190"/>
      <c r="M13" s="213"/>
    </row>
    <row r="14" spans="2:13" ht="104.45" customHeight="1">
      <c r="B14" s="1083" t="s">
        <v>116</v>
      </c>
      <c r="C14" s="214" t="s">
        <v>115</v>
      </c>
      <c r="D14" s="219" t="s">
        <v>759</v>
      </c>
      <c r="E14" s="220" t="s">
        <v>745</v>
      </c>
      <c r="F14" s="214" t="s">
        <v>948</v>
      </c>
      <c r="G14" s="220" t="s">
        <v>760</v>
      </c>
      <c r="H14" s="209" t="s">
        <v>748</v>
      </c>
      <c r="I14" s="191"/>
      <c r="J14" s="213"/>
      <c r="K14" s="221"/>
      <c r="L14" s="221"/>
      <c r="M14" s="213"/>
    </row>
    <row r="15" spans="2:13" ht="69" customHeight="1">
      <c r="B15" s="1083"/>
      <c r="C15" s="214" t="s">
        <v>114</v>
      </c>
      <c r="D15" s="214" t="s">
        <v>761</v>
      </c>
      <c r="E15" s="194" t="s">
        <v>762</v>
      </c>
      <c r="F15" s="194" t="s">
        <v>763</v>
      </c>
      <c r="G15" s="211" t="s">
        <v>764</v>
      </c>
      <c r="H15" s="211" t="s">
        <v>954</v>
      </c>
      <c r="I15" s="218"/>
      <c r="J15" s="213"/>
      <c r="K15" s="213"/>
      <c r="L15" s="213"/>
      <c r="M15" s="213"/>
    </row>
    <row r="16" spans="2:13" ht="60">
      <c r="B16" s="1083"/>
      <c r="C16" s="222" t="s">
        <v>489</v>
      </c>
      <c r="D16" s="211" t="s">
        <v>1055</v>
      </c>
      <c r="E16" s="211" t="s">
        <v>765</v>
      </c>
      <c r="F16" s="211" t="s">
        <v>766</v>
      </c>
      <c r="G16" s="211" t="s">
        <v>764</v>
      </c>
      <c r="H16" s="211" t="s">
        <v>767</v>
      </c>
      <c r="I16" s="157"/>
      <c r="J16" s="156"/>
      <c r="K16" s="156"/>
      <c r="L16" s="156"/>
      <c r="M16" s="156"/>
    </row>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mergeCells count="19">
    <mergeCell ref="E4:E7"/>
    <mergeCell ref="B1:M1"/>
    <mergeCell ref="B2:H2"/>
    <mergeCell ref="I2:L2"/>
    <mergeCell ref="M2:M3"/>
    <mergeCell ref="I4:I7"/>
    <mergeCell ref="J4:J7"/>
    <mergeCell ref="K4:K7"/>
    <mergeCell ref="L4:L7"/>
    <mergeCell ref="M4:M7"/>
    <mergeCell ref="C3:D3"/>
    <mergeCell ref="F4:F7"/>
    <mergeCell ref="H4:H7"/>
    <mergeCell ref="G4:G7"/>
    <mergeCell ref="B4:B9"/>
    <mergeCell ref="C4:C7"/>
    <mergeCell ref="D4:D7"/>
    <mergeCell ref="B14:B16"/>
    <mergeCell ref="B10:B11"/>
  </mergeCells>
  <printOptions horizontalCentered="1" verticalCentered="1"/>
  <pageMargins left="0.70866141732283472" right="0.70866141732283472" top="0.74803149606299213" bottom="0.74803149606299213" header="0.31496062992125984" footer="0.31496062992125984"/>
  <pageSetup paperSize="5"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57FF-AC05-48A2-A253-CB2E6F1D2B0E}">
  <dimension ref="A1:F15"/>
  <sheetViews>
    <sheetView workbookViewId="0">
      <selection activeCell="C11" sqref="C11:C12"/>
    </sheetView>
  </sheetViews>
  <sheetFormatPr baseColWidth="10" defaultRowHeight="15"/>
  <cols>
    <col min="1" max="1" width="15.42578125" customWidth="1"/>
    <col min="2" max="2" width="5.42578125" customWidth="1"/>
    <col min="3" max="3" width="74.140625" customWidth="1"/>
    <col min="4" max="4" width="26.42578125" customWidth="1"/>
    <col min="5" max="5" width="15.28515625" customWidth="1"/>
    <col min="6" max="6" width="26.7109375" customWidth="1"/>
  </cols>
  <sheetData>
    <row r="1" spans="1:6" ht="60" customHeight="1">
      <c r="A1" s="1098" t="s">
        <v>664</v>
      </c>
      <c r="B1" s="1098"/>
      <c r="C1" s="1098"/>
      <c r="D1" s="1098"/>
      <c r="E1" s="1098"/>
      <c r="F1" s="1098"/>
    </row>
    <row r="2" spans="1:6" ht="25.5" customHeight="1">
      <c r="A2" s="1099" t="s">
        <v>682</v>
      </c>
      <c r="B2" s="1099"/>
      <c r="C2" s="1099"/>
      <c r="D2" s="1099"/>
      <c r="E2" s="1099"/>
      <c r="F2" s="1099"/>
    </row>
    <row r="3" spans="1:6" ht="43.5" customHeight="1">
      <c r="A3" s="198" t="s">
        <v>112</v>
      </c>
      <c r="B3" s="198"/>
      <c r="C3" s="198" t="s">
        <v>128</v>
      </c>
      <c r="D3" s="198" t="s">
        <v>127</v>
      </c>
      <c r="E3" s="198" t="s">
        <v>74</v>
      </c>
      <c r="F3" s="198" t="s">
        <v>110</v>
      </c>
    </row>
    <row r="4" spans="1:6" ht="60" customHeight="1">
      <c r="A4" s="1100" t="s">
        <v>130</v>
      </c>
      <c r="B4" s="194" t="s">
        <v>125</v>
      </c>
      <c r="C4" s="199" t="s">
        <v>1056</v>
      </c>
      <c r="D4" s="200" t="s">
        <v>665</v>
      </c>
      <c r="E4" s="201" t="s">
        <v>666</v>
      </c>
      <c r="F4" s="200" t="s">
        <v>589</v>
      </c>
    </row>
    <row r="5" spans="1:6" ht="60" customHeight="1">
      <c r="A5" s="1100"/>
      <c r="B5" s="194" t="s">
        <v>124</v>
      </c>
      <c r="C5" s="202" t="s">
        <v>667</v>
      </c>
      <c r="D5" s="203" t="s">
        <v>668</v>
      </c>
      <c r="E5" s="1101" t="s">
        <v>666</v>
      </c>
      <c r="F5" s="1081" t="s">
        <v>669</v>
      </c>
    </row>
    <row r="6" spans="1:6" ht="60" customHeight="1">
      <c r="A6" s="1100"/>
      <c r="B6" s="1100" t="s">
        <v>566</v>
      </c>
      <c r="C6" s="1102" t="s">
        <v>1057</v>
      </c>
      <c r="D6" s="1103" t="s">
        <v>670</v>
      </c>
      <c r="E6" s="1101"/>
      <c r="F6" s="1081"/>
    </row>
    <row r="7" spans="1:6" ht="60" customHeight="1">
      <c r="A7" s="1100"/>
      <c r="B7" s="1100"/>
      <c r="C7" s="1102"/>
      <c r="D7" s="1103"/>
      <c r="E7" s="1101"/>
      <c r="F7" s="1081"/>
    </row>
    <row r="8" spans="1:6" ht="60" customHeight="1">
      <c r="A8" s="1093" t="s">
        <v>565</v>
      </c>
      <c r="B8" s="195" t="s">
        <v>122</v>
      </c>
      <c r="C8" s="200" t="s">
        <v>671</v>
      </c>
      <c r="D8" s="200" t="s">
        <v>672</v>
      </c>
      <c r="E8" s="200" t="s">
        <v>666</v>
      </c>
      <c r="F8" s="1092" t="s">
        <v>669</v>
      </c>
    </row>
    <row r="9" spans="1:6" ht="60" customHeight="1">
      <c r="A9" s="1093"/>
      <c r="B9" s="195" t="s">
        <v>121</v>
      </c>
      <c r="C9" s="200" t="s">
        <v>673</v>
      </c>
      <c r="D9" s="200" t="s">
        <v>674</v>
      </c>
      <c r="E9" s="200" t="s">
        <v>666</v>
      </c>
      <c r="F9" s="1092"/>
    </row>
    <row r="10" spans="1:6" ht="60" customHeight="1">
      <c r="A10" s="1093"/>
      <c r="B10" s="195" t="s">
        <v>570</v>
      </c>
      <c r="C10" s="200" t="s">
        <v>1058</v>
      </c>
      <c r="D10" s="200" t="s">
        <v>675</v>
      </c>
      <c r="E10" s="204" t="s">
        <v>676</v>
      </c>
      <c r="F10" s="1092"/>
    </row>
    <row r="11" spans="1:6" ht="60" customHeight="1">
      <c r="A11" s="1093"/>
      <c r="B11" s="1093" t="s">
        <v>677</v>
      </c>
      <c r="C11" s="1094" t="s">
        <v>1059</v>
      </c>
      <c r="D11" s="200" t="s">
        <v>678</v>
      </c>
      <c r="E11" s="1095" t="s">
        <v>666</v>
      </c>
      <c r="F11" s="1092" t="s">
        <v>679</v>
      </c>
    </row>
    <row r="12" spans="1:6" ht="60" customHeight="1">
      <c r="A12" s="1093"/>
      <c r="B12" s="1093"/>
      <c r="C12" s="1094"/>
      <c r="D12" s="200" t="s">
        <v>680</v>
      </c>
      <c r="E12" s="1095"/>
      <c r="F12" s="1092"/>
    </row>
    <row r="13" spans="1:6" ht="60" customHeight="1">
      <c r="A13" s="1093" t="s">
        <v>564</v>
      </c>
      <c r="B13" s="1093" t="s">
        <v>119</v>
      </c>
      <c r="C13" s="1096" t="s">
        <v>1059</v>
      </c>
      <c r="D13" s="1093" t="s">
        <v>681</v>
      </c>
      <c r="E13" s="1095" t="s">
        <v>666</v>
      </c>
      <c r="F13" s="1092" t="s">
        <v>679</v>
      </c>
    </row>
    <row r="14" spans="1:6" ht="60" customHeight="1">
      <c r="A14" s="1093"/>
      <c r="B14" s="1093"/>
      <c r="C14" s="1096"/>
      <c r="D14" s="1097"/>
      <c r="E14" s="1095"/>
      <c r="F14" s="1092"/>
    </row>
    <row r="15" spans="1:6" ht="60" customHeight="1"/>
  </sheetData>
  <mergeCells count="20">
    <mergeCell ref="A1:F1"/>
    <mergeCell ref="A2:F2"/>
    <mergeCell ref="A4:A7"/>
    <mergeCell ref="E5:E7"/>
    <mergeCell ref="F5:F7"/>
    <mergeCell ref="B6:B7"/>
    <mergeCell ref="C6:C7"/>
    <mergeCell ref="D6:D7"/>
    <mergeCell ref="F13:F14"/>
    <mergeCell ref="A8:A12"/>
    <mergeCell ref="F8:F10"/>
    <mergeCell ref="B11:B12"/>
    <mergeCell ref="C11:C12"/>
    <mergeCell ref="E11:E12"/>
    <mergeCell ref="F11:F12"/>
    <mergeCell ref="A13:A14"/>
    <mergeCell ref="B13:B14"/>
    <mergeCell ref="C13:C14"/>
    <mergeCell ref="D13:D14"/>
    <mergeCell ref="E13:E1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topLeftCell="C10" workbookViewId="0">
      <selection activeCell="E8" sqref="E8:E10"/>
    </sheetView>
  </sheetViews>
  <sheetFormatPr baseColWidth="10" defaultColWidth="11.42578125" defaultRowHeight="15"/>
  <cols>
    <col min="1" max="1" width="31.85546875" style="10" customWidth="1"/>
    <col min="2" max="2" width="18" bestFit="1" customWidth="1"/>
    <col min="3" max="3" width="13" bestFit="1" customWidth="1"/>
    <col min="4" max="4" width="15.42578125" bestFit="1" customWidth="1"/>
    <col min="5" max="5" width="53" customWidth="1"/>
    <col min="6" max="6" width="9.140625" style="12" customWidth="1"/>
    <col min="7" max="7" width="28.140625" customWidth="1"/>
  </cols>
  <sheetData>
    <row r="1" spans="1:7">
      <c r="A1" s="7" t="s">
        <v>34</v>
      </c>
      <c r="B1" s="6" t="s">
        <v>41</v>
      </c>
      <c r="C1" s="6" t="s">
        <v>42</v>
      </c>
      <c r="D1" s="6" t="s">
        <v>50</v>
      </c>
      <c r="E1" s="6" t="s">
        <v>52</v>
      </c>
      <c r="F1" s="11" t="s">
        <v>53</v>
      </c>
      <c r="G1" s="11" t="s">
        <v>64</v>
      </c>
    </row>
    <row r="2" spans="1:7">
      <c r="A2" s="8" t="s">
        <v>25</v>
      </c>
      <c r="B2" t="s">
        <v>100</v>
      </c>
      <c r="C2" t="s">
        <v>43</v>
      </c>
      <c r="D2" t="s">
        <v>48</v>
      </c>
      <c r="E2" s="10" t="s">
        <v>76</v>
      </c>
      <c r="F2" s="12">
        <v>15</v>
      </c>
      <c r="G2" t="s">
        <v>65</v>
      </c>
    </row>
    <row r="3" spans="1:7">
      <c r="A3" s="8" t="s">
        <v>33</v>
      </c>
      <c r="B3" t="s">
        <v>37</v>
      </c>
      <c r="C3" t="s">
        <v>47</v>
      </c>
      <c r="D3" t="s">
        <v>49</v>
      </c>
      <c r="E3" s="10" t="s">
        <v>77</v>
      </c>
      <c r="F3" s="12">
        <v>0</v>
      </c>
      <c r="G3" t="s">
        <v>75</v>
      </c>
    </row>
    <row r="4" spans="1:7">
      <c r="A4" s="8" t="s">
        <v>70</v>
      </c>
      <c r="B4" t="s">
        <v>38</v>
      </c>
      <c r="C4" t="s">
        <v>46</v>
      </c>
      <c r="E4" s="10" t="s">
        <v>78</v>
      </c>
      <c r="F4" s="12">
        <v>15</v>
      </c>
    </row>
    <row r="5" spans="1:7">
      <c r="A5" s="8" t="s">
        <v>26</v>
      </c>
      <c r="B5" t="s">
        <v>39</v>
      </c>
      <c r="C5" t="s">
        <v>45</v>
      </c>
      <c r="E5" s="10" t="s">
        <v>79</v>
      </c>
      <c r="F5" s="12">
        <v>0</v>
      </c>
    </row>
    <row r="6" spans="1:7">
      <c r="A6" s="8" t="s">
        <v>27</v>
      </c>
      <c r="B6" t="s">
        <v>40</v>
      </c>
      <c r="C6" t="s">
        <v>44</v>
      </c>
      <c r="E6" s="10" t="s">
        <v>80</v>
      </c>
      <c r="F6" s="12">
        <v>15</v>
      </c>
    </row>
    <row r="7" spans="1:7">
      <c r="A7" s="8" t="s">
        <v>72</v>
      </c>
      <c r="E7" s="10" t="s">
        <v>81</v>
      </c>
      <c r="F7" s="12">
        <v>0</v>
      </c>
    </row>
    <row r="8" spans="1:7">
      <c r="A8" s="9" t="s">
        <v>28</v>
      </c>
      <c r="E8" s="10" t="s">
        <v>82</v>
      </c>
      <c r="F8" s="12">
        <v>15</v>
      </c>
    </row>
    <row r="9" spans="1:7">
      <c r="A9" s="9" t="s">
        <v>29</v>
      </c>
      <c r="E9" s="10" t="s">
        <v>83</v>
      </c>
      <c r="F9" s="12">
        <v>10</v>
      </c>
    </row>
    <row r="10" spans="1:7" ht="26.25">
      <c r="A10" s="9" t="s">
        <v>30</v>
      </c>
      <c r="E10" s="10" t="s">
        <v>84</v>
      </c>
      <c r="F10" s="12">
        <v>0</v>
      </c>
    </row>
    <row r="11" spans="1:7">
      <c r="A11" s="9" t="s">
        <v>31</v>
      </c>
      <c r="E11" s="10" t="s">
        <v>85</v>
      </c>
      <c r="F11" s="12">
        <v>15</v>
      </c>
    </row>
    <row r="12" spans="1:7">
      <c r="A12" s="9" t="s">
        <v>32</v>
      </c>
      <c r="E12" s="10" t="s">
        <v>86</v>
      </c>
      <c r="F12" s="12">
        <v>0</v>
      </c>
    </row>
    <row r="13" spans="1:7" ht="26.25">
      <c r="A13" s="9" t="s">
        <v>71</v>
      </c>
      <c r="E13" s="10" t="s">
        <v>98</v>
      </c>
      <c r="F13" s="12">
        <v>15</v>
      </c>
    </row>
    <row r="14" spans="1:7">
      <c r="A14" s="9" t="s">
        <v>73</v>
      </c>
      <c r="E14" s="10" t="s">
        <v>99</v>
      </c>
      <c r="F14" s="12">
        <v>0</v>
      </c>
    </row>
    <row r="15" spans="1:7">
      <c r="A15" s="9"/>
      <c r="E15" s="10" t="s">
        <v>87</v>
      </c>
      <c r="F15" s="12">
        <v>10</v>
      </c>
    </row>
    <row r="16" spans="1:7">
      <c r="A16" s="9"/>
      <c r="E16" s="10" t="s">
        <v>88</v>
      </c>
      <c r="F16" s="12">
        <v>5</v>
      </c>
    </row>
    <row r="17" spans="1:12">
      <c r="A17" s="9"/>
      <c r="E17" s="10" t="s">
        <v>89</v>
      </c>
      <c r="F17" s="12">
        <v>0</v>
      </c>
    </row>
    <row r="18" spans="1:12">
      <c r="A18" s="8"/>
      <c r="E18" s="13" t="s">
        <v>51</v>
      </c>
      <c r="F18" s="12">
        <f>SUM(F2:F17)</f>
        <v>115</v>
      </c>
    </row>
    <row r="19" spans="1:12">
      <c r="A19" s="8"/>
    </row>
    <row r="20" spans="1:12">
      <c r="A20" s="8"/>
    </row>
    <row r="21" spans="1:12">
      <c r="A21" s="17"/>
    </row>
    <row r="22" spans="1:12">
      <c r="A22" s="17"/>
    </row>
    <row r="23" spans="1:12" ht="60.75">
      <c r="B23" s="1104" t="s">
        <v>66</v>
      </c>
      <c r="C23" s="1104"/>
      <c r="D23" s="6" t="s">
        <v>69</v>
      </c>
      <c r="E23" s="18" t="s">
        <v>92</v>
      </c>
      <c r="G23" s="17" t="s">
        <v>93</v>
      </c>
      <c r="H23" s="17" t="s">
        <v>94</v>
      </c>
    </row>
    <row r="24" spans="1:12">
      <c r="B24" s="6" t="s">
        <v>41</v>
      </c>
      <c r="C24" s="6" t="s">
        <v>42</v>
      </c>
      <c r="D24" t="s">
        <v>68</v>
      </c>
      <c r="E24" t="s">
        <v>90</v>
      </c>
      <c r="G24" t="s">
        <v>95</v>
      </c>
      <c r="H24" t="s">
        <v>95</v>
      </c>
    </row>
    <row r="25" spans="1:12">
      <c r="B25" t="s">
        <v>100</v>
      </c>
      <c r="C25" t="s">
        <v>46</v>
      </c>
      <c r="D25" t="s">
        <v>513</v>
      </c>
      <c r="E25" t="s">
        <v>46</v>
      </c>
      <c r="G25" t="s">
        <v>96</v>
      </c>
      <c r="H25" t="s">
        <v>97</v>
      </c>
      <c r="L25" t="b">
        <f>IF(K25=DATOS!E2,"")</f>
        <v>0</v>
      </c>
    </row>
    <row r="26" spans="1:12">
      <c r="B26" t="s">
        <v>37</v>
      </c>
      <c r="C26" t="s">
        <v>45</v>
      </c>
      <c r="E26" t="s">
        <v>91</v>
      </c>
      <c r="H26" t="s">
        <v>96</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baseColWidth="10" defaultColWidth="11.42578125" defaultRowHeight="15"/>
  <cols>
    <col min="1" max="1" width="28.42578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c r="A1" s="382"/>
      <c r="B1" s="361" t="s">
        <v>512</v>
      </c>
      <c r="C1" s="362"/>
      <c r="D1" s="362"/>
      <c r="E1" s="362"/>
      <c r="F1" s="362"/>
      <c r="G1" s="362"/>
      <c r="H1" s="362"/>
      <c r="I1" s="362"/>
      <c r="J1" s="363"/>
    </row>
    <row r="2" spans="1:10">
      <c r="A2" s="383"/>
      <c r="B2" s="364" t="s">
        <v>441</v>
      </c>
      <c r="C2" s="365"/>
      <c r="D2" s="366"/>
      <c r="E2" s="373"/>
      <c r="F2" s="374"/>
      <c r="G2" s="374"/>
      <c r="H2" s="374"/>
      <c r="I2" s="374"/>
      <c r="J2" s="375"/>
    </row>
    <row r="3" spans="1:10" ht="6" customHeight="1">
      <c r="A3" s="383"/>
      <c r="B3" s="367"/>
      <c r="C3" s="368"/>
      <c r="D3" s="369"/>
      <c r="E3" s="376"/>
      <c r="F3" s="377"/>
      <c r="G3" s="377"/>
      <c r="H3" s="377"/>
      <c r="I3" s="377"/>
      <c r="J3" s="378"/>
    </row>
    <row r="4" spans="1:10" ht="9" customHeight="1" thickBot="1">
      <c r="A4" s="383"/>
      <c r="B4" s="370"/>
      <c r="C4" s="371"/>
      <c r="D4" s="372"/>
      <c r="E4" s="379"/>
      <c r="F4" s="380"/>
      <c r="G4" s="380"/>
      <c r="H4" s="380"/>
      <c r="I4" s="380"/>
      <c r="J4" s="381"/>
    </row>
    <row r="5" spans="1:10" ht="30" customHeight="1" thickBot="1">
      <c r="A5" s="383"/>
      <c r="B5" s="350" t="s">
        <v>511</v>
      </c>
      <c r="C5" s="352"/>
      <c r="D5" s="384"/>
      <c r="E5" s="385"/>
      <c r="F5" s="385"/>
      <c r="G5" s="385"/>
      <c r="H5" s="385"/>
      <c r="I5" s="385"/>
      <c r="J5" s="386"/>
    </row>
    <row r="6" spans="1:10" ht="21.75" customHeight="1" thickBot="1">
      <c r="A6" s="107"/>
      <c r="B6" s="106"/>
      <c r="C6" s="106"/>
      <c r="D6" s="106"/>
      <c r="E6" s="106"/>
      <c r="F6" s="106"/>
      <c r="G6" s="106"/>
      <c r="H6" s="106"/>
      <c r="I6" s="106"/>
      <c r="J6" s="105"/>
    </row>
    <row r="7" spans="1:10" ht="25.5" customHeight="1" thickBot="1">
      <c r="A7" s="387" t="s">
        <v>510</v>
      </c>
      <c r="B7" s="388"/>
      <c r="C7" s="388"/>
      <c r="D7" s="389"/>
      <c r="E7" s="104"/>
      <c r="F7" s="387" t="s">
        <v>509</v>
      </c>
      <c r="G7" s="388"/>
      <c r="H7" s="388"/>
      <c r="I7" s="388"/>
      <c r="J7" s="389"/>
    </row>
    <row r="8" spans="1:10" ht="36.75" customHeight="1">
      <c r="A8" s="353"/>
      <c r="B8" s="354"/>
      <c r="C8" s="354"/>
      <c r="D8" s="355"/>
      <c r="E8" s="390"/>
      <c r="F8" s="392"/>
      <c r="G8" s="393"/>
      <c r="H8" s="393"/>
      <c r="I8" s="393"/>
      <c r="J8" s="394"/>
    </row>
    <row r="9" spans="1:10" ht="33.75" customHeight="1">
      <c r="A9" s="344"/>
      <c r="B9" s="345"/>
      <c r="C9" s="345"/>
      <c r="D9" s="346"/>
      <c r="E9" s="391"/>
      <c r="F9" s="347"/>
      <c r="G9" s="348"/>
      <c r="H9" s="348"/>
      <c r="I9" s="348"/>
      <c r="J9" s="349"/>
    </row>
    <row r="10" spans="1:10" ht="32.25" customHeight="1">
      <c r="A10" s="344"/>
      <c r="B10" s="345"/>
      <c r="C10" s="345"/>
      <c r="D10" s="346"/>
      <c r="E10" s="391"/>
      <c r="F10" s="347"/>
      <c r="G10" s="348"/>
      <c r="H10" s="348"/>
      <c r="I10" s="348"/>
      <c r="J10" s="349"/>
    </row>
    <row r="11" spans="1:10" ht="40.5" customHeight="1">
      <c r="A11" s="344"/>
      <c r="B11" s="345"/>
      <c r="C11" s="345"/>
      <c r="D11" s="346"/>
      <c r="E11" s="391"/>
      <c r="F11" s="347"/>
      <c r="G11" s="348"/>
      <c r="H11" s="348"/>
      <c r="I11" s="348"/>
      <c r="J11" s="349"/>
    </row>
    <row r="12" spans="1:10" ht="40.5" customHeight="1">
      <c r="A12" s="344"/>
      <c r="B12" s="345"/>
      <c r="C12" s="345"/>
      <c r="D12" s="346"/>
      <c r="E12" s="391"/>
      <c r="F12" s="347"/>
      <c r="G12" s="348"/>
      <c r="H12" s="348"/>
      <c r="I12" s="348"/>
      <c r="J12" s="349"/>
    </row>
    <row r="13" spans="1:10" ht="42" customHeight="1">
      <c r="A13" s="344"/>
      <c r="B13" s="345"/>
      <c r="C13" s="345"/>
      <c r="D13" s="346"/>
      <c r="E13" s="391"/>
      <c r="F13" s="347"/>
      <c r="G13" s="348"/>
      <c r="H13" s="348"/>
      <c r="I13" s="348"/>
      <c r="J13" s="349"/>
    </row>
    <row r="14" spans="1:10" ht="46.5" customHeight="1" thickBot="1">
      <c r="A14" s="344"/>
      <c r="B14" s="345"/>
      <c r="C14" s="345"/>
      <c r="D14" s="346"/>
      <c r="E14" s="391"/>
      <c r="F14" s="347"/>
      <c r="G14" s="348"/>
      <c r="H14" s="348"/>
      <c r="I14" s="348"/>
      <c r="J14" s="349"/>
    </row>
    <row r="15" spans="1:10" ht="36" customHeight="1" thickBot="1">
      <c r="A15" s="350" t="s">
        <v>508</v>
      </c>
      <c r="B15" s="351"/>
      <c r="C15" s="351"/>
      <c r="D15" s="352"/>
      <c r="E15" s="103"/>
      <c r="F15" s="350" t="s">
        <v>507</v>
      </c>
      <c r="G15" s="351"/>
      <c r="H15" s="351"/>
      <c r="I15" s="351"/>
      <c r="J15" s="352"/>
    </row>
    <row r="16" spans="1:10" ht="33" customHeight="1">
      <c r="A16" s="353"/>
      <c r="B16" s="354"/>
      <c r="C16" s="354"/>
      <c r="D16" s="355"/>
      <c r="E16" s="359"/>
      <c r="F16" s="356"/>
      <c r="G16" s="357"/>
      <c r="H16" s="357"/>
      <c r="I16" s="357"/>
      <c r="J16" s="358"/>
    </row>
    <row r="17" spans="1:10" ht="42.75" customHeight="1">
      <c r="A17" s="347"/>
      <c r="B17" s="348"/>
      <c r="C17" s="348"/>
      <c r="D17" s="349"/>
      <c r="E17" s="360"/>
      <c r="F17" s="347"/>
      <c r="G17" s="348"/>
      <c r="H17" s="348"/>
      <c r="I17" s="348"/>
      <c r="J17" s="349"/>
    </row>
    <row r="18" spans="1:10" ht="39" customHeight="1">
      <c r="A18" s="347"/>
      <c r="B18" s="348"/>
      <c r="C18" s="348"/>
      <c r="D18" s="349"/>
      <c r="E18" s="360"/>
      <c r="F18" s="347"/>
      <c r="G18" s="348"/>
      <c r="H18" s="348"/>
      <c r="I18" s="348"/>
      <c r="J18" s="349"/>
    </row>
    <row r="19" spans="1:10" ht="34.5" customHeight="1">
      <c r="A19" s="347"/>
      <c r="B19" s="348"/>
      <c r="C19" s="348"/>
      <c r="D19" s="349"/>
      <c r="E19" s="360"/>
      <c r="F19" s="347"/>
      <c r="G19" s="348"/>
      <c r="H19" s="348"/>
      <c r="I19" s="348"/>
      <c r="J19" s="349"/>
    </row>
    <row r="20" spans="1:10" ht="36" customHeight="1">
      <c r="A20" s="347"/>
      <c r="B20" s="348"/>
      <c r="C20" s="348"/>
      <c r="D20" s="349"/>
      <c r="F20" s="347"/>
      <c r="G20" s="348"/>
      <c r="H20" s="348"/>
      <c r="I20" s="348"/>
      <c r="J20" s="349"/>
    </row>
    <row r="21" spans="1:10" ht="33.75" customHeight="1">
      <c r="A21" s="347"/>
      <c r="B21" s="348"/>
      <c r="C21" s="348"/>
      <c r="D21" s="349"/>
      <c r="F21" s="347"/>
      <c r="G21" s="348"/>
      <c r="H21" s="348"/>
      <c r="I21" s="348"/>
      <c r="J21" s="349"/>
    </row>
    <row r="22" spans="1:10" ht="30" customHeight="1">
      <c r="A22" s="347"/>
      <c r="B22" s="348"/>
      <c r="C22" s="348"/>
      <c r="D22" s="349"/>
      <c r="F22" s="347"/>
      <c r="G22" s="348"/>
      <c r="H22" s="348"/>
      <c r="I22" s="348"/>
      <c r="J22" s="349"/>
    </row>
  </sheetData>
  <mergeCells count="40">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A12:D12"/>
    <mergeCell ref="F22:J22"/>
    <mergeCell ref="F21:J21"/>
    <mergeCell ref="A21:D21"/>
    <mergeCell ref="A18:D18"/>
    <mergeCell ref="F18:J18"/>
    <mergeCell ref="A22:D22"/>
    <mergeCell ref="A13:D13"/>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42578125" style="5" customWidth="1"/>
    <col min="7" max="7" width="21.42578125" style="4" customWidth="1"/>
    <col min="8" max="8" width="75.7109375" style="43" customWidth="1"/>
    <col min="9" max="9" width="10.85546875" style="4" customWidth="1"/>
    <col min="10" max="10" width="8" style="4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42578125" style="5" customWidth="1"/>
    <col min="39" max="39" width="17.42578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42578125" style="5" hidden="1" customWidth="1"/>
    <col min="58" max="16384" width="11.42578125" style="1"/>
  </cols>
  <sheetData>
    <row r="1" spans="1:57" ht="40.5" customHeight="1" thickBot="1">
      <c r="A1" s="311"/>
      <c r="B1" s="647"/>
      <c r="C1" s="312"/>
      <c r="D1" s="320" t="s">
        <v>442</v>
      </c>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2"/>
    </row>
    <row r="2" spans="1:57" ht="30" customHeight="1" thickBot="1">
      <c r="A2" s="313"/>
      <c r="B2" s="314"/>
      <c r="C2" s="314"/>
      <c r="D2" s="317" t="s">
        <v>441</v>
      </c>
      <c r="E2" s="318"/>
      <c r="F2" s="318"/>
      <c r="G2" s="318"/>
      <c r="H2" s="318"/>
      <c r="I2" s="318"/>
      <c r="J2" s="318"/>
      <c r="K2" s="319"/>
      <c r="L2" s="325" t="s">
        <v>440</v>
      </c>
      <c r="M2" s="326"/>
      <c r="N2" s="326"/>
      <c r="O2" s="326"/>
      <c r="P2" s="327"/>
      <c r="Q2" s="116"/>
      <c r="R2" s="318"/>
      <c r="S2" s="318"/>
      <c r="T2" s="318"/>
      <c r="U2" s="318"/>
      <c r="V2" s="318"/>
      <c r="W2" s="318"/>
      <c r="X2" s="318"/>
      <c r="Y2" s="318"/>
      <c r="Z2" s="318"/>
      <c r="AA2" s="318"/>
      <c r="AB2" s="318"/>
      <c r="AC2" s="318"/>
      <c r="AD2" s="318"/>
      <c r="AE2" s="318"/>
      <c r="AF2" s="318"/>
      <c r="AG2" s="319"/>
      <c r="AH2" s="325"/>
      <c r="AI2" s="326"/>
      <c r="AJ2" s="326"/>
      <c r="AK2" s="326"/>
      <c r="AL2" s="326"/>
      <c r="AM2" s="326"/>
      <c r="AN2" s="326"/>
      <c r="AO2" s="326"/>
      <c r="AP2" s="326"/>
      <c r="AQ2" s="326"/>
      <c r="AR2" s="326"/>
      <c r="AS2" s="326"/>
      <c r="AT2" s="326"/>
      <c r="AU2" s="326"/>
      <c r="AV2" s="326"/>
      <c r="AW2" s="326"/>
      <c r="AX2" s="326"/>
      <c r="AY2" s="326"/>
      <c r="AZ2" s="326"/>
      <c r="BA2" s="326"/>
      <c r="BB2" s="326"/>
      <c r="BC2" s="326"/>
      <c r="BD2" s="326"/>
      <c r="BE2" s="327"/>
    </row>
    <row r="3" spans="1:57" ht="37.5" customHeight="1" thickBot="1">
      <c r="A3" s="315"/>
      <c r="B3" s="316"/>
      <c r="C3" s="316"/>
      <c r="D3" s="320" t="s">
        <v>15</v>
      </c>
      <c r="E3" s="322"/>
      <c r="F3" s="648">
        <v>43817</v>
      </c>
      <c r="G3" s="326"/>
      <c r="H3" s="326"/>
      <c r="I3" s="326"/>
      <c r="J3" s="326"/>
      <c r="K3" s="326"/>
      <c r="L3" s="326"/>
      <c r="M3" s="326"/>
      <c r="N3" s="326"/>
      <c r="O3" s="326"/>
      <c r="P3" s="327"/>
      <c r="Q3" s="115"/>
      <c r="R3" s="321"/>
      <c r="S3" s="321"/>
      <c r="T3" s="321"/>
      <c r="U3" s="321"/>
      <c r="V3" s="321"/>
      <c r="W3" s="321"/>
      <c r="X3" s="321"/>
      <c r="Y3" s="321"/>
      <c r="Z3" s="321"/>
      <c r="AA3" s="321"/>
      <c r="AB3" s="321"/>
      <c r="AC3" s="321"/>
      <c r="AD3" s="321"/>
      <c r="AE3" s="322"/>
      <c r="AF3" s="114"/>
      <c r="AG3" s="325"/>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7"/>
    </row>
    <row r="4" spans="1:57" ht="27.75" customHeight="1" thickBot="1">
      <c r="A4" s="2"/>
      <c r="B4" s="2"/>
      <c r="C4" s="2"/>
      <c r="D4" s="2"/>
      <c r="E4" s="2"/>
      <c r="F4" s="2"/>
      <c r="G4" s="2"/>
      <c r="H4" s="77"/>
      <c r="I4" s="2"/>
      <c r="J4" s="7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308" t="s">
        <v>56</v>
      </c>
      <c r="B5" s="638"/>
      <c r="C5" s="309"/>
      <c r="D5" s="309"/>
      <c r="E5" s="309"/>
      <c r="F5" s="310"/>
      <c r="G5" s="308" t="s">
        <v>57</v>
      </c>
      <c r="H5" s="638"/>
      <c r="I5" s="638"/>
      <c r="J5" s="638"/>
      <c r="K5" s="309"/>
      <c r="L5" s="309"/>
      <c r="M5" s="639"/>
      <c r="N5" s="640" t="s">
        <v>58</v>
      </c>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2"/>
      <c r="AO5" s="638" t="s">
        <v>59</v>
      </c>
      <c r="AP5" s="323"/>
      <c r="AQ5" s="323"/>
      <c r="AR5" s="323"/>
      <c r="AS5" s="323"/>
      <c r="AT5" s="323"/>
      <c r="AU5" s="323"/>
      <c r="AV5" s="323"/>
      <c r="AW5" s="323"/>
      <c r="AX5" s="323"/>
      <c r="AY5" s="323"/>
      <c r="AZ5" s="324"/>
      <c r="BA5" s="308" t="s">
        <v>60</v>
      </c>
      <c r="BB5" s="323"/>
      <c r="BC5" s="323"/>
      <c r="BD5" s="323"/>
      <c r="BE5" s="324"/>
    </row>
    <row r="6" spans="1:57" s="3" customFormat="1" ht="30.75" customHeight="1">
      <c r="A6" s="276" t="s">
        <v>12</v>
      </c>
      <c r="B6" s="278" t="s">
        <v>490</v>
      </c>
      <c r="C6" s="278" t="s">
        <v>439</v>
      </c>
      <c r="D6" s="278" t="s">
        <v>438</v>
      </c>
      <c r="E6" s="278" t="s">
        <v>437</v>
      </c>
      <c r="F6" s="294" t="s">
        <v>436</v>
      </c>
      <c r="G6" s="276" t="s">
        <v>41</v>
      </c>
      <c r="H6" s="649" t="s">
        <v>435</v>
      </c>
      <c r="I6" s="650"/>
      <c r="J6" s="651"/>
      <c r="K6" s="635" t="s">
        <v>42</v>
      </c>
      <c r="L6" s="635" t="s">
        <v>434</v>
      </c>
      <c r="M6" s="656" t="s">
        <v>433</v>
      </c>
      <c r="N6" s="276" t="s">
        <v>432</v>
      </c>
      <c r="O6" s="452" t="s">
        <v>64</v>
      </c>
      <c r="P6" s="631" t="s">
        <v>431</v>
      </c>
      <c r="Q6" s="658"/>
      <c r="R6" s="644"/>
      <c r="S6" s="635" t="s">
        <v>430</v>
      </c>
      <c r="T6" s="633" t="s">
        <v>429</v>
      </c>
      <c r="U6" s="452" t="s">
        <v>428</v>
      </c>
      <c r="V6" s="635" t="s">
        <v>427</v>
      </c>
      <c r="W6" s="635" t="s">
        <v>426</v>
      </c>
      <c r="X6" s="633" t="s">
        <v>425</v>
      </c>
      <c r="Y6" s="452" t="s">
        <v>74</v>
      </c>
      <c r="Z6" s="278" t="s">
        <v>424</v>
      </c>
      <c r="AA6" s="278" t="s">
        <v>423</v>
      </c>
      <c r="AB6" s="635" t="s">
        <v>422</v>
      </c>
      <c r="AC6" s="278" t="s">
        <v>421</v>
      </c>
      <c r="AD6" s="278" t="s">
        <v>420</v>
      </c>
      <c r="AE6" s="635" t="s">
        <v>2</v>
      </c>
      <c r="AF6" s="121"/>
      <c r="AG6" s="635" t="s">
        <v>3</v>
      </c>
      <c r="AH6" s="635" t="s">
        <v>4</v>
      </c>
      <c r="AI6" s="635" t="s">
        <v>419</v>
      </c>
      <c r="AJ6" s="298" t="s">
        <v>418</v>
      </c>
      <c r="AK6" s="298"/>
      <c r="AL6" s="298"/>
      <c r="AM6" s="298"/>
      <c r="AN6" s="299"/>
      <c r="AO6" s="646" t="s">
        <v>16</v>
      </c>
      <c r="AP6" s="300"/>
      <c r="AQ6" s="300"/>
      <c r="AR6" s="300"/>
      <c r="AS6" s="300" t="s">
        <v>17</v>
      </c>
      <c r="AT6" s="300"/>
      <c r="AU6" s="300"/>
      <c r="AV6" s="300"/>
      <c r="AW6" s="300" t="s">
        <v>16</v>
      </c>
      <c r="AX6" s="300"/>
      <c r="AY6" s="300"/>
      <c r="AZ6" s="301"/>
      <c r="BA6" s="276" t="s">
        <v>19</v>
      </c>
      <c r="BB6" s="278" t="s">
        <v>54</v>
      </c>
      <c r="BC6" s="278" t="s">
        <v>23</v>
      </c>
      <c r="BD6" s="278" t="s">
        <v>20</v>
      </c>
      <c r="BE6" s="631" t="s">
        <v>55</v>
      </c>
    </row>
    <row r="7" spans="1:57" s="3" customFormat="1" ht="27" customHeight="1">
      <c r="A7" s="276"/>
      <c r="B7" s="278"/>
      <c r="C7" s="278"/>
      <c r="D7" s="278"/>
      <c r="E7" s="278"/>
      <c r="F7" s="294"/>
      <c r="G7" s="276"/>
      <c r="H7" s="652"/>
      <c r="I7" s="653"/>
      <c r="J7" s="654"/>
      <c r="K7" s="635"/>
      <c r="L7" s="635"/>
      <c r="M7" s="656"/>
      <c r="N7" s="276"/>
      <c r="O7" s="453"/>
      <c r="P7" s="452" t="s">
        <v>417</v>
      </c>
      <c r="Q7" s="452" t="s">
        <v>416</v>
      </c>
      <c r="R7" s="633" t="s">
        <v>415</v>
      </c>
      <c r="S7" s="635"/>
      <c r="T7" s="636"/>
      <c r="U7" s="453"/>
      <c r="V7" s="635"/>
      <c r="W7" s="635"/>
      <c r="X7" s="636"/>
      <c r="Y7" s="453"/>
      <c r="Z7" s="278"/>
      <c r="AA7" s="278"/>
      <c r="AB7" s="635"/>
      <c r="AC7" s="278"/>
      <c r="AD7" s="278"/>
      <c r="AE7" s="635"/>
      <c r="AF7" s="121"/>
      <c r="AG7" s="635"/>
      <c r="AH7" s="635"/>
      <c r="AI7" s="635"/>
      <c r="AJ7" s="278" t="s">
        <v>414</v>
      </c>
      <c r="AK7" s="278" t="s">
        <v>8</v>
      </c>
      <c r="AL7" s="278" t="s">
        <v>9</v>
      </c>
      <c r="AM7" s="278" t="s">
        <v>10</v>
      </c>
      <c r="AN7" s="294" t="s">
        <v>11</v>
      </c>
      <c r="AO7" s="644" t="s">
        <v>21</v>
      </c>
      <c r="AP7" s="278" t="s">
        <v>22</v>
      </c>
      <c r="AQ7" s="278" t="s">
        <v>24</v>
      </c>
      <c r="AR7" s="278" t="s">
        <v>23</v>
      </c>
      <c r="AS7" s="278" t="s">
        <v>21</v>
      </c>
      <c r="AT7" s="278" t="s">
        <v>22</v>
      </c>
      <c r="AU7" s="278" t="s">
        <v>24</v>
      </c>
      <c r="AV7" s="278" t="s">
        <v>23</v>
      </c>
      <c r="AW7" s="278" t="s">
        <v>21</v>
      </c>
      <c r="AX7" s="278" t="s">
        <v>22</v>
      </c>
      <c r="AY7" s="278" t="s">
        <v>24</v>
      </c>
      <c r="AZ7" s="294" t="s">
        <v>23</v>
      </c>
      <c r="BA7" s="276"/>
      <c r="BB7" s="278"/>
      <c r="BC7" s="278"/>
      <c r="BD7" s="278"/>
      <c r="BE7" s="631"/>
    </row>
    <row r="8" spans="1:57" ht="93.75" customHeight="1" thickBot="1">
      <c r="A8" s="277"/>
      <c r="B8" s="279"/>
      <c r="C8" s="279"/>
      <c r="D8" s="279"/>
      <c r="E8" s="279"/>
      <c r="F8" s="295"/>
      <c r="G8" s="277"/>
      <c r="H8" s="86" t="s">
        <v>413</v>
      </c>
      <c r="I8" s="120" t="s">
        <v>412</v>
      </c>
      <c r="J8" s="119" t="s">
        <v>51</v>
      </c>
      <c r="K8" s="655"/>
      <c r="L8" s="655"/>
      <c r="M8" s="657"/>
      <c r="N8" s="277"/>
      <c r="O8" s="560"/>
      <c r="P8" s="453"/>
      <c r="Q8" s="560"/>
      <c r="R8" s="634"/>
      <c r="S8" s="655"/>
      <c r="T8" s="636"/>
      <c r="U8" s="453"/>
      <c r="V8" s="635"/>
      <c r="W8" s="635"/>
      <c r="X8" s="637"/>
      <c r="Y8" s="454"/>
      <c r="Z8" s="278"/>
      <c r="AA8" s="452"/>
      <c r="AB8" s="633"/>
      <c r="AC8" s="452"/>
      <c r="AD8" s="452"/>
      <c r="AE8" s="633"/>
      <c r="AF8" s="122"/>
      <c r="AG8" s="633"/>
      <c r="AH8" s="633"/>
      <c r="AI8" s="633"/>
      <c r="AJ8" s="452"/>
      <c r="AK8" s="452"/>
      <c r="AL8" s="452"/>
      <c r="AM8" s="452"/>
      <c r="AN8" s="643"/>
      <c r="AO8" s="645"/>
      <c r="AP8" s="279"/>
      <c r="AQ8" s="279"/>
      <c r="AR8" s="279"/>
      <c r="AS8" s="279"/>
      <c r="AT8" s="279"/>
      <c r="AU8" s="279"/>
      <c r="AV8" s="279"/>
      <c r="AW8" s="279"/>
      <c r="AX8" s="279"/>
      <c r="AY8" s="279"/>
      <c r="AZ8" s="295"/>
      <c r="BA8" s="277"/>
      <c r="BB8" s="279"/>
      <c r="BC8" s="279"/>
      <c r="BD8" s="279"/>
      <c r="BE8" s="632"/>
    </row>
    <row r="9" spans="1:57" ht="46.5" customHeight="1" thickBot="1">
      <c r="A9" s="621">
        <v>1</v>
      </c>
      <c r="B9" s="624" t="s">
        <v>491</v>
      </c>
      <c r="C9" s="495" t="s">
        <v>411</v>
      </c>
      <c r="D9" s="512" t="s">
        <v>32</v>
      </c>
      <c r="E9" s="627" t="s">
        <v>410</v>
      </c>
      <c r="F9" s="512" t="s">
        <v>409</v>
      </c>
      <c r="G9" s="627" t="s">
        <v>100</v>
      </c>
      <c r="H9" s="52" t="s">
        <v>194</v>
      </c>
      <c r="I9" s="117" t="s">
        <v>48</v>
      </c>
      <c r="J9" s="557">
        <f>COUNTIF(I9:I34,[3]DATOS!$D$24)</f>
        <v>13</v>
      </c>
      <c r="K9" s="559" t="str">
        <f>+IF(AND(J9&lt;6,J9&gt;0),"Moderado",IF(AND(J9&lt;12,J9&gt;5),"Mayor",IF(AND(J9&lt;20,J9&gt;11),"Catastrófico","Responda las Preguntas de Impacto")))</f>
        <v>Catastrófico</v>
      </c>
      <c r="L9" s="407"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519"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28" t="s">
        <v>521</v>
      </c>
      <c r="O9" s="407" t="s">
        <v>65</v>
      </c>
      <c r="P9" s="50" t="s">
        <v>179</v>
      </c>
      <c r="Q9" s="45" t="s">
        <v>76</v>
      </c>
      <c r="R9" s="45">
        <f>+IFERROR(VLOOKUP(Q9,[3]DATOS!$E$2:$F$17,2,FALSE),"")</f>
        <v>15</v>
      </c>
      <c r="S9" s="500">
        <f>SUM(R9:R16)</f>
        <v>100</v>
      </c>
      <c r="T9" s="543" t="str">
        <f>+IF(AND(S9&lt;=100,S9&gt;=96),"Fuerte",IF(AND(S9&lt;=95,S9&gt;=86),"Moderado",IF(AND(S9&lt;=85,J9&gt;=0),"Débil"," ")))</f>
        <v>Fuerte</v>
      </c>
      <c r="U9" s="543" t="s">
        <v>90</v>
      </c>
      <c r="V9" s="54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43">
        <f>IF(V9="Fuerte",100,IF(V9="Moderado",50,IF(V9="Débil",0)))</f>
        <v>100</v>
      </c>
      <c r="X9" s="543">
        <f>AVERAGE(W9:W34)</f>
        <v>100</v>
      </c>
      <c r="Y9" s="545" t="s">
        <v>407</v>
      </c>
      <c r="Z9" s="615" t="s">
        <v>520</v>
      </c>
      <c r="AA9" s="618" t="s">
        <v>519</v>
      </c>
      <c r="AB9" s="459" t="str">
        <f>+IF(X9=100,"Fuerte",IF(AND(X9&lt;=99,X9&gt;=50),"Moderado",IF(X9&lt;50,"Débil"," ")))</f>
        <v>Fuerte</v>
      </c>
      <c r="AC9" s="459" t="s">
        <v>95</v>
      </c>
      <c r="AD9" s="459" t="s">
        <v>96</v>
      </c>
      <c r="AE9" s="407"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07"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07" t="str">
        <f>K9</f>
        <v>Catastrófico</v>
      </c>
      <c r="AH9" s="407"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84"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04" t="s">
        <v>518</v>
      </c>
      <c r="AK9" s="607">
        <v>43862</v>
      </c>
      <c r="AL9" s="607">
        <v>44196</v>
      </c>
      <c r="AM9" s="610" t="s">
        <v>405</v>
      </c>
      <c r="AN9" s="612" t="s">
        <v>517</v>
      </c>
      <c r="AO9" s="539"/>
      <c r="AP9" s="500"/>
      <c r="AQ9" s="500"/>
      <c r="AR9" s="500"/>
      <c r="AS9" s="500"/>
      <c r="AT9" s="500"/>
      <c r="AU9" s="500"/>
      <c r="AV9" s="500"/>
      <c r="AW9" s="500"/>
      <c r="AX9" s="500"/>
      <c r="AY9" s="500"/>
      <c r="AZ9" s="503"/>
      <c r="BA9" s="506"/>
      <c r="BB9" s="533"/>
      <c r="BC9" s="533"/>
      <c r="BD9" s="533"/>
      <c r="BE9" s="536"/>
    </row>
    <row r="10" spans="1:57" ht="30" customHeight="1" thickBot="1">
      <c r="A10" s="622"/>
      <c r="B10" s="625"/>
      <c r="C10" s="496"/>
      <c r="D10" s="513"/>
      <c r="E10" s="531"/>
      <c r="F10" s="513"/>
      <c r="G10" s="531"/>
      <c r="H10" s="47" t="s">
        <v>187</v>
      </c>
      <c r="I10" s="118" t="s">
        <v>48</v>
      </c>
      <c r="J10" s="450"/>
      <c r="K10" s="453"/>
      <c r="L10" s="408"/>
      <c r="M10" s="438"/>
      <c r="N10" s="629"/>
      <c r="O10" s="408"/>
      <c r="P10" s="50" t="s">
        <v>177</v>
      </c>
      <c r="Q10" s="45" t="s">
        <v>78</v>
      </c>
      <c r="R10" s="45">
        <f>+IFERROR(VLOOKUP(Q10,[3]DATOS!$E$2:$F$17,2,FALSE),"")</f>
        <v>15</v>
      </c>
      <c r="S10" s="501"/>
      <c r="T10" s="501"/>
      <c r="U10" s="501"/>
      <c r="V10" s="501"/>
      <c r="W10" s="501"/>
      <c r="X10" s="501"/>
      <c r="Y10" s="408"/>
      <c r="Z10" s="616"/>
      <c r="AA10" s="619"/>
      <c r="AB10" s="460"/>
      <c r="AC10" s="460"/>
      <c r="AD10" s="460"/>
      <c r="AE10" s="408"/>
      <c r="AF10" s="408"/>
      <c r="AG10" s="408"/>
      <c r="AH10" s="408"/>
      <c r="AI10" s="284"/>
      <c r="AJ10" s="605"/>
      <c r="AK10" s="608"/>
      <c r="AL10" s="608"/>
      <c r="AM10" s="551"/>
      <c r="AN10" s="613"/>
      <c r="AO10" s="540"/>
      <c r="AP10" s="501"/>
      <c r="AQ10" s="501"/>
      <c r="AR10" s="501"/>
      <c r="AS10" s="501"/>
      <c r="AT10" s="501"/>
      <c r="AU10" s="501"/>
      <c r="AV10" s="501"/>
      <c r="AW10" s="501"/>
      <c r="AX10" s="501"/>
      <c r="AY10" s="501"/>
      <c r="AZ10" s="504"/>
      <c r="BA10" s="507"/>
      <c r="BB10" s="534"/>
      <c r="BC10" s="534"/>
      <c r="BD10" s="534"/>
      <c r="BE10" s="537"/>
    </row>
    <row r="11" spans="1:57" ht="30" customHeight="1" thickBot="1">
      <c r="A11" s="622"/>
      <c r="B11" s="625"/>
      <c r="C11" s="496"/>
      <c r="D11" s="513"/>
      <c r="E11" s="531"/>
      <c r="F11" s="513"/>
      <c r="G11" s="531"/>
      <c r="H11" s="47" t="s">
        <v>186</v>
      </c>
      <c r="I11" s="118" t="s">
        <v>48</v>
      </c>
      <c r="J11" s="450"/>
      <c r="K11" s="453"/>
      <c r="L11" s="408"/>
      <c r="M11" s="438"/>
      <c r="N11" s="629"/>
      <c r="O11" s="408"/>
      <c r="P11" s="50" t="s">
        <v>175</v>
      </c>
      <c r="Q11" s="45" t="s">
        <v>80</v>
      </c>
      <c r="R11" s="45">
        <f>+IFERROR(VLOOKUP(Q11,[3]DATOS!$E$2:$F$17,2,FALSE),"")</f>
        <v>15</v>
      </c>
      <c r="S11" s="501"/>
      <c r="T11" s="501"/>
      <c r="U11" s="501"/>
      <c r="V11" s="501"/>
      <c r="W11" s="501"/>
      <c r="X11" s="501"/>
      <c r="Y11" s="408"/>
      <c r="Z11" s="616"/>
      <c r="AA11" s="619"/>
      <c r="AB11" s="460"/>
      <c r="AC11" s="460"/>
      <c r="AD11" s="460"/>
      <c r="AE11" s="408"/>
      <c r="AF11" s="408"/>
      <c r="AG11" s="408"/>
      <c r="AH11" s="408"/>
      <c r="AI11" s="284"/>
      <c r="AJ11" s="605"/>
      <c r="AK11" s="608"/>
      <c r="AL11" s="608"/>
      <c r="AM11" s="551"/>
      <c r="AN11" s="613"/>
      <c r="AO11" s="540"/>
      <c r="AP11" s="501"/>
      <c r="AQ11" s="501"/>
      <c r="AR11" s="501"/>
      <c r="AS11" s="501"/>
      <c r="AT11" s="501"/>
      <c r="AU11" s="501"/>
      <c r="AV11" s="501"/>
      <c r="AW11" s="501"/>
      <c r="AX11" s="501"/>
      <c r="AY11" s="501"/>
      <c r="AZ11" s="504"/>
      <c r="BA11" s="507"/>
      <c r="BB11" s="534"/>
      <c r="BC11" s="534"/>
      <c r="BD11" s="534"/>
      <c r="BE11" s="537"/>
    </row>
    <row r="12" spans="1:57" ht="30" customHeight="1" thickBot="1">
      <c r="A12" s="622"/>
      <c r="B12" s="625"/>
      <c r="C12" s="496"/>
      <c r="D12" s="513"/>
      <c r="E12" s="531"/>
      <c r="F12" s="513"/>
      <c r="G12" s="531"/>
      <c r="H12" s="47" t="s">
        <v>185</v>
      </c>
      <c r="I12" s="118" t="s">
        <v>49</v>
      </c>
      <c r="J12" s="450"/>
      <c r="K12" s="453"/>
      <c r="L12" s="408"/>
      <c r="M12" s="438"/>
      <c r="N12" s="629"/>
      <c r="O12" s="408"/>
      <c r="P12" s="50" t="s">
        <v>173</v>
      </c>
      <c r="Q12" s="45" t="s">
        <v>82</v>
      </c>
      <c r="R12" s="45">
        <f>+IFERROR(VLOOKUP(Q12,[3]DATOS!$E$2:$F$17,2,FALSE),"")</f>
        <v>15</v>
      </c>
      <c r="S12" s="501"/>
      <c r="T12" s="501"/>
      <c r="U12" s="501"/>
      <c r="V12" s="501"/>
      <c r="W12" s="501"/>
      <c r="X12" s="501"/>
      <c r="Y12" s="408"/>
      <c r="Z12" s="616"/>
      <c r="AA12" s="619"/>
      <c r="AB12" s="460"/>
      <c r="AC12" s="460"/>
      <c r="AD12" s="460"/>
      <c r="AE12" s="408"/>
      <c r="AF12" s="408"/>
      <c r="AG12" s="408"/>
      <c r="AH12" s="408"/>
      <c r="AI12" s="284"/>
      <c r="AJ12" s="605"/>
      <c r="AK12" s="608"/>
      <c r="AL12" s="608"/>
      <c r="AM12" s="551"/>
      <c r="AN12" s="613"/>
      <c r="AO12" s="540"/>
      <c r="AP12" s="501"/>
      <c r="AQ12" s="501"/>
      <c r="AR12" s="501"/>
      <c r="AS12" s="501"/>
      <c r="AT12" s="501"/>
      <c r="AU12" s="501"/>
      <c r="AV12" s="501"/>
      <c r="AW12" s="501"/>
      <c r="AX12" s="501"/>
      <c r="AY12" s="501"/>
      <c r="AZ12" s="504"/>
      <c r="BA12" s="507"/>
      <c r="BB12" s="534"/>
      <c r="BC12" s="534"/>
      <c r="BD12" s="534"/>
      <c r="BE12" s="537"/>
    </row>
    <row r="13" spans="1:57" ht="30" customHeight="1" thickBot="1">
      <c r="A13" s="622"/>
      <c r="B13" s="625"/>
      <c r="C13" s="496"/>
      <c r="D13" s="513"/>
      <c r="E13" s="531"/>
      <c r="F13" s="513"/>
      <c r="G13" s="531"/>
      <c r="H13" s="47" t="s">
        <v>184</v>
      </c>
      <c r="I13" s="118" t="s">
        <v>48</v>
      </c>
      <c r="J13" s="450"/>
      <c r="K13" s="453"/>
      <c r="L13" s="408"/>
      <c r="M13" s="438"/>
      <c r="N13" s="629"/>
      <c r="O13" s="408"/>
      <c r="P13" s="50" t="s">
        <v>171</v>
      </c>
      <c r="Q13" s="45" t="s">
        <v>85</v>
      </c>
      <c r="R13" s="45">
        <f>+IFERROR(VLOOKUP(Q13,[3]DATOS!$E$2:$F$17,2,FALSE),"")</f>
        <v>15</v>
      </c>
      <c r="S13" s="501"/>
      <c r="T13" s="501"/>
      <c r="U13" s="501"/>
      <c r="V13" s="501"/>
      <c r="W13" s="501"/>
      <c r="X13" s="501"/>
      <c r="Y13" s="408"/>
      <c r="Z13" s="616"/>
      <c r="AA13" s="619"/>
      <c r="AB13" s="460"/>
      <c r="AC13" s="460"/>
      <c r="AD13" s="460"/>
      <c r="AE13" s="408"/>
      <c r="AF13" s="408"/>
      <c r="AG13" s="408"/>
      <c r="AH13" s="408"/>
      <c r="AI13" s="284"/>
      <c r="AJ13" s="605"/>
      <c r="AK13" s="608"/>
      <c r="AL13" s="608"/>
      <c r="AM13" s="551"/>
      <c r="AN13" s="613"/>
      <c r="AO13" s="540"/>
      <c r="AP13" s="501"/>
      <c r="AQ13" s="501"/>
      <c r="AR13" s="501"/>
      <c r="AS13" s="501"/>
      <c r="AT13" s="501"/>
      <c r="AU13" s="501"/>
      <c r="AV13" s="501"/>
      <c r="AW13" s="501"/>
      <c r="AX13" s="501"/>
      <c r="AY13" s="501"/>
      <c r="AZ13" s="504"/>
      <c r="BA13" s="507"/>
      <c r="BB13" s="534"/>
      <c r="BC13" s="534"/>
      <c r="BD13" s="534"/>
      <c r="BE13" s="537"/>
    </row>
    <row r="14" spans="1:57" ht="30" customHeight="1">
      <c r="A14" s="622"/>
      <c r="B14" s="625"/>
      <c r="C14" s="496"/>
      <c r="D14" s="513"/>
      <c r="E14" s="531"/>
      <c r="F14" s="513"/>
      <c r="G14" s="531"/>
      <c r="H14" s="47" t="s">
        <v>183</v>
      </c>
      <c r="I14" s="118" t="s">
        <v>48</v>
      </c>
      <c r="J14" s="450"/>
      <c r="K14" s="453"/>
      <c r="L14" s="408"/>
      <c r="M14" s="438"/>
      <c r="N14" s="629"/>
      <c r="O14" s="408"/>
      <c r="P14" s="51" t="s">
        <v>170</v>
      </c>
      <c r="Q14" s="45" t="s">
        <v>98</v>
      </c>
      <c r="R14" s="45">
        <f>+IFERROR(VLOOKUP(Q14,[3]DATOS!$E$2:$F$17,2,FALSE),"")</f>
        <v>15</v>
      </c>
      <c r="S14" s="501"/>
      <c r="T14" s="501"/>
      <c r="U14" s="501"/>
      <c r="V14" s="501"/>
      <c r="W14" s="501"/>
      <c r="X14" s="501"/>
      <c r="Y14" s="408"/>
      <c r="Z14" s="616"/>
      <c r="AA14" s="619"/>
      <c r="AB14" s="460"/>
      <c r="AC14" s="460"/>
      <c r="AD14" s="460"/>
      <c r="AE14" s="408"/>
      <c r="AF14" s="408"/>
      <c r="AG14" s="408"/>
      <c r="AH14" s="408"/>
      <c r="AI14" s="284"/>
      <c r="AJ14" s="605"/>
      <c r="AK14" s="608"/>
      <c r="AL14" s="608"/>
      <c r="AM14" s="551"/>
      <c r="AN14" s="613"/>
      <c r="AO14" s="540"/>
      <c r="AP14" s="501"/>
      <c r="AQ14" s="501"/>
      <c r="AR14" s="501"/>
      <c r="AS14" s="501"/>
      <c r="AT14" s="501"/>
      <c r="AU14" s="501"/>
      <c r="AV14" s="501"/>
      <c r="AW14" s="501"/>
      <c r="AX14" s="501"/>
      <c r="AY14" s="501"/>
      <c r="AZ14" s="504"/>
      <c r="BA14" s="507"/>
      <c r="BB14" s="534"/>
      <c r="BC14" s="534"/>
      <c r="BD14" s="534"/>
      <c r="BE14" s="537"/>
    </row>
    <row r="15" spans="1:57" ht="30" customHeight="1">
      <c r="A15" s="622"/>
      <c r="B15" s="625"/>
      <c r="C15" s="496"/>
      <c r="D15" s="513"/>
      <c r="E15" s="531"/>
      <c r="F15" s="513"/>
      <c r="G15" s="531"/>
      <c r="H15" s="47" t="s">
        <v>182</v>
      </c>
      <c r="I15" s="118" t="s">
        <v>49</v>
      </c>
      <c r="J15" s="450"/>
      <c r="K15" s="453"/>
      <c r="L15" s="408"/>
      <c r="M15" s="438"/>
      <c r="N15" s="629"/>
      <c r="O15" s="408"/>
      <c r="P15" s="50" t="s">
        <v>168</v>
      </c>
      <c r="Q15" s="50" t="s">
        <v>87</v>
      </c>
      <c r="R15" s="50">
        <f>+IFERROR(VLOOKUP(Q15,[3]DATOS!$E$2:$F$17,2,FALSE),"")</f>
        <v>10</v>
      </c>
      <c r="S15" s="501"/>
      <c r="T15" s="501"/>
      <c r="U15" s="501"/>
      <c r="V15" s="501"/>
      <c r="W15" s="501"/>
      <c r="X15" s="501"/>
      <c r="Y15" s="408"/>
      <c r="Z15" s="616"/>
      <c r="AA15" s="619"/>
      <c r="AB15" s="460"/>
      <c r="AC15" s="460"/>
      <c r="AD15" s="460"/>
      <c r="AE15" s="408"/>
      <c r="AF15" s="408"/>
      <c r="AG15" s="408"/>
      <c r="AH15" s="408"/>
      <c r="AI15" s="284"/>
      <c r="AJ15" s="605"/>
      <c r="AK15" s="608"/>
      <c r="AL15" s="608"/>
      <c r="AM15" s="551"/>
      <c r="AN15" s="613"/>
      <c r="AO15" s="540"/>
      <c r="AP15" s="501"/>
      <c r="AQ15" s="501"/>
      <c r="AR15" s="501"/>
      <c r="AS15" s="501"/>
      <c r="AT15" s="501"/>
      <c r="AU15" s="501"/>
      <c r="AV15" s="501"/>
      <c r="AW15" s="501"/>
      <c r="AX15" s="501"/>
      <c r="AY15" s="501"/>
      <c r="AZ15" s="504"/>
      <c r="BA15" s="507"/>
      <c r="BB15" s="534"/>
      <c r="BC15" s="534"/>
      <c r="BD15" s="534"/>
      <c r="BE15" s="537"/>
    </row>
    <row r="16" spans="1:57" ht="72" customHeight="1">
      <c r="A16" s="622"/>
      <c r="B16" s="625"/>
      <c r="C16" s="496"/>
      <c r="D16" s="513"/>
      <c r="E16" s="531"/>
      <c r="F16" s="513"/>
      <c r="G16" s="531"/>
      <c r="H16" s="47" t="s">
        <v>181</v>
      </c>
      <c r="I16" s="118" t="s">
        <v>48</v>
      </c>
      <c r="J16" s="450"/>
      <c r="K16" s="453"/>
      <c r="L16" s="408"/>
      <c r="M16" s="438"/>
      <c r="N16" s="629"/>
      <c r="O16" s="408"/>
      <c r="P16" s="46"/>
      <c r="Q16" s="46"/>
      <c r="R16" s="46"/>
      <c r="S16" s="501"/>
      <c r="T16" s="501"/>
      <c r="U16" s="501"/>
      <c r="V16" s="501"/>
      <c r="W16" s="501"/>
      <c r="X16" s="501"/>
      <c r="Y16" s="408"/>
      <c r="Z16" s="616"/>
      <c r="AA16" s="619"/>
      <c r="AB16" s="460"/>
      <c r="AC16" s="460"/>
      <c r="AD16" s="460"/>
      <c r="AE16" s="408"/>
      <c r="AF16" s="408"/>
      <c r="AG16" s="408"/>
      <c r="AH16" s="408"/>
      <c r="AI16" s="284"/>
      <c r="AJ16" s="605"/>
      <c r="AK16" s="608"/>
      <c r="AL16" s="608"/>
      <c r="AM16" s="551"/>
      <c r="AN16" s="613"/>
      <c r="AO16" s="541"/>
      <c r="AP16" s="502"/>
      <c r="AQ16" s="502"/>
      <c r="AR16" s="502"/>
      <c r="AS16" s="502"/>
      <c r="AT16" s="502"/>
      <c r="AU16" s="502"/>
      <c r="AV16" s="502"/>
      <c r="AW16" s="502"/>
      <c r="AX16" s="502"/>
      <c r="AY16" s="502"/>
      <c r="AZ16" s="505"/>
      <c r="BA16" s="508"/>
      <c r="BB16" s="535"/>
      <c r="BC16" s="535"/>
      <c r="BD16" s="535"/>
      <c r="BE16" s="538"/>
    </row>
    <row r="17" spans="1:57" ht="30" customHeight="1">
      <c r="A17" s="622"/>
      <c r="B17" s="625"/>
      <c r="C17" s="496"/>
      <c r="D17" s="513"/>
      <c r="E17" s="531"/>
      <c r="F17" s="513"/>
      <c r="G17" s="531"/>
      <c r="H17" s="47" t="s">
        <v>180</v>
      </c>
      <c r="I17" s="118" t="s">
        <v>48</v>
      </c>
      <c r="J17" s="450"/>
      <c r="K17" s="453"/>
      <c r="L17" s="408"/>
      <c r="M17" s="438"/>
      <c r="N17" s="629"/>
      <c r="O17" s="408"/>
      <c r="P17" s="50"/>
      <c r="Q17" s="50"/>
      <c r="R17" s="50"/>
      <c r="S17" s="501"/>
      <c r="T17" s="501"/>
      <c r="U17" s="501"/>
      <c r="V17" s="501"/>
      <c r="W17" s="501"/>
      <c r="X17" s="501"/>
      <c r="Y17" s="408"/>
      <c r="Z17" s="616"/>
      <c r="AA17" s="619"/>
      <c r="AB17" s="460"/>
      <c r="AC17" s="460"/>
      <c r="AD17" s="460"/>
      <c r="AE17" s="408"/>
      <c r="AF17" s="408"/>
      <c r="AG17" s="408"/>
      <c r="AH17" s="408"/>
      <c r="AI17" s="284"/>
      <c r="AJ17" s="605"/>
      <c r="AK17" s="608"/>
      <c r="AL17" s="608"/>
      <c r="AM17" s="551"/>
      <c r="AN17" s="613"/>
      <c r="AO17" s="527"/>
      <c r="AP17" s="286"/>
      <c r="AQ17" s="286"/>
      <c r="AR17" s="286"/>
      <c r="AS17" s="286"/>
      <c r="AT17" s="286"/>
      <c r="AU17" s="286"/>
      <c r="AV17" s="286"/>
      <c r="AW17" s="286"/>
      <c r="AX17" s="286"/>
      <c r="AY17" s="286"/>
      <c r="AZ17" s="333"/>
      <c r="BA17" s="339"/>
      <c r="BB17" s="335"/>
      <c r="BC17" s="335"/>
      <c r="BD17" s="335"/>
      <c r="BE17" s="526"/>
    </row>
    <row r="18" spans="1:57" ht="30" customHeight="1">
      <c r="A18" s="622"/>
      <c r="B18" s="625"/>
      <c r="C18" s="496"/>
      <c r="D18" s="513"/>
      <c r="E18" s="531"/>
      <c r="F18" s="513"/>
      <c r="G18" s="531"/>
      <c r="H18" s="47" t="s">
        <v>178</v>
      </c>
      <c r="I18" s="118" t="s">
        <v>48</v>
      </c>
      <c r="J18" s="450"/>
      <c r="K18" s="453"/>
      <c r="L18" s="408"/>
      <c r="M18" s="438"/>
      <c r="N18" s="629"/>
      <c r="O18" s="408"/>
      <c r="P18" s="50"/>
      <c r="Q18" s="50"/>
      <c r="R18" s="50"/>
      <c r="S18" s="501"/>
      <c r="T18" s="501"/>
      <c r="U18" s="501"/>
      <c r="V18" s="501"/>
      <c r="W18" s="501"/>
      <c r="X18" s="501"/>
      <c r="Y18" s="408"/>
      <c r="Z18" s="616"/>
      <c r="AA18" s="619"/>
      <c r="AB18" s="460"/>
      <c r="AC18" s="460"/>
      <c r="AD18" s="460"/>
      <c r="AE18" s="408"/>
      <c r="AF18" s="408"/>
      <c r="AG18" s="408"/>
      <c r="AH18" s="408"/>
      <c r="AI18" s="284"/>
      <c r="AJ18" s="605"/>
      <c r="AK18" s="608"/>
      <c r="AL18" s="608"/>
      <c r="AM18" s="551"/>
      <c r="AN18" s="613"/>
      <c r="AO18" s="527"/>
      <c r="AP18" s="286"/>
      <c r="AQ18" s="286"/>
      <c r="AR18" s="286"/>
      <c r="AS18" s="286"/>
      <c r="AT18" s="286"/>
      <c r="AU18" s="286"/>
      <c r="AV18" s="286"/>
      <c r="AW18" s="286"/>
      <c r="AX18" s="286"/>
      <c r="AY18" s="286"/>
      <c r="AZ18" s="333"/>
      <c r="BA18" s="339"/>
      <c r="BB18" s="335"/>
      <c r="BC18" s="335"/>
      <c r="BD18" s="335"/>
      <c r="BE18" s="526"/>
    </row>
    <row r="19" spans="1:57" ht="30" customHeight="1">
      <c r="A19" s="622"/>
      <c r="B19" s="625"/>
      <c r="C19" s="496"/>
      <c r="D19" s="513"/>
      <c r="E19" s="531"/>
      <c r="F19" s="513"/>
      <c r="G19" s="531"/>
      <c r="H19" s="47" t="s">
        <v>176</v>
      </c>
      <c r="I19" s="118" t="s">
        <v>48</v>
      </c>
      <c r="J19" s="450"/>
      <c r="K19" s="453"/>
      <c r="L19" s="408"/>
      <c r="M19" s="438"/>
      <c r="N19" s="629"/>
      <c r="O19" s="408"/>
      <c r="P19" s="50"/>
      <c r="Q19" s="50"/>
      <c r="R19" s="50"/>
      <c r="S19" s="501"/>
      <c r="T19" s="501"/>
      <c r="U19" s="501"/>
      <c r="V19" s="501"/>
      <c r="W19" s="501"/>
      <c r="X19" s="501"/>
      <c r="Y19" s="408"/>
      <c r="Z19" s="616"/>
      <c r="AA19" s="619"/>
      <c r="AB19" s="460"/>
      <c r="AC19" s="460"/>
      <c r="AD19" s="460"/>
      <c r="AE19" s="408"/>
      <c r="AF19" s="408"/>
      <c r="AG19" s="408"/>
      <c r="AH19" s="408"/>
      <c r="AI19" s="284"/>
      <c r="AJ19" s="605"/>
      <c r="AK19" s="608"/>
      <c r="AL19" s="608"/>
      <c r="AM19" s="551"/>
      <c r="AN19" s="613"/>
      <c r="AO19" s="527"/>
      <c r="AP19" s="286"/>
      <c r="AQ19" s="286"/>
      <c r="AR19" s="286"/>
      <c r="AS19" s="286"/>
      <c r="AT19" s="286"/>
      <c r="AU19" s="286"/>
      <c r="AV19" s="286"/>
      <c r="AW19" s="286"/>
      <c r="AX19" s="286"/>
      <c r="AY19" s="286"/>
      <c r="AZ19" s="333"/>
      <c r="BA19" s="339"/>
      <c r="BB19" s="335"/>
      <c r="BC19" s="335"/>
      <c r="BD19" s="335"/>
      <c r="BE19" s="526"/>
    </row>
    <row r="20" spans="1:57" ht="30" customHeight="1">
      <c r="A20" s="622"/>
      <c r="B20" s="625"/>
      <c r="C20" s="496"/>
      <c r="D20" s="513"/>
      <c r="E20" s="531"/>
      <c r="F20" s="513"/>
      <c r="G20" s="531"/>
      <c r="H20" s="47" t="s">
        <v>174</v>
      </c>
      <c r="I20" s="118" t="s">
        <v>48</v>
      </c>
      <c r="J20" s="450"/>
      <c r="K20" s="453"/>
      <c r="L20" s="408"/>
      <c r="M20" s="438"/>
      <c r="N20" s="629"/>
      <c r="O20" s="408"/>
      <c r="P20" s="50"/>
      <c r="Q20" s="50"/>
      <c r="R20" s="50"/>
      <c r="S20" s="501"/>
      <c r="T20" s="501"/>
      <c r="U20" s="501"/>
      <c r="V20" s="501"/>
      <c r="W20" s="501"/>
      <c r="X20" s="501"/>
      <c r="Y20" s="408"/>
      <c r="Z20" s="616"/>
      <c r="AA20" s="619"/>
      <c r="AB20" s="460"/>
      <c r="AC20" s="460"/>
      <c r="AD20" s="460"/>
      <c r="AE20" s="408"/>
      <c r="AF20" s="408"/>
      <c r="AG20" s="408"/>
      <c r="AH20" s="408"/>
      <c r="AI20" s="284"/>
      <c r="AJ20" s="605"/>
      <c r="AK20" s="608"/>
      <c r="AL20" s="608"/>
      <c r="AM20" s="551"/>
      <c r="AN20" s="613"/>
      <c r="AO20" s="527"/>
      <c r="AP20" s="286"/>
      <c r="AQ20" s="286"/>
      <c r="AR20" s="286"/>
      <c r="AS20" s="286"/>
      <c r="AT20" s="286"/>
      <c r="AU20" s="286"/>
      <c r="AV20" s="286"/>
      <c r="AW20" s="286"/>
      <c r="AX20" s="286"/>
      <c r="AY20" s="286"/>
      <c r="AZ20" s="333"/>
      <c r="BA20" s="339"/>
      <c r="BB20" s="335"/>
      <c r="BC20" s="335"/>
      <c r="BD20" s="335"/>
      <c r="BE20" s="526"/>
    </row>
    <row r="21" spans="1:57" ht="18.75" customHeight="1">
      <c r="A21" s="622"/>
      <c r="B21" s="625"/>
      <c r="C21" s="496"/>
      <c r="D21" s="513"/>
      <c r="E21" s="531"/>
      <c r="F21" s="513"/>
      <c r="G21" s="531"/>
      <c r="H21" s="421" t="s">
        <v>172</v>
      </c>
      <c r="I21" s="284" t="s">
        <v>48</v>
      </c>
      <c r="J21" s="450"/>
      <c r="K21" s="453"/>
      <c r="L21" s="408"/>
      <c r="M21" s="438"/>
      <c r="N21" s="629"/>
      <c r="O21" s="408"/>
      <c r="P21" s="50"/>
      <c r="Q21" s="50"/>
      <c r="R21" s="50"/>
      <c r="S21" s="501"/>
      <c r="T21" s="501"/>
      <c r="U21" s="501"/>
      <c r="V21" s="501"/>
      <c r="W21" s="501"/>
      <c r="X21" s="501"/>
      <c r="Y21" s="408"/>
      <c r="Z21" s="616"/>
      <c r="AA21" s="619"/>
      <c r="AB21" s="460"/>
      <c r="AC21" s="460"/>
      <c r="AD21" s="460"/>
      <c r="AE21" s="408"/>
      <c r="AF21" s="408"/>
      <c r="AG21" s="408"/>
      <c r="AH21" s="408"/>
      <c r="AI21" s="284"/>
      <c r="AJ21" s="605"/>
      <c r="AK21" s="608"/>
      <c r="AL21" s="608"/>
      <c r="AM21" s="551"/>
      <c r="AN21" s="613"/>
      <c r="AO21" s="527"/>
      <c r="AP21" s="286"/>
      <c r="AQ21" s="286"/>
      <c r="AR21" s="286"/>
      <c r="AS21" s="286"/>
      <c r="AT21" s="286"/>
      <c r="AU21" s="286"/>
      <c r="AV21" s="286"/>
      <c r="AW21" s="286"/>
      <c r="AX21" s="286"/>
      <c r="AY21" s="286"/>
      <c r="AZ21" s="333"/>
      <c r="BA21" s="339"/>
      <c r="BB21" s="335"/>
      <c r="BC21" s="335"/>
      <c r="BD21" s="335"/>
      <c r="BE21" s="526"/>
    </row>
    <row r="22" spans="1:57" ht="45.75" customHeight="1">
      <c r="A22" s="622"/>
      <c r="B22" s="625"/>
      <c r="C22" s="496"/>
      <c r="D22" s="513"/>
      <c r="E22" s="531"/>
      <c r="F22" s="513"/>
      <c r="G22" s="531"/>
      <c r="H22" s="421"/>
      <c r="I22" s="284"/>
      <c r="J22" s="450"/>
      <c r="K22" s="453"/>
      <c r="L22" s="408"/>
      <c r="M22" s="438"/>
      <c r="N22" s="629"/>
      <c r="O22" s="408"/>
      <c r="P22" s="50"/>
      <c r="Q22" s="50"/>
      <c r="R22" s="50"/>
      <c r="S22" s="501"/>
      <c r="T22" s="501"/>
      <c r="U22" s="501"/>
      <c r="V22" s="501"/>
      <c r="W22" s="501"/>
      <c r="X22" s="501"/>
      <c r="Y22" s="408"/>
      <c r="Z22" s="616"/>
      <c r="AA22" s="619"/>
      <c r="AB22" s="460"/>
      <c r="AC22" s="460"/>
      <c r="AD22" s="460"/>
      <c r="AE22" s="408"/>
      <c r="AF22" s="408"/>
      <c r="AG22" s="408"/>
      <c r="AH22" s="408"/>
      <c r="AI22" s="284"/>
      <c r="AJ22" s="605"/>
      <c r="AK22" s="608"/>
      <c r="AL22" s="608"/>
      <c r="AM22" s="551"/>
      <c r="AN22" s="613"/>
      <c r="AO22" s="527"/>
      <c r="AP22" s="286"/>
      <c r="AQ22" s="286"/>
      <c r="AR22" s="286"/>
      <c r="AS22" s="286"/>
      <c r="AT22" s="286"/>
      <c r="AU22" s="286"/>
      <c r="AV22" s="286"/>
      <c r="AW22" s="286"/>
      <c r="AX22" s="286"/>
      <c r="AY22" s="286"/>
      <c r="AZ22" s="333"/>
      <c r="BA22" s="339"/>
      <c r="BB22" s="335"/>
      <c r="BC22" s="335"/>
      <c r="BD22" s="335"/>
      <c r="BE22" s="526"/>
    </row>
    <row r="23" spans="1:57" ht="27.75" customHeight="1">
      <c r="A23" s="622"/>
      <c r="B23" s="625"/>
      <c r="C23" s="496"/>
      <c r="D23" s="513"/>
      <c r="E23" s="531"/>
      <c r="F23" s="513"/>
      <c r="G23" s="531"/>
      <c r="H23" s="555" t="s">
        <v>169</v>
      </c>
      <c r="I23" s="284" t="s">
        <v>48</v>
      </c>
      <c r="J23" s="450"/>
      <c r="K23" s="453"/>
      <c r="L23" s="408"/>
      <c r="M23" s="438"/>
      <c r="N23" s="629"/>
      <c r="O23" s="408"/>
      <c r="P23" s="50"/>
      <c r="Q23" s="50"/>
      <c r="R23" s="50"/>
      <c r="S23" s="501"/>
      <c r="T23" s="501"/>
      <c r="U23" s="501"/>
      <c r="V23" s="501"/>
      <c r="W23" s="501"/>
      <c r="X23" s="501"/>
      <c r="Y23" s="408"/>
      <c r="Z23" s="616"/>
      <c r="AA23" s="619"/>
      <c r="AB23" s="460"/>
      <c r="AC23" s="460"/>
      <c r="AD23" s="460"/>
      <c r="AE23" s="408"/>
      <c r="AF23" s="408"/>
      <c r="AG23" s="408"/>
      <c r="AH23" s="408"/>
      <c r="AI23" s="284"/>
      <c r="AJ23" s="605"/>
      <c r="AK23" s="608"/>
      <c r="AL23" s="608"/>
      <c r="AM23" s="551"/>
      <c r="AN23" s="613"/>
      <c r="AO23" s="527"/>
      <c r="AP23" s="286"/>
      <c r="AQ23" s="286"/>
      <c r="AR23" s="286"/>
      <c r="AS23" s="286"/>
      <c r="AT23" s="286"/>
      <c r="AU23" s="286"/>
      <c r="AV23" s="286"/>
      <c r="AW23" s="286"/>
      <c r="AX23" s="286"/>
      <c r="AY23" s="286"/>
      <c r="AZ23" s="333"/>
      <c r="BA23" s="339"/>
      <c r="BB23" s="335"/>
      <c r="BC23" s="335"/>
      <c r="BD23" s="335"/>
      <c r="BE23" s="526"/>
    </row>
    <row r="24" spans="1:57" ht="26.25" customHeight="1">
      <c r="A24" s="622"/>
      <c r="B24" s="625"/>
      <c r="C24" s="496"/>
      <c r="D24" s="513"/>
      <c r="E24" s="531"/>
      <c r="F24" s="513"/>
      <c r="G24" s="531"/>
      <c r="H24" s="556"/>
      <c r="I24" s="284"/>
      <c r="J24" s="450"/>
      <c r="K24" s="453"/>
      <c r="L24" s="408"/>
      <c r="M24" s="438"/>
      <c r="N24" s="629"/>
      <c r="O24" s="408"/>
      <c r="P24" s="286"/>
      <c r="Q24" s="286"/>
      <c r="R24" s="286"/>
      <c r="S24" s="501"/>
      <c r="T24" s="501"/>
      <c r="U24" s="501"/>
      <c r="V24" s="501"/>
      <c r="W24" s="501"/>
      <c r="X24" s="501"/>
      <c r="Y24" s="408"/>
      <c r="Z24" s="616"/>
      <c r="AA24" s="619"/>
      <c r="AB24" s="460"/>
      <c r="AC24" s="460"/>
      <c r="AD24" s="460"/>
      <c r="AE24" s="408"/>
      <c r="AF24" s="408"/>
      <c r="AG24" s="408"/>
      <c r="AH24" s="408"/>
      <c r="AI24" s="284"/>
      <c r="AJ24" s="605"/>
      <c r="AK24" s="608"/>
      <c r="AL24" s="608"/>
      <c r="AM24" s="551"/>
      <c r="AN24" s="613"/>
      <c r="AO24" s="527"/>
      <c r="AP24" s="286"/>
      <c r="AQ24" s="286"/>
      <c r="AR24" s="286"/>
      <c r="AS24" s="286"/>
      <c r="AT24" s="286"/>
      <c r="AU24" s="286"/>
      <c r="AV24" s="286"/>
      <c r="AW24" s="286"/>
      <c r="AX24" s="286"/>
      <c r="AY24" s="286"/>
      <c r="AZ24" s="333"/>
      <c r="BA24" s="339"/>
      <c r="BB24" s="335"/>
      <c r="BC24" s="335"/>
      <c r="BD24" s="335"/>
      <c r="BE24" s="526"/>
    </row>
    <row r="25" spans="1:57" ht="18.75" customHeight="1">
      <c r="A25" s="622"/>
      <c r="B25" s="625"/>
      <c r="C25" s="496"/>
      <c r="D25" s="513"/>
      <c r="E25" s="531"/>
      <c r="F25" s="513"/>
      <c r="G25" s="531"/>
      <c r="H25" s="421" t="s">
        <v>167</v>
      </c>
      <c r="I25" s="284" t="s">
        <v>48</v>
      </c>
      <c r="J25" s="450"/>
      <c r="K25" s="453"/>
      <c r="L25" s="408"/>
      <c r="M25" s="438"/>
      <c r="N25" s="629"/>
      <c r="O25" s="408"/>
      <c r="P25" s="286"/>
      <c r="Q25" s="286"/>
      <c r="R25" s="286"/>
      <c r="S25" s="501"/>
      <c r="T25" s="501"/>
      <c r="U25" s="501"/>
      <c r="V25" s="501"/>
      <c r="W25" s="501"/>
      <c r="X25" s="501"/>
      <c r="Y25" s="408"/>
      <c r="Z25" s="616"/>
      <c r="AA25" s="619"/>
      <c r="AB25" s="460"/>
      <c r="AC25" s="460"/>
      <c r="AD25" s="460"/>
      <c r="AE25" s="408"/>
      <c r="AF25" s="408"/>
      <c r="AG25" s="408"/>
      <c r="AH25" s="408"/>
      <c r="AI25" s="284"/>
      <c r="AJ25" s="605"/>
      <c r="AK25" s="608"/>
      <c r="AL25" s="608"/>
      <c r="AM25" s="551"/>
      <c r="AN25" s="613"/>
      <c r="AO25" s="527"/>
      <c r="AP25" s="286"/>
      <c r="AQ25" s="286"/>
      <c r="AR25" s="286"/>
      <c r="AS25" s="286"/>
      <c r="AT25" s="286"/>
      <c r="AU25" s="286"/>
      <c r="AV25" s="286"/>
      <c r="AW25" s="286"/>
      <c r="AX25" s="286"/>
      <c r="AY25" s="286"/>
      <c r="AZ25" s="333"/>
      <c r="BA25" s="339"/>
      <c r="BB25" s="335"/>
      <c r="BC25" s="335"/>
      <c r="BD25" s="335"/>
      <c r="BE25" s="526"/>
    </row>
    <row r="26" spans="1:57" ht="9.75" customHeight="1">
      <c r="A26" s="622"/>
      <c r="B26" s="625"/>
      <c r="C26" s="496"/>
      <c r="D26" s="513"/>
      <c r="E26" s="531"/>
      <c r="F26" s="513"/>
      <c r="G26" s="531"/>
      <c r="H26" s="421"/>
      <c r="I26" s="284"/>
      <c r="J26" s="450"/>
      <c r="K26" s="453"/>
      <c r="L26" s="408"/>
      <c r="M26" s="438"/>
      <c r="N26" s="629"/>
      <c r="O26" s="408"/>
      <c r="P26" s="286"/>
      <c r="Q26" s="286"/>
      <c r="R26" s="286"/>
      <c r="S26" s="501"/>
      <c r="T26" s="501"/>
      <c r="U26" s="501"/>
      <c r="V26" s="501"/>
      <c r="W26" s="501"/>
      <c r="X26" s="501"/>
      <c r="Y26" s="408"/>
      <c r="Z26" s="616"/>
      <c r="AA26" s="619"/>
      <c r="AB26" s="460"/>
      <c r="AC26" s="460"/>
      <c r="AD26" s="460"/>
      <c r="AE26" s="408"/>
      <c r="AF26" s="408"/>
      <c r="AG26" s="408"/>
      <c r="AH26" s="408"/>
      <c r="AI26" s="284"/>
      <c r="AJ26" s="605"/>
      <c r="AK26" s="608"/>
      <c r="AL26" s="608"/>
      <c r="AM26" s="551"/>
      <c r="AN26" s="613"/>
      <c r="AO26" s="527"/>
      <c r="AP26" s="286"/>
      <c r="AQ26" s="286"/>
      <c r="AR26" s="286"/>
      <c r="AS26" s="286"/>
      <c r="AT26" s="286"/>
      <c r="AU26" s="286"/>
      <c r="AV26" s="286"/>
      <c r="AW26" s="286"/>
      <c r="AX26" s="286"/>
      <c r="AY26" s="286"/>
      <c r="AZ26" s="333"/>
      <c r="BA26" s="339"/>
      <c r="BB26" s="335"/>
      <c r="BC26" s="335"/>
      <c r="BD26" s="335"/>
      <c r="BE26" s="526"/>
    </row>
    <row r="27" spans="1:57" ht="18.75" customHeight="1">
      <c r="A27" s="622"/>
      <c r="B27" s="625"/>
      <c r="C27" s="496"/>
      <c r="D27" s="513"/>
      <c r="E27" s="531"/>
      <c r="F27" s="513"/>
      <c r="G27" s="531"/>
      <c r="H27" s="421" t="s">
        <v>166</v>
      </c>
      <c r="I27" s="284" t="s">
        <v>49</v>
      </c>
      <c r="J27" s="450"/>
      <c r="K27" s="453"/>
      <c r="L27" s="408"/>
      <c r="M27" s="438"/>
      <c r="N27" s="629"/>
      <c r="O27" s="408"/>
      <c r="P27" s="286"/>
      <c r="Q27" s="286"/>
      <c r="R27" s="286"/>
      <c r="S27" s="501"/>
      <c r="T27" s="501"/>
      <c r="U27" s="501"/>
      <c r="V27" s="501"/>
      <c r="W27" s="501"/>
      <c r="X27" s="501"/>
      <c r="Y27" s="408"/>
      <c r="Z27" s="616"/>
      <c r="AA27" s="619"/>
      <c r="AB27" s="460"/>
      <c r="AC27" s="460"/>
      <c r="AD27" s="460"/>
      <c r="AE27" s="408"/>
      <c r="AF27" s="408"/>
      <c r="AG27" s="408"/>
      <c r="AH27" s="408"/>
      <c r="AI27" s="284"/>
      <c r="AJ27" s="605"/>
      <c r="AK27" s="608"/>
      <c r="AL27" s="608"/>
      <c r="AM27" s="551"/>
      <c r="AN27" s="613"/>
      <c r="AO27" s="527"/>
      <c r="AP27" s="286"/>
      <c r="AQ27" s="286"/>
      <c r="AR27" s="286"/>
      <c r="AS27" s="286"/>
      <c r="AT27" s="286"/>
      <c r="AU27" s="286"/>
      <c r="AV27" s="286"/>
      <c r="AW27" s="286"/>
      <c r="AX27" s="286"/>
      <c r="AY27" s="286"/>
      <c r="AZ27" s="333"/>
      <c r="BA27" s="339"/>
      <c r="BB27" s="335"/>
      <c r="BC27" s="335"/>
      <c r="BD27" s="335"/>
      <c r="BE27" s="526"/>
    </row>
    <row r="28" spans="1:57" ht="12.75" customHeight="1">
      <c r="A28" s="622"/>
      <c r="B28" s="625"/>
      <c r="C28" s="496"/>
      <c r="D28" s="513"/>
      <c r="E28" s="531"/>
      <c r="F28" s="513"/>
      <c r="G28" s="531"/>
      <c r="H28" s="421"/>
      <c r="I28" s="284"/>
      <c r="J28" s="450"/>
      <c r="K28" s="453"/>
      <c r="L28" s="408"/>
      <c r="M28" s="438"/>
      <c r="N28" s="629"/>
      <c r="O28" s="408"/>
      <c r="P28" s="286"/>
      <c r="Q28" s="286"/>
      <c r="R28" s="286"/>
      <c r="S28" s="501"/>
      <c r="T28" s="501"/>
      <c r="U28" s="501"/>
      <c r="V28" s="501"/>
      <c r="W28" s="501"/>
      <c r="X28" s="501"/>
      <c r="Y28" s="408"/>
      <c r="Z28" s="616"/>
      <c r="AA28" s="619"/>
      <c r="AB28" s="460"/>
      <c r="AC28" s="460"/>
      <c r="AD28" s="460"/>
      <c r="AE28" s="408"/>
      <c r="AF28" s="408"/>
      <c r="AG28" s="408"/>
      <c r="AH28" s="408"/>
      <c r="AI28" s="284"/>
      <c r="AJ28" s="605"/>
      <c r="AK28" s="608"/>
      <c r="AL28" s="608"/>
      <c r="AM28" s="551"/>
      <c r="AN28" s="613"/>
      <c r="AO28" s="527"/>
      <c r="AP28" s="286"/>
      <c r="AQ28" s="286"/>
      <c r="AR28" s="286"/>
      <c r="AS28" s="286"/>
      <c r="AT28" s="286"/>
      <c r="AU28" s="286"/>
      <c r="AV28" s="286"/>
      <c r="AW28" s="286"/>
      <c r="AX28" s="286"/>
      <c r="AY28" s="286"/>
      <c r="AZ28" s="333"/>
      <c r="BA28" s="339"/>
      <c r="BB28" s="335"/>
      <c r="BC28" s="335"/>
      <c r="BD28" s="335"/>
      <c r="BE28" s="526"/>
    </row>
    <row r="29" spans="1:57" ht="18.75" customHeight="1">
      <c r="A29" s="622"/>
      <c r="B29" s="625"/>
      <c r="C29" s="496"/>
      <c r="D29" s="513"/>
      <c r="E29" s="531"/>
      <c r="F29" s="513"/>
      <c r="G29" s="531"/>
      <c r="H29" s="421" t="s">
        <v>165</v>
      </c>
      <c r="I29" s="284" t="s">
        <v>49</v>
      </c>
      <c r="J29" s="450"/>
      <c r="K29" s="453"/>
      <c r="L29" s="408"/>
      <c r="M29" s="438"/>
      <c r="N29" s="629"/>
      <c r="O29" s="408"/>
      <c r="P29" s="286"/>
      <c r="Q29" s="286"/>
      <c r="R29" s="286"/>
      <c r="S29" s="501"/>
      <c r="T29" s="501"/>
      <c r="U29" s="501"/>
      <c r="V29" s="501"/>
      <c r="W29" s="501"/>
      <c r="X29" s="501"/>
      <c r="Y29" s="408"/>
      <c r="Z29" s="616"/>
      <c r="AA29" s="619"/>
      <c r="AB29" s="460"/>
      <c r="AC29" s="460"/>
      <c r="AD29" s="460"/>
      <c r="AE29" s="408"/>
      <c r="AF29" s="408"/>
      <c r="AG29" s="408"/>
      <c r="AH29" s="408"/>
      <c r="AI29" s="284"/>
      <c r="AJ29" s="605"/>
      <c r="AK29" s="608"/>
      <c r="AL29" s="608"/>
      <c r="AM29" s="551"/>
      <c r="AN29" s="613"/>
      <c r="AO29" s="527"/>
      <c r="AP29" s="286"/>
      <c r="AQ29" s="286"/>
      <c r="AR29" s="286"/>
      <c r="AS29" s="286"/>
      <c r="AT29" s="286"/>
      <c r="AU29" s="286"/>
      <c r="AV29" s="286"/>
      <c r="AW29" s="286"/>
      <c r="AX29" s="286"/>
      <c r="AY29" s="286"/>
      <c r="AZ29" s="333"/>
      <c r="BA29" s="339"/>
      <c r="BB29" s="335"/>
      <c r="BC29" s="335"/>
      <c r="BD29" s="335"/>
      <c r="BE29" s="526"/>
    </row>
    <row r="30" spans="1:57" ht="12.75" customHeight="1">
      <c r="A30" s="622"/>
      <c r="B30" s="625"/>
      <c r="C30" s="496"/>
      <c r="D30" s="513"/>
      <c r="E30" s="531"/>
      <c r="F30" s="513"/>
      <c r="G30" s="531"/>
      <c r="H30" s="421"/>
      <c r="I30" s="284"/>
      <c r="J30" s="450"/>
      <c r="K30" s="453"/>
      <c r="L30" s="408"/>
      <c r="M30" s="438"/>
      <c r="N30" s="629"/>
      <c r="O30" s="408"/>
      <c r="P30" s="286"/>
      <c r="Q30" s="286"/>
      <c r="R30" s="286"/>
      <c r="S30" s="501"/>
      <c r="T30" s="501"/>
      <c r="U30" s="501"/>
      <c r="V30" s="501"/>
      <c r="W30" s="501"/>
      <c r="X30" s="501"/>
      <c r="Y30" s="408"/>
      <c r="Z30" s="616"/>
      <c r="AA30" s="619"/>
      <c r="AB30" s="460"/>
      <c r="AC30" s="460"/>
      <c r="AD30" s="460"/>
      <c r="AE30" s="408"/>
      <c r="AF30" s="408"/>
      <c r="AG30" s="408"/>
      <c r="AH30" s="408"/>
      <c r="AI30" s="284"/>
      <c r="AJ30" s="605"/>
      <c r="AK30" s="608"/>
      <c r="AL30" s="608"/>
      <c r="AM30" s="551"/>
      <c r="AN30" s="613"/>
      <c r="AO30" s="527"/>
      <c r="AP30" s="286"/>
      <c r="AQ30" s="286"/>
      <c r="AR30" s="286"/>
      <c r="AS30" s="286"/>
      <c r="AT30" s="286"/>
      <c r="AU30" s="286"/>
      <c r="AV30" s="286"/>
      <c r="AW30" s="286"/>
      <c r="AX30" s="286"/>
      <c r="AY30" s="286"/>
      <c r="AZ30" s="333"/>
      <c r="BA30" s="339"/>
      <c r="BB30" s="335"/>
      <c r="BC30" s="335"/>
      <c r="BD30" s="335"/>
      <c r="BE30" s="526"/>
    </row>
    <row r="31" spans="1:57" ht="14.25" customHeight="1">
      <c r="A31" s="622"/>
      <c r="B31" s="625"/>
      <c r="C31" s="496"/>
      <c r="D31" s="513"/>
      <c r="E31" s="531"/>
      <c r="F31" s="513"/>
      <c r="G31" s="531"/>
      <c r="H31" s="555" t="s">
        <v>164</v>
      </c>
      <c r="I31" s="284" t="s">
        <v>49</v>
      </c>
      <c r="J31" s="450"/>
      <c r="K31" s="453"/>
      <c r="L31" s="408"/>
      <c r="M31" s="438"/>
      <c r="N31" s="629"/>
      <c r="O31" s="408"/>
      <c r="P31" s="286"/>
      <c r="Q31" s="286"/>
      <c r="R31" s="286"/>
      <c r="S31" s="501"/>
      <c r="T31" s="501"/>
      <c r="U31" s="501"/>
      <c r="V31" s="501"/>
      <c r="W31" s="501"/>
      <c r="X31" s="501"/>
      <c r="Y31" s="408"/>
      <c r="Z31" s="616"/>
      <c r="AA31" s="619"/>
      <c r="AB31" s="460"/>
      <c r="AC31" s="460"/>
      <c r="AD31" s="460"/>
      <c r="AE31" s="408"/>
      <c r="AF31" s="408"/>
      <c r="AG31" s="408"/>
      <c r="AH31" s="408"/>
      <c r="AI31" s="284"/>
      <c r="AJ31" s="605"/>
      <c r="AK31" s="608"/>
      <c r="AL31" s="608"/>
      <c r="AM31" s="551"/>
      <c r="AN31" s="613"/>
      <c r="AO31" s="527"/>
      <c r="AP31" s="286"/>
      <c r="AQ31" s="286"/>
      <c r="AR31" s="286"/>
      <c r="AS31" s="286"/>
      <c r="AT31" s="286"/>
      <c r="AU31" s="286"/>
      <c r="AV31" s="286"/>
      <c r="AW31" s="286"/>
      <c r="AX31" s="286"/>
      <c r="AY31" s="286"/>
      <c r="AZ31" s="333"/>
      <c r="BA31" s="339"/>
      <c r="BB31" s="335"/>
      <c r="BC31" s="335"/>
      <c r="BD31" s="335"/>
      <c r="BE31" s="526"/>
    </row>
    <row r="32" spans="1:57" ht="13.5" customHeight="1">
      <c r="A32" s="622"/>
      <c r="B32" s="625"/>
      <c r="C32" s="496"/>
      <c r="D32" s="513"/>
      <c r="E32" s="531"/>
      <c r="F32" s="513"/>
      <c r="G32" s="531"/>
      <c r="H32" s="556"/>
      <c r="I32" s="284"/>
      <c r="J32" s="450"/>
      <c r="K32" s="453"/>
      <c r="L32" s="408"/>
      <c r="M32" s="438"/>
      <c r="N32" s="629"/>
      <c r="O32" s="408"/>
      <c r="P32" s="286"/>
      <c r="Q32" s="286"/>
      <c r="R32" s="286"/>
      <c r="S32" s="501"/>
      <c r="T32" s="501"/>
      <c r="U32" s="501"/>
      <c r="V32" s="501"/>
      <c r="W32" s="501"/>
      <c r="X32" s="501"/>
      <c r="Y32" s="408"/>
      <c r="Z32" s="616"/>
      <c r="AA32" s="619"/>
      <c r="AB32" s="460"/>
      <c r="AC32" s="460"/>
      <c r="AD32" s="460"/>
      <c r="AE32" s="408"/>
      <c r="AF32" s="408"/>
      <c r="AG32" s="408"/>
      <c r="AH32" s="408"/>
      <c r="AI32" s="284"/>
      <c r="AJ32" s="605"/>
      <c r="AK32" s="608"/>
      <c r="AL32" s="608"/>
      <c r="AM32" s="551"/>
      <c r="AN32" s="613"/>
      <c r="AO32" s="527"/>
      <c r="AP32" s="286"/>
      <c r="AQ32" s="286"/>
      <c r="AR32" s="286"/>
      <c r="AS32" s="286"/>
      <c r="AT32" s="286"/>
      <c r="AU32" s="286"/>
      <c r="AV32" s="286"/>
      <c r="AW32" s="286"/>
      <c r="AX32" s="286"/>
      <c r="AY32" s="286"/>
      <c r="AZ32" s="333"/>
      <c r="BA32" s="339"/>
      <c r="BB32" s="335"/>
      <c r="BC32" s="335"/>
      <c r="BD32" s="335"/>
      <c r="BE32" s="526"/>
    </row>
    <row r="33" spans="1:57" ht="18.75" customHeight="1">
      <c r="A33" s="622"/>
      <c r="B33" s="625"/>
      <c r="C33" s="496"/>
      <c r="D33" s="513"/>
      <c r="E33" s="531"/>
      <c r="F33" s="513"/>
      <c r="G33" s="531"/>
      <c r="H33" s="577" t="s">
        <v>163</v>
      </c>
      <c r="I33" s="284" t="s">
        <v>49</v>
      </c>
      <c r="J33" s="450"/>
      <c r="K33" s="453"/>
      <c r="L33" s="408"/>
      <c r="M33" s="438"/>
      <c r="N33" s="629"/>
      <c r="O33" s="408"/>
      <c r="P33" s="286"/>
      <c r="Q33" s="286"/>
      <c r="R33" s="286"/>
      <c r="S33" s="501"/>
      <c r="T33" s="501"/>
      <c r="U33" s="501"/>
      <c r="V33" s="501"/>
      <c r="W33" s="501"/>
      <c r="X33" s="501"/>
      <c r="Y33" s="408"/>
      <c r="Z33" s="616"/>
      <c r="AA33" s="619"/>
      <c r="AB33" s="460"/>
      <c r="AC33" s="460"/>
      <c r="AD33" s="460"/>
      <c r="AE33" s="408"/>
      <c r="AF33" s="408"/>
      <c r="AG33" s="408"/>
      <c r="AH33" s="408"/>
      <c r="AI33" s="284"/>
      <c r="AJ33" s="605"/>
      <c r="AK33" s="608"/>
      <c r="AL33" s="608"/>
      <c r="AM33" s="551"/>
      <c r="AN33" s="613"/>
      <c r="AO33" s="527"/>
      <c r="AP33" s="286"/>
      <c r="AQ33" s="286"/>
      <c r="AR33" s="286"/>
      <c r="AS33" s="286"/>
      <c r="AT33" s="286"/>
      <c r="AU33" s="286"/>
      <c r="AV33" s="286"/>
      <c r="AW33" s="286"/>
      <c r="AX33" s="286"/>
      <c r="AY33" s="286"/>
      <c r="AZ33" s="333"/>
      <c r="BA33" s="339"/>
      <c r="BB33" s="335"/>
      <c r="BC33" s="335"/>
      <c r="BD33" s="335"/>
      <c r="BE33" s="526"/>
    </row>
    <row r="34" spans="1:57" ht="15.75" customHeight="1" thickBot="1">
      <c r="A34" s="623"/>
      <c r="B34" s="626"/>
      <c r="C34" s="497"/>
      <c r="D34" s="514"/>
      <c r="E34" s="532"/>
      <c r="F34" s="514"/>
      <c r="G34" s="532"/>
      <c r="H34" s="578"/>
      <c r="I34" s="284"/>
      <c r="J34" s="558"/>
      <c r="K34" s="560"/>
      <c r="L34" s="455"/>
      <c r="M34" s="562"/>
      <c r="N34" s="630"/>
      <c r="O34" s="455"/>
      <c r="P34" s="286"/>
      <c r="Q34" s="286"/>
      <c r="R34" s="286"/>
      <c r="S34" s="544"/>
      <c r="T34" s="544"/>
      <c r="U34" s="544"/>
      <c r="V34" s="544"/>
      <c r="W34" s="544"/>
      <c r="X34" s="544"/>
      <c r="Y34" s="455"/>
      <c r="Z34" s="617"/>
      <c r="AA34" s="620"/>
      <c r="AB34" s="461"/>
      <c r="AC34" s="461"/>
      <c r="AD34" s="461"/>
      <c r="AE34" s="455"/>
      <c r="AF34" s="455"/>
      <c r="AG34" s="455"/>
      <c r="AH34" s="455"/>
      <c r="AI34" s="285"/>
      <c r="AJ34" s="606"/>
      <c r="AK34" s="609"/>
      <c r="AL34" s="609"/>
      <c r="AM34" s="611"/>
      <c r="AN34" s="614"/>
      <c r="AO34" s="528"/>
      <c r="AP34" s="287"/>
      <c r="AQ34" s="287"/>
      <c r="AR34" s="287"/>
      <c r="AS34" s="287"/>
      <c r="AT34" s="287"/>
      <c r="AU34" s="287"/>
      <c r="AV34" s="287"/>
      <c r="AW34" s="287"/>
      <c r="AX34" s="287"/>
      <c r="AY34" s="287"/>
      <c r="AZ34" s="340"/>
      <c r="BA34" s="341"/>
      <c r="BB34" s="342"/>
      <c r="BC34" s="342"/>
      <c r="BD34" s="342"/>
      <c r="BE34" s="529"/>
    </row>
    <row r="35" spans="1:57" ht="46.5" customHeight="1" thickBot="1">
      <c r="A35" s="291">
        <v>2</v>
      </c>
      <c r="B35" s="584" t="s">
        <v>522</v>
      </c>
      <c r="C35" s="395" t="s">
        <v>531</v>
      </c>
      <c r="D35" s="523" t="s">
        <v>32</v>
      </c>
      <c r="E35" s="515" t="s">
        <v>532</v>
      </c>
      <c r="F35" s="587" t="s">
        <v>533</v>
      </c>
      <c r="G35" s="515" t="s">
        <v>38</v>
      </c>
      <c r="H35" s="52" t="s">
        <v>194</v>
      </c>
      <c r="I35" s="125" t="s">
        <v>68</v>
      </c>
      <c r="J35" s="557">
        <v>10</v>
      </c>
      <c r="K35" s="559" t="str">
        <f>+IF(AND(J35&lt;6,J35&gt;0),"Moderado",IF(AND(J35&lt;12,J35&gt;5),"Mayor",IF(AND(J35&lt;20,J35&gt;11),"Catastrófico","Responda las Preguntas de Impacto")))</f>
        <v>Mayor</v>
      </c>
      <c r="L35" s="407"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519"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515" t="s">
        <v>523</v>
      </c>
      <c r="O35" s="283" t="s">
        <v>65</v>
      </c>
      <c r="P35" s="50" t="s">
        <v>179</v>
      </c>
      <c r="Q35" s="45" t="s">
        <v>76</v>
      </c>
      <c r="R35" s="45">
        <f>+IFERROR(VLOOKUP(Q35,[3]DATOS!$E$2:$F$17,2,FALSE),"")</f>
        <v>15</v>
      </c>
      <c r="S35" s="601">
        <f>SUM(R35:R42)</f>
        <v>100</v>
      </c>
      <c r="T35" s="286" t="str">
        <f>+IF(AND(S35&lt;=100,S35&gt;=96),"Fuerte",IF(AND(S35&lt;=95,S35&gt;=86),"Moderado",IF(AND(S35&lt;=85,J35&gt;=0),"Débil"," ")))</f>
        <v>Fuerte</v>
      </c>
      <c r="U35" s="286" t="s">
        <v>90</v>
      </c>
      <c r="V35" s="286"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86">
        <f>IF(V35="Fuerte",100,IF(V35="Moderado",50,IF(V35="Débil",0)))</f>
        <v>100</v>
      </c>
      <c r="X35" s="543">
        <f>AVERAGE(W35:W60)</f>
        <v>100</v>
      </c>
      <c r="Y35" s="549" t="s">
        <v>524</v>
      </c>
      <c r="Z35" s="597" t="s">
        <v>520</v>
      </c>
      <c r="AA35" s="569" t="s">
        <v>535</v>
      </c>
      <c r="AB35" s="598" t="str">
        <f>+IF(X35=100,"Fuerte",IF(AND(X35&lt;=99,X35&gt;=50),"Moderado",IF(X35&lt;50,"Débil"," ")))</f>
        <v>Fuerte</v>
      </c>
      <c r="AC35" s="459" t="s">
        <v>95</v>
      </c>
      <c r="AD35" s="459" t="s">
        <v>96</v>
      </c>
      <c r="AE35" s="408"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08"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08" t="str">
        <f>K35</f>
        <v>Mayor</v>
      </c>
      <c r="AH35" s="408"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438"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73" t="s">
        <v>534</v>
      </c>
      <c r="AK35" s="547">
        <v>43132</v>
      </c>
      <c r="AL35" s="547">
        <v>43465</v>
      </c>
      <c r="AM35" s="572" t="s">
        <v>404</v>
      </c>
      <c r="AN35" s="524" t="s">
        <v>526</v>
      </c>
      <c r="AO35" s="539"/>
      <c r="AP35" s="500"/>
      <c r="AQ35" s="500"/>
      <c r="AR35" s="500"/>
      <c r="AS35" s="500"/>
      <c r="AT35" s="500"/>
      <c r="AU35" s="500"/>
      <c r="AV35" s="500"/>
      <c r="AW35" s="500"/>
      <c r="AX35" s="500"/>
      <c r="AY35" s="500"/>
      <c r="AZ35" s="503"/>
      <c r="BA35" s="506"/>
      <c r="BB35" s="533"/>
      <c r="BC35" s="533"/>
      <c r="BD35" s="533"/>
      <c r="BE35" s="536"/>
    </row>
    <row r="36" spans="1:57" ht="30" customHeight="1" thickBot="1">
      <c r="A36" s="292"/>
      <c r="B36" s="585"/>
      <c r="C36" s="396"/>
      <c r="D36" s="524"/>
      <c r="E36" s="426"/>
      <c r="F36" s="588"/>
      <c r="G36" s="426"/>
      <c r="H36" s="47" t="s">
        <v>187</v>
      </c>
      <c r="I36" s="125" t="s">
        <v>68</v>
      </c>
      <c r="J36" s="450"/>
      <c r="K36" s="453"/>
      <c r="L36" s="408"/>
      <c r="M36" s="438"/>
      <c r="N36" s="426"/>
      <c r="O36" s="284"/>
      <c r="P36" s="50" t="s">
        <v>177</v>
      </c>
      <c r="Q36" s="45" t="s">
        <v>78</v>
      </c>
      <c r="R36" s="45">
        <f>+IFERROR(VLOOKUP(Q36,[3]DATOS!$E$2:$F$17,2,FALSE),"")</f>
        <v>15</v>
      </c>
      <c r="S36" s="602"/>
      <c r="T36" s="286"/>
      <c r="U36" s="286"/>
      <c r="V36" s="286"/>
      <c r="W36" s="286"/>
      <c r="X36" s="501"/>
      <c r="Y36" s="396"/>
      <c r="Z36" s="566"/>
      <c r="AA36" s="569"/>
      <c r="AB36" s="598"/>
      <c r="AC36" s="460"/>
      <c r="AD36" s="460"/>
      <c r="AE36" s="408"/>
      <c r="AF36" s="408"/>
      <c r="AG36" s="408"/>
      <c r="AH36" s="408"/>
      <c r="AI36" s="438"/>
      <c r="AJ36" s="592"/>
      <c r="AK36" s="547"/>
      <c r="AL36" s="547"/>
      <c r="AM36" s="572"/>
      <c r="AN36" s="524"/>
      <c r="AO36" s="540"/>
      <c r="AP36" s="501"/>
      <c r="AQ36" s="501"/>
      <c r="AR36" s="501"/>
      <c r="AS36" s="501"/>
      <c r="AT36" s="501"/>
      <c r="AU36" s="501"/>
      <c r="AV36" s="501"/>
      <c r="AW36" s="501"/>
      <c r="AX36" s="501"/>
      <c r="AY36" s="501"/>
      <c r="AZ36" s="504"/>
      <c r="BA36" s="507"/>
      <c r="BB36" s="534"/>
      <c r="BC36" s="534"/>
      <c r="BD36" s="534"/>
      <c r="BE36" s="537"/>
    </row>
    <row r="37" spans="1:57" ht="30" customHeight="1" thickBot="1">
      <c r="A37" s="292"/>
      <c r="B37" s="585"/>
      <c r="C37" s="396"/>
      <c r="D37" s="524"/>
      <c r="E37" s="426"/>
      <c r="F37" s="588"/>
      <c r="G37" s="426"/>
      <c r="H37" s="47" t="s">
        <v>186</v>
      </c>
      <c r="I37" s="125" t="s">
        <v>68</v>
      </c>
      <c r="J37" s="450"/>
      <c r="K37" s="453"/>
      <c r="L37" s="408"/>
      <c r="M37" s="438"/>
      <c r="N37" s="426"/>
      <c r="O37" s="284"/>
      <c r="P37" s="50" t="s">
        <v>175</v>
      </c>
      <c r="Q37" s="45" t="s">
        <v>80</v>
      </c>
      <c r="R37" s="45">
        <f>+IFERROR(VLOOKUP(Q37,[3]DATOS!$E$2:$F$17,2,FALSE),"")</f>
        <v>15</v>
      </c>
      <c r="S37" s="602"/>
      <c r="T37" s="286"/>
      <c r="U37" s="286"/>
      <c r="V37" s="286"/>
      <c r="W37" s="286"/>
      <c r="X37" s="501"/>
      <c r="Y37" s="396"/>
      <c r="Z37" s="566"/>
      <c r="AA37" s="569"/>
      <c r="AB37" s="598"/>
      <c r="AC37" s="460"/>
      <c r="AD37" s="460"/>
      <c r="AE37" s="408"/>
      <c r="AF37" s="408"/>
      <c r="AG37" s="408"/>
      <c r="AH37" s="408"/>
      <c r="AI37" s="438"/>
      <c r="AJ37" s="592"/>
      <c r="AK37" s="547"/>
      <c r="AL37" s="547"/>
      <c r="AM37" s="572"/>
      <c r="AN37" s="524"/>
      <c r="AO37" s="540"/>
      <c r="AP37" s="501"/>
      <c r="AQ37" s="501"/>
      <c r="AR37" s="501"/>
      <c r="AS37" s="501"/>
      <c r="AT37" s="501"/>
      <c r="AU37" s="501"/>
      <c r="AV37" s="501"/>
      <c r="AW37" s="501"/>
      <c r="AX37" s="501"/>
      <c r="AY37" s="501"/>
      <c r="AZ37" s="504"/>
      <c r="BA37" s="507"/>
      <c r="BB37" s="534"/>
      <c r="BC37" s="534"/>
      <c r="BD37" s="534"/>
      <c r="BE37" s="537"/>
    </row>
    <row r="38" spans="1:57" ht="30" customHeight="1" thickBot="1">
      <c r="A38" s="292"/>
      <c r="B38" s="585"/>
      <c r="C38" s="396"/>
      <c r="D38" s="524"/>
      <c r="E38" s="426"/>
      <c r="F38" s="588"/>
      <c r="G38" s="426"/>
      <c r="H38" s="47" t="s">
        <v>185</v>
      </c>
      <c r="I38" s="125" t="s">
        <v>513</v>
      </c>
      <c r="J38" s="450"/>
      <c r="K38" s="453"/>
      <c r="L38" s="408"/>
      <c r="M38" s="438"/>
      <c r="N38" s="426"/>
      <c r="O38" s="284"/>
      <c r="P38" s="50" t="s">
        <v>173</v>
      </c>
      <c r="Q38" s="45" t="s">
        <v>82</v>
      </c>
      <c r="R38" s="45">
        <f>+IFERROR(VLOOKUP(Q38,[3]DATOS!$E$2:$F$17,2,FALSE),"")</f>
        <v>15</v>
      </c>
      <c r="S38" s="602"/>
      <c r="T38" s="286"/>
      <c r="U38" s="286"/>
      <c r="V38" s="286"/>
      <c r="W38" s="286"/>
      <c r="X38" s="501"/>
      <c r="Y38" s="396"/>
      <c r="Z38" s="566"/>
      <c r="AA38" s="569"/>
      <c r="AB38" s="598"/>
      <c r="AC38" s="460"/>
      <c r="AD38" s="460"/>
      <c r="AE38" s="408"/>
      <c r="AF38" s="408"/>
      <c r="AG38" s="408"/>
      <c r="AH38" s="408"/>
      <c r="AI38" s="438"/>
      <c r="AJ38" s="592"/>
      <c r="AK38" s="547"/>
      <c r="AL38" s="547"/>
      <c r="AM38" s="572"/>
      <c r="AN38" s="524"/>
      <c r="AO38" s="540"/>
      <c r="AP38" s="501"/>
      <c r="AQ38" s="501"/>
      <c r="AR38" s="501"/>
      <c r="AS38" s="501"/>
      <c r="AT38" s="501"/>
      <c r="AU38" s="501"/>
      <c r="AV38" s="501"/>
      <c r="AW38" s="501"/>
      <c r="AX38" s="501"/>
      <c r="AY38" s="501"/>
      <c r="AZ38" s="504"/>
      <c r="BA38" s="507"/>
      <c r="BB38" s="534"/>
      <c r="BC38" s="534"/>
      <c r="BD38" s="534"/>
      <c r="BE38" s="537"/>
    </row>
    <row r="39" spans="1:57" ht="30" customHeight="1" thickBot="1">
      <c r="A39" s="292"/>
      <c r="B39" s="585"/>
      <c r="C39" s="396"/>
      <c r="D39" s="524"/>
      <c r="E39" s="426"/>
      <c r="F39" s="588"/>
      <c r="G39" s="426"/>
      <c r="H39" s="47" t="s">
        <v>184</v>
      </c>
      <c r="I39" s="125" t="s">
        <v>68</v>
      </c>
      <c r="J39" s="450"/>
      <c r="K39" s="453"/>
      <c r="L39" s="408"/>
      <c r="M39" s="438"/>
      <c r="N39" s="426"/>
      <c r="O39" s="284"/>
      <c r="P39" s="50" t="s">
        <v>171</v>
      </c>
      <c r="Q39" s="45" t="s">
        <v>85</v>
      </c>
      <c r="R39" s="45">
        <f>+IFERROR(VLOOKUP(Q39,[3]DATOS!$E$2:$F$17,2,FALSE),"")</f>
        <v>15</v>
      </c>
      <c r="S39" s="602"/>
      <c r="T39" s="286"/>
      <c r="U39" s="286"/>
      <c r="V39" s="286"/>
      <c r="W39" s="286"/>
      <c r="X39" s="501"/>
      <c r="Y39" s="396"/>
      <c r="Z39" s="566"/>
      <c r="AA39" s="569"/>
      <c r="AB39" s="598"/>
      <c r="AC39" s="460"/>
      <c r="AD39" s="460"/>
      <c r="AE39" s="408"/>
      <c r="AF39" s="408"/>
      <c r="AG39" s="408"/>
      <c r="AH39" s="408"/>
      <c r="AI39" s="438"/>
      <c r="AJ39" s="592"/>
      <c r="AK39" s="547"/>
      <c r="AL39" s="547"/>
      <c r="AM39" s="572"/>
      <c r="AN39" s="524"/>
      <c r="AO39" s="540"/>
      <c r="AP39" s="501"/>
      <c r="AQ39" s="501"/>
      <c r="AR39" s="501"/>
      <c r="AS39" s="501"/>
      <c r="AT39" s="501"/>
      <c r="AU39" s="501"/>
      <c r="AV39" s="501"/>
      <c r="AW39" s="501"/>
      <c r="AX39" s="501"/>
      <c r="AY39" s="501"/>
      <c r="AZ39" s="504"/>
      <c r="BA39" s="507"/>
      <c r="BB39" s="534"/>
      <c r="BC39" s="534"/>
      <c r="BD39" s="534"/>
      <c r="BE39" s="537"/>
    </row>
    <row r="40" spans="1:57" ht="30" customHeight="1" thickBot="1">
      <c r="A40" s="292"/>
      <c r="B40" s="585"/>
      <c r="C40" s="396"/>
      <c r="D40" s="524"/>
      <c r="E40" s="426"/>
      <c r="F40" s="588"/>
      <c r="G40" s="426"/>
      <c r="H40" s="47" t="s">
        <v>183</v>
      </c>
      <c r="I40" s="125" t="s">
        <v>68</v>
      </c>
      <c r="J40" s="450"/>
      <c r="K40" s="453"/>
      <c r="L40" s="408"/>
      <c r="M40" s="438"/>
      <c r="N40" s="426"/>
      <c r="O40" s="284"/>
      <c r="P40" s="51" t="s">
        <v>170</v>
      </c>
      <c r="Q40" s="45" t="s">
        <v>98</v>
      </c>
      <c r="R40" s="45">
        <f>+IFERROR(VLOOKUP(Q40,[3]DATOS!$E$2:$F$17,2,FALSE),"")</f>
        <v>15</v>
      </c>
      <c r="S40" s="602"/>
      <c r="T40" s="286"/>
      <c r="U40" s="286"/>
      <c r="V40" s="286"/>
      <c r="W40" s="286"/>
      <c r="X40" s="501"/>
      <c r="Y40" s="396"/>
      <c r="Z40" s="566"/>
      <c r="AA40" s="569"/>
      <c r="AB40" s="598"/>
      <c r="AC40" s="460"/>
      <c r="AD40" s="460"/>
      <c r="AE40" s="408"/>
      <c r="AF40" s="408"/>
      <c r="AG40" s="408"/>
      <c r="AH40" s="408"/>
      <c r="AI40" s="438"/>
      <c r="AJ40" s="592"/>
      <c r="AK40" s="547"/>
      <c r="AL40" s="547"/>
      <c r="AM40" s="572"/>
      <c r="AN40" s="524"/>
      <c r="AO40" s="540"/>
      <c r="AP40" s="501"/>
      <c r="AQ40" s="501"/>
      <c r="AR40" s="501"/>
      <c r="AS40" s="501"/>
      <c r="AT40" s="501"/>
      <c r="AU40" s="501"/>
      <c r="AV40" s="501"/>
      <c r="AW40" s="501"/>
      <c r="AX40" s="501"/>
      <c r="AY40" s="501"/>
      <c r="AZ40" s="504"/>
      <c r="BA40" s="507"/>
      <c r="BB40" s="534"/>
      <c r="BC40" s="534"/>
      <c r="BD40" s="534"/>
      <c r="BE40" s="537"/>
    </row>
    <row r="41" spans="1:57" ht="30" customHeight="1" thickBot="1">
      <c r="A41" s="292"/>
      <c r="B41" s="585"/>
      <c r="C41" s="396"/>
      <c r="D41" s="524"/>
      <c r="E41" s="426"/>
      <c r="F41" s="588"/>
      <c r="G41" s="426"/>
      <c r="H41" s="47" t="s">
        <v>182</v>
      </c>
      <c r="I41" s="125" t="s">
        <v>513</v>
      </c>
      <c r="J41" s="450"/>
      <c r="K41" s="453"/>
      <c r="L41" s="408"/>
      <c r="M41" s="438"/>
      <c r="N41" s="426"/>
      <c r="O41" s="284"/>
      <c r="P41" s="50" t="s">
        <v>168</v>
      </c>
      <c r="Q41" s="50" t="s">
        <v>87</v>
      </c>
      <c r="R41" s="50">
        <f>+IFERROR(VLOOKUP(Q41,[3]DATOS!$E$2:$F$17,2,FALSE),"")</f>
        <v>10</v>
      </c>
      <c r="S41" s="602"/>
      <c r="T41" s="286"/>
      <c r="U41" s="286"/>
      <c r="V41" s="286"/>
      <c r="W41" s="286"/>
      <c r="X41" s="501"/>
      <c r="Y41" s="396"/>
      <c r="Z41" s="566"/>
      <c r="AA41" s="569"/>
      <c r="AB41" s="598"/>
      <c r="AC41" s="460"/>
      <c r="AD41" s="460"/>
      <c r="AE41" s="408"/>
      <c r="AF41" s="408"/>
      <c r="AG41" s="408"/>
      <c r="AH41" s="408"/>
      <c r="AI41" s="438"/>
      <c r="AJ41" s="592"/>
      <c r="AK41" s="547"/>
      <c r="AL41" s="547"/>
      <c r="AM41" s="572"/>
      <c r="AN41" s="524"/>
      <c r="AO41" s="540"/>
      <c r="AP41" s="501"/>
      <c r="AQ41" s="501"/>
      <c r="AR41" s="501"/>
      <c r="AS41" s="501"/>
      <c r="AT41" s="501"/>
      <c r="AU41" s="501"/>
      <c r="AV41" s="501"/>
      <c r="AW41" s="501"/>
      <c r="AX41" s="501"/>
      <c r="AY41" s="501"/>
      <c r="AZ41" s="504"/>
      <c r="BA41" s="507"/>
      <c r="BB41" s="534"/>
      <c r="BC41" s="534"/>
      <c r="BD41" s="534"/>
      <c r="BE41" s="537"/>
    </row>
    <row r="42" spans="1:57" ht="72" customHeight="1" thickBot="1">
      <c r="A42" s="292"/>
      <c r="B42" s="585"/>
      <c r="C42" s="396"/>
      <c r="D42" s="524"/>
      <c r="E42" s="426"/>
      <c r="F42" s="588"/>
      <c r="G42" s="426"/>
      <c r="H42" s="47" t="s">
        <v>181</v>
      </c>
      <c r="I42" s="125" t="s">
        <v>513</v>
      </c>
      <c r="J42" s="450"/>
      <c r="K42" s="453"/>
      <c r="L42" s="408"/>
      <c r="M42" s="438"/>
      <c r="N42" s="426"/>
      <c r="O42" s="284"/>
      <c r="P42" s="49"/>
      <c r="Q42" s="49"/>
      <c r="R42" s="49"/>
      <c r="S42" s="603"/>
      <c r="T42" s="286"/>
      <c r="U42" s="286"/>
      <c r="V42" s="286"/>
      <c r="W42" s="286"/>
      <c r="X42" s="501"/>
      <c r="Y42" s="554"/>
      <c r="Z42" s="567"/>
      <c r="AA42" s="570"/>
      <c r="AB42" s="598"/>
      <c r="AC42" s="460"/>
      <c r="AD42" s="460"/>
      <c r="AE42" s="408"/>
      <c r="AF42" s="408"/>
      <c r="AG42" s="408"/>
      <c r="AH42" s="408"/>
      <c r="AI42" s="438"/>
      <c r="AJ42" s="592"/>
      <c r="AK42" s="553"/>
      <c r="AL42" s="553"/>
      <c r="AM42" s="573"/>
      <c r="AN42" s="524"/>
      <c r="AO42" s="541"/>
      <c r="AP42" s="502"/>
      <c r="AQ42" s="502"/>
      <c r="AR42" s="502"/>
      <c r="AS42" s="502"/>
      <c r="AT42" s="502"/>
      <c r="AU42" s="502"/>
      <c r="AV42" s="502"/>
      <c r="AW42" s="502"/>
      <c r="AX42" s="502"/>
      <c r="AY42" s="502"/>
      <c r="AZ42" s="505"/>
      <c r="BA42" s="508"/>
      <c r="BB42" s="535"/>
      <c r="BC42" s="535"/>
      <c r="BD42" s="535"/>
      <c r="BE42" s="538"/>
    </row>
    <row r="43" spans="1:57" ht="30" customHeight="1" thickBot="1">
      <c r="A43" s="292"/>
      <c r="B43" s="585"/>
      <c r="C43" s="396"/>
      <c r="D43" s="524"/>
      <c r="E43" s="426"/>
      <c r="F43" s="588"/>
      <c r="G43" s="426"/>
      <c r="H43" s="47" t="s">
        <v>180</v>
      </c>
      <c r="I43" s="125" t="s">
        <v>513</v>
      </c>
      <c r="J43" s="450"/>
      <c r="K43" s="453"/>
      <c r="L43" s="408"/>
      <c r="M43" s="438"/>
      <c r="N43" s="426"/>
      <c r="O43" s="407"/>
      <c r="P43" s="45"/>
      <c r="Q43" s="45"/>
      <c r="R43" s="45"/>
      <c r="S43" s="543"/>
      <c r="T43" s="543"/>
      <c r="U43" s="543"/>
      <c r="V43" s="543"/>
      <c r="W43" s="543"/>
      <c r="X43" s="501"/>
      <c r="Y43" s="545"/>
      <c r="Z43" s="600"/>
      <c r="AA43" s="545"/>
      <c r="AB43" s="598"/>
      <c r="AC43" s="460"/>
      <c r="AD43" s="460"/>
      <c r="AE43" s="408"/>
      <c r="AF43" s="408"/>
      <c r="AG43" s="408"/>
      <c r="AH43" s="408"/>
      <c r="AI43" s="438"/>
      <c r="AJ43" s="592" t="s">
        <v>527</v>
      </c>
      <c r="AK43" s="593" t="s">
        <v>239</v>
      </c>
      <c r="AL43" s="593" t="s">
        <v>403</v>
      </c>
      <c r="AM43" s="448" t="s">
        <v>404</v>
      </c>
      <c r="AN43" s="524"/>
      <c r="AO43" s="527"/>
      <c r="AP43" s="286"/>
      <c r="AQ43" s="286"/>
      <c r="AR43" s="286"/>
      <c r="AS43" s="286"/>
      <c r="AT43" s="286"/>
      <c r="AU43" s="286"/>
      <c r="AV43" s="286"/>
      <c r="AW43" s="286"/>
      <c r="AX43" s="286"/>
      <c r="AY43" s="286"/>
      <c r="AZ43" s="333"/>
      <c r="BA43" s="339"/>
      <c r="BB43" s="335"/>
      <c r="BC43" s="335"/>
      <c r="BD43" s="335"/>
      <c r="BE43" s="526"/>
    </row>
    <row r="44" spans="1:57" ht="30" customHeight="1" thickBot="1">
      <c r="A44" s="292"/>
      <c r="B44" s="585"/>
      <c r="C44" s="396"/>
      <c r="D44" s="524"/>
      <c r="E44" s="426"/>
      <c r="F44" s="588"/>
      <c r="G44" s="426"/>
      <c r="H44" s="47" t="s">
        <v>178</v>
      </c>
      <c r="I44" s="125" t="s">
        <v>68</v>
      </c>
      <c r="J44" s="450"/>
      <c r="K44" s="453"/>
      <c r="L44" s="408"/>
      <c r="M44" s="438"/>
      <c r="N44" s="427"/>
      <c r="O44" s="408"/>
      <c r="P44" s="46"/>
      <c r="Q44" s="45"/>
      <c r="R44" s="45"/>
      <c r="S44" s="501"/>
      <c r="T44" s="501"/>
      <c r="U44" s="501"/>
      <c r="V44" s="501"/>
      <c r="W44" s="501"/>
      <c r="X44" s="501"/>
      <c r="Y44" s="408"/>
      <c r="Z44" s="501"/>
      <c r="AA44" s="408"/>
      <c r="AB44" s="598"/>
      <c r="AC44" s="460"/>
      <c r="AD44" s="460"/>
      <c r="AE44" s="408"/>
      <c r="AF44" s="408"/>
      <c r="AG44" s="408"/>
      <c r="AH44" s="408"/>
      <c r="AI44" s="438"/>
      <c r="AJ44" s="592"/>
      <c r="AK44" s="593"/>
      <c r="AL44" s="593"/>
      <c r="AM44" s="448"/>
      <c r="AN44" s="524"/>
      <c r="AO44" s="527"/>
      <c r="AP44" s="286"/>
      <c r="AQ44" s="286"/>
      <c r="AR44" s="286"/>
      <c r="AS44" s="286"/>
      <c r="AT44" s="286"/>
      <c r="AU44" s="286"/>
      <c r="AV44" s="286"/>
      <c r="AW44" s="286"/>
      <c r="AX44" s="286"/>
      <c r="AY44" s="286"/>
      <c r="AZ44" s="333"/>
      <c r="BA44" s="339"/>
      <c r="BB44" s="335"/>
      <c r="BC44" s="335"/>
      <c r="BD44" s="335"/>
      <c r="BE44" s="526"/>
    </row>
    <row r="45" spans="1:57" ht="30" customHeight="1" thickBot="1">
      <c r="A45" s="292"/>
      <c r="B45" s="585"/>
      <c r="C45" s="396"/>
      <c r="D45" s="524"/>
      <c r="E45" s="426"/>
      <c r="F45" s="588"/>
      <c r="G45" s="426"/>
      <c r="H45" s="47" t="s">
        <v>176</v>
      </c>
      <c r="I45" s="125" t="s">
        <v>68</v>
      </c>
      <c r="J45" s="450"/>
      <c r="K45" s="453"/>
      <c r="L45" s="408"/>
      <c r="M45" s="438"/>
      <c r="N45" s="123"/>
      <c r="O45" s="408"/>
      <c r="P45" s="46"/>
      <c r="Q45" s="45"/>
      <c r="R45" s="45"/>
      <c r="S45" s="501"/>
      <c r="T45" s="501"/>
      <c r="U45" s="501"/>
      <c r="V45" s="501"/>
      <c r="W45" s="501"/>
      <c r="X45" s="501"/>
      <c r="Y45" s="408"/>
      <c r="Z45" s="501"/>
      <c r="AA45" s="408"/>
      <c r="AB45" s="598"/>
      <c r="AC45" s="460"/>
      <c r="AD45" s="460"/>
      <c r="AE45" s="408"/>
      <c r="AF45" s="408"/>
      <c r="AG45" s="408"/>
      <c r="AH45" s="408"/>
      <c r="AI45" s="438"/>
      <c r="AJ45" s="592"/>
      <c r="AK45" s="593"/>
      <c r="AL45" s="593"/>
      <c r="AM45" s="448"/>
      <c r="AN45" s="524"/>
      <c r="AO45" s="527"/>
      <c r="AP45" s="286"/>
      <c r="AQ45" s="286"/>
      <c r="AR45" s="286"/>
      <c r="AS45" s="286"/>
      <c r="AT45" s="286"/>
      <c r="AU45" s="286"/>
      <c r="AV45" s="286"/>
      <c r="AW45" s="286"/>
      <c r="AX45" s="286"/>
      <c r="AY45" s="286"/>
      <c r="AZ45" s="333"/>
      <c r="BA45" s="339"/>
      <c r="BB45" s="335"/>
      <c r="BC45" s="335"/>
      <c r="BD45" s="335"/>
      <c r="BE45" s="526"/>
    </row>
    <row r="46" spans="1:57" ht="30" customHeight="1" thickBot="1">
      <c r="A46" s="292"/>
      <c r="B46" s="585"/>
      <c r="C46" s="396"/>
      <c r="D46" s="524"/>
      <c r="E46" s="426"/>
      <c r="F46" s="588"/>
      <c r="G46" s="426"/>
      <c r="H46" s="47" t="s">
        <v>174</v>
      </c>
      <c r="I46" s="126" t="s">
        <v>68</v>
      </c>
      <c r="J46" s="450"/>
      <c r="K46" s="453"/>
      <c r="L46" s="408"/>
      <c r="M46" s="438"/>
      <c r="N46" s="123"/>
      <c r="O46" s="408"/>
      <c r="P46" s="46"/>
      <c r="Q46" s="45"/>
      <c r="R46" s="45"/>
      <c r="S46" s="501"/>
      <c r="T46" s="501"/>
      <c r="U46" s="501"/>
      <c r="V46" s="501"/>
      <c r="W46" s="501"/>
      <c r="X46" s="501"/>
      <c r="Y46" s="408"/>
      <c r="Z46" s="501"/>
      <c r="AA46" s="408"/>
      <c r="AB46" s="598"/>
      <c r="AC46" s="460"/>
      <c r="AD46" s="460"/>
      <c r="AE46" s="408"/>
      <c r="AF46" s="408"/>
      <c r="AG46" s="408"/>
      <c r="AH46" s="408"/>
      <c r="AI46" s="438"/>
      <c r="AJ46" s="592"/>
      <c r="AK46" s="593"/>
      <c r="AL46" s="593"/>
      <c r="AM46" s="448"/>
      <c r="AN46" s="524"/>
      <c r="AO46" s="527"/>
      <c r="AP46" s="286"/>
      <c r="AQ46" s="286"/>
      <c r="AR46" s="286"/>
      <c r="AS46" s="286"/>
      <c r="AT46" s="286"/>
      <c r="AU46" s="286"/>
      <c r="AV46" s="286"/>
      <c r="AW46" s="286"/>
      <c r="AX46" s="286"/>
      <c r="AY46" s="286"/>
      <c r="AZ46" s="333"/>
      <c r="BA46" s="339"/>
      <c r="BB46" s="335"/>
      <c r="BC46" s="335"/>
      <c r="BD46" s="335"/>
      <c r="BE46" s="526"/>
    </row>
    <row r="47" spans="1:57" ht="18.75" customHeight="1" thickBot="1">
      <c r="A47" s="292"/>
      <c r="B47" s="585"/>
      <c r="C47" s="396"/>
      <c r="D47" s="524"/>
      <c r="E47" s="426"/>
      <c r="F47" s="588"/>
      <c r="G47" s="426"/>
      <c r="H47" s="590" t="s">
        <v>172</v>
      </c>
      <c r="I47" s="448" t="s">
        <v>68</v>
      </c>
      <c r="J47" s="450"/>
      <c r="K47" s="453"/>
      <c r="L47" s="408"/>
      <c r="M47" s="438"/>
      <c r="N47" s="123"/>
      <c r="O47" s="408"/>
      <c r="P47" s="46"/>
      <c r="Q47" s="45"/>
      <c r="R47" s="45"/>
      <c r="S47" s="501"/>
      <c r="T47" s="501"/>
      <c r="U47" s="501"/>
      <c r="V47" s="501"/>
      <c r="W47" s="501"/>
      <c r="X47" s="501"/>
      <c r="Y47" s="408"/>
      <c r="Z47" s="501"/>
      <c r="AA47" s="408"/>
      <c r="AB47" s="598"/>
      <c r="AC47" s="460"/>
      <c r="AD47" s="460"/>
      <c r="AE47" s="408"/>
      <c r="AF47" s="408"/>
      <c r="AG47" s="408"/>
      <c r="AH47" s="408"/>
      <c r="AI47" s="438"/>
      <c r="AJ47" s="592"/>
      <c r="AK47" s="593"/>
      <c r="AL47" s="593"/>
      <c r="AM47" s="448"/>
      <c r="AN47" s="524"/>
      <c r="AO47" s="527"/>
      <c r="AP47" s="286"/>
      <c r="AQ47" s="286"/>
      <c r="AR47" s="286"/>
      <c r="AS47" s="286"/>
      <c r="AT47" s="286"/>
      <c r="AU47" s="286"/>
      <c r="AV47" s="286"/>
      <c r="AW47" s="286"/>
      <c r="AX47" s="286"/>
      <c r="AY47" s="286"/>
      <c r="AZ47" s="333"/>
      <c r="BA47" s="339"/>
      <c r="BB47" s="335"/>
      <c r="BC47" s="335"/>
      <c r="BD47" s="335"/>
      <c r="BE47" s="526"/>
    </row>
    <row r="48" spans="1:57" ht="45.75" customHeight="1" thickBot="1">
      <c r="A48" s="292"/>
      <c r="B48" s="585"/>
      <c r="C48" s="396"/>
      <c r="D48" s="524"/>
      <c r="E48" s="426"/>
      <c r="F48" s="588"/>
      <c r="G48" s="426"/>
      <c r="H48" s="590"/>
      <c r="I48" s="448"/>
      <c r="J48" s="450"/>
      <c r="K48" s="453"/>
      <c r="L48" s="408"/>
      <c r="M48" s="438"/>
      <c r="N48" s="123"/>
      <c r="O48" s="408"/>
      <c r="P48" s="46"/>
      <c r="Q48" s="45"/>
      <c r="R48" s="45"/>
      <c r="S48" s="501"/>
      <c r="T48" s="501"/>
      <c r="U48" s="501"/>
      <c r="V48" s="501"/>
      <c r="W48" s="501"/>
      <c r="X48" s="501"/>
      <c r="Y48" s="408"/>
      <c r="Z48" s="501"/>
      <c r="AA48" s="408"/>
      <c r="AB48" s="598"/>
      <c r="AC48" s="460"/>
      <c r="AD48" s="460"/>
      <c r="AE48" s="408"/>
      <c r="AF48" s="408"/>
      <c r="AG48" s="408"/>
      <c r="AH48" s="408"/>
      <c r="AI48" s="438"/>
      <c r="AJ48" s="592"/>
      <c r="AK48" s="593"/>
      <c r="AL48" s="593"/>
      <c r="AM48" s="448"/>
      <c r="AN48" s="524"/>
      <c r="AO48" s="527"/>
      <c r="AP48" s="286"/>
      <c r="AQ48" s="286"/>
      <c r="AR48" s="286"/>
      <c r="AS48" s="286"/>
      <c r="AT48" s="286"/>
      <c r="AU48" s="286"/>
      <c r="AV48" s="286"/>
      <c r="AW48" s="286"/>
      <c r="AX48" s="286"/>
      <c r="AY48" s="286"/>
      <c r="AZ48" s="333"/>
      <c r="BA48" s="339"/>
      <c r="BB48" s="335"/>
      <c r="BC48" s="335"/>
      <c r="BD48" s="335"/>
      <c r="BE48" s="526"/>
    </row>
    <row r="49" spans="1:57" ht="27.75" customHeight="1">
      <c r="A49" s="292"/>
      <c r="B49" s="585"/>
      <c r="C49" s="396"/>
      <c r="D49" s="524"/>
      <c r="E49" s="426"/>
      <c r="F49" s="588"/>
      <c r="G49" s="426"/>
      <c r="H49" s="577" t="s">
        <v>169</v>
      </c>
      <c r="I49" s="448" t="s">
        <v>68</v>
      </c>
      <c r="J49" s="450"/>
      <c r="K49" s="453"/>
      <c r="L49" s="408"/>
      <c r="M49" s="438"/>
      <c r="N49" s="123"/>
      <c r="O49" s="408"/>
      <c r="P49" s="46"/>
      <c r="Q49" s="50"/>
      <c r="R49" s="45"/>
      <c r="S49" s="501"/>
      <c r="T49" s="501"/>
      <c r="U49" s="501"/>
      <c r="V49" s="501"/>
      <c r="W49" s="501"/>
      <c r="X49" s="501"/>
      <c r="Y49" s="408"/>
      <c r="Z49" s="501"/>
      <c r="AA49" s="408"/>
      <c r="AB49" s="598"/>
      <c r="AC49" s="460"/>
      <c r="AD49" s="460"/>
      <c r="AE49" s="408"/>
      <c r="AF49" s="408"/>
      <c r="AG49" s="408"/>
      <c r="AH49" s="408"/>
      <c r="AI49" s="438"/>
      <c r="AJ49" s="592"/>
      <c r="AK49" s="593"/>
      <c r="AL49" s="593"/>
      <c r="AM49" s="448"/>
      <c r="AN49" s="524"/>
      <c r="AO49" s="527"/>
      <c r="AP49" s="286"/>
      <c r="AQ49" s="286"/>
      <c r="AR49" s="286"/>
      <c r="AS49" s="286"/>
      <c r="AT49" s="286"/>
      <c r="AU49" s="286"/>
      <c r="AV49" s="286"/>
      <c r="AW49" s="286"/>
      <c r="AX49" s="286"/>
      <c r="AY49" s="286"/>
      <c r="AZ49" s="333"/>
      <c r="BA49" s="339"/>
      <c r="BB49" s="335"/>
      <c r="BC49" s="335"/>
      <c r="BD49" s="335"/>
      <c r="BE49" s="526"/>
    </row>
    <row r="50" spans="1:57" ht="26.25" customHeight="1">
      <c r="A50" s="292"/>
      <c r="B50" s="585"/>
      <c r="C50" s="396"/>
      <c r="D50" s="524"/>
      <c r="E50" s="426"/>
      <c r="F50" s="588"/>
      <c r="G50" s="426"/>
      <c r="H50" s="591"/>
      <c r="I50" s="448" t="s">
        <v>68</v>
      </c>
      <c r="J50" s="450"/>
      <c r="K50" s="453"/>
      <c r="L50" s="408"/>
      <c r="M50" s="438"/>
      <c r="N50" s="531"/>
      <c r="O50" s="408"/>
      <c r="P50" s="543"/>
      <c r="Q50" s="543"/>
      <c r="R50" s="543"/>
      <c r="S50" s="501"/>
      <c r="T50" s="501"/>
      <c r="U50" s="501"/>
      <c r="V50" s="501"/>
      <c r="W50" s="501"/>
      <c r="X50" s="501"/>
      <c r="Y50" s="408"/>
      <c r="Z50" s="501"/>
      <c r="AA50" s="408"/>
      <c r="AB50" s="598"/>
      <c r="AC50" s="460"/>
      <c r="AD50" s="460"/>
      <c r="AE50" s="408"/>
      <c r="AF50" s="408"/>
      <c r="AG50" s="408"/>
      <c r="AH50" s="408"/>
      <c r="AI50" s="438"/>
      <c r="AJ50" s="574"/>
      <c r="AK50" s="594"/>
      <c r="AL50" s="594"/>
      <c r="AM50" s="545"/>
      <c r="AN50" s="524"/>
      <c r="AO50" s="527"/>
      <c r="AP50" s="286"/>
      <c r="AQ50" s="286"/>
      <c r="AR50" s="286"/>
      <c r="AS50" s="286"/>
      <c r="AT50" s="286"/>
      <c r="AU50" s="286"/>
      <c r="AV50" s="286"/>
      <c r="AW50" s="286"/>
      <c r="AX50" s="286"/>
      <c r="AY50" s="286"/>
      <c r="AZ50" s="333"/>
      <c r="BA50" s="339"/>
      <c r="BB50" s="335"/>
      <c r="BC50" s="335"/>
      <c r="BD50" s="335"/>
      <c r="BE50" s="526"/>
    </row>
    <row r="51" spans="1:57" ht="18.75" customHeight="1">
      <c r="A51" s="292"/>
      <c r="B51" s="585"/>
      <c r="C51" s="396"/>
      <c r="D51" s="524"/>
      <c r="E51" s="426"/>
      <c r="F51" s="588"/>
      <c r="G51" s="426"/>
      <c r="H51" s="590" t="s">
        <v>167</v>
      </c>
      <c r="I51" s="448" t="s">
        <v>513</v>
      </c>
      <c r="J51" s="450"/>
      <c r="K51" s="453"/>
      <c r="L51" s="408"/>
      <c r="M51" s="438"/>
      <c r="N51" s="531"/>
      <c r="O51" s="408"/>
      <c r="P51" s="501"/>
      <c r="Q51" s="501"/>
      <c r="R51" s="501"/>
      <c r="S51" s="501"/>
      <c r="T51" s="501"/>
      <c r="U51" s="501"/>
      <c r="V51" s="501"/>
      <c r="W51" s="501"/>
      <c r="X51" s="501"/>
      <c r="Y51" s="408"/>
      <c r="Z51" s="501"/>
      <c r="AA51" s="408"/>
      <c r="AB51" s="598"/>
      <c r="AC51" s="460"/>
      <c r="AD51" s="460"/>
      <c r="AE51" s="408"/>
      <c r="AF51" s="408"/>
      <c r="AG51" s="408"/>
      <c r="AH51" s="408"/>
      <c r="AI51" s="438"/>
      <c r="AJ51" s="575"/>
      <c r="AK51" s="595"/>
      <c r="AL51" s="595"/>
      <c r="AM51" s="408"/>
      <c r="AN51" s="524"/>
      <c r="AO51" s="527"/>
      <c r="AP51" s="286"/>
      <c r="AQ51" s="286"/>
      <c r="AR51" s="286"/>
      <c r="AS51" s="286"/>
      <c r="AT51" s="286"/>
      <c r="AU51" s="286"/>
      <c r="AV51" s="286"/>
      <c r="AW51" s="286"/>
      <c r="AX51" s="286"/>
      <c r="AY51" s="286"/>
      <c r="AZ51" s="333"/>
      <c r="BA51" s="339"/>
      <c r="BB51" s="335"/>
      <c r="BC51" s="335"/>
      <c r="BD51" s="335"/>
      <c r="BE51" s="526"/>
    </row>
    <row r="52" spans="1:57" ht="9.75" customHeight="1">
      <c r="A52" s="292"/>
      <c r="B52" s="585"/>
      <c r="C52" s="396"/>
      <c r="D52" s="524"/>
      <c r="E52" s="426"/>
      <c r="F52" s="588"/>
      <c r="G52" s="426"/>
      <c r="H52" s="590"/>
      <c r="I52" s="448" t="s">
        <v>68</v>
      </c>
      <c r="J52" s="450"/>
      <c r="K52" s="453"/>
      <c r="L52" s="408"/>
      <c r="M52" s="438"/>
      <c r="N52" s="531"/>
      <c r="O52" s="408"/>
      <c r="P52" s="501"/>
      <c r="Q52" s="501"/>
      <c r="R52" s="501"/>
      <c r="S52" s="501"/>
      <c r="T52" s="501"/>
      <c r="U52" s="501"/>
      <c r="V52" s="501"/>
      <c r="W52" s="501"/>
      <c r="X52" s="501"/>
      <c r="Y52" s="408"/>
      <c r="Z52" s="501"/>
      <c r="AA52" s="408"/>
      <c r="AB52" s="598"/>
      <c r="AC52" s="460"/>
      <c r="AD52" s="460"/>
      <c r="AE52" s="408"/>
      <c r="AF52" s="408"/>
      <c r="AG52" s="408"/>
      <c r="AH52" s="408"/>
      <c r="AI52" s="438"/>
      <c r="AJ52" s="575"/>
      <c r="AK52" s="595"/>
      <c r="AL52" s="595"/>
      <c r="AM52" s="408"/>
      <c r="AN52" s="524"/>
      <c r="AO52" s="527"/>
      <c r="AP52" s="286"/>
      <c r="AQ52" s="286"/>
      <c r="AR52" s="286"/>
      <c r="AS52" s="286"/>
      <c r="AT52" s="286"/>
      <c r="AU52" s="286"/>
      <c r="AV52" s="286"/>
      <c r="AW52" s="286"/>
      <c r="AX52" s="286"/>
      <c r="AY52" s="286"/>
      <c r="AZ52" s="333"/>
      <c r="BA52" s="339"/>
      <c r="BB52" s="335"/>
      <c r="BC52" s="335"/>
      <c r="BD52" s="335"/>
      <c r="BE52" s="526"/>
    </row>
    <row r="53" spans="1:57" ht="18.75" customHeight="1">
      <c r="A53" s="292"/>
      <c r="B53" s="585"/>
      <c r="C53" s="396"/>
      <c r="D53" s="524"/>
      <c r="E53" s="426"/>
      <c r="F53" s="588"/>
      <c r="G53" s="426"/>
      <c r="H53" s="590" t="s">
        <v>166</v>
      </c>
      <c r="I53" s="448" t="s">
        <v>513</v>
      </c>
      <c r="J53" s="450"/>
      <c r="K53" s="453"/>
      <c r="L53" s="408"/>
      <c r="M53" s="438"/>
      <c r="N53" s="531"/>
      <c r="O53" s="408"/>
      <c r="P53" s="501"/>
      <c r="Q53" s="501"/>
      <c r="R53" s="501"/>
      <c r="S53" s="501"/>
      <c r="T53" s="501"/>
      <c r="U53" s="501"/>
      <c r="V53" s="501"/>
      <c r="W53" s="501"/>
      <c r="X53" s="501"/>
      <c r="Y53" s="408"/>
      <c r="Z53" s="501"/>
      <c r="AA53" s="408"/>
      <c r="AB53" s="598"/>
      <c r="AC53" s="460"/>
      <c r="AD53" s="460"/>
      <c r="AE53" s="408"/>
      <c r="AF53" s="408"/>
      <c r="AG53" s="408"/>
      <c r="AH53" s="408"/>
      <c r="AI53" s="438"/>
      <c r="AJ53" s="575"/>
      <c r="AK53" s="595"/>
      <c r="AL53" s="595"/>
      <c r="AM53" s="408"/>
      <c r="AN53" s="524"/>
      <c r="AO53" s="527"/>
      <c r="AP53" s="286"/>
      <c r="AQ53" s="286"/>
      <c r="AR53" s="286"/>
      <c r="AS53" s="286"/>
      <c r="AT53" s="286"/>
      <c r="AU53" s="286"/>
      <c r="AV53" s="286"/>
      <c r="AW53" s="286"/>
      <c r="AX53" s="286"/>
      <c r="AY53" s="286"/>
      <c r="AZ53" s="333"/>
      <c r="BA53" s="339"/>
      <c r="BB53" s="335"/>
      <c r="BC53" s="335"/>
      <c r="BD53" s="335"/>
      <c r="BE53" s="526"/>
    </row>
    <row r="54" spans="1:57" ht="12.75" customHeight="1">
      <c r="A54" s="292"/>
      <c r="B54" s="585"/>
      <c r="C54" s="396"/>
      <c r="D54" s="524"/>
      <c r="E54" s="426"/>
      <c r="F54" s="588"/>
      <c r="G54" s="426"/>
      <c r="H54" s="590"/>
      <c r="I54" s="448"/>
      <c r="J54" s="450"/>
      <c r="K54" s="453"/>
      <c r="L54" s="408"/>
      <c r="M54" s="438"/>
      <c r="N54" s="531"/>
      <c r="O54" s="408"/>
      <c r="P54" s="501"/>
      <c r="Q54" s="501"/>
      <c r="R54" s="501"/>
      <c r="S54" s="501"/>
      <c r="T54" s="501"/>
      <c r="U54" s="501"/>
      <c r="V54" s="501"/>
      <c r="W54" s="501"/>
      <c r="X54" s="501"/>
      <c r="Y54" s="408"/>
      <c r="Z54" s="501"/>
      <c r="AA54" s="408"/>
      <c r="AB54" s="598"/>
      <c r="AC54" s="460"/>
      <c r="AD54" s="460"/>
      <c r="AE54" s="408"/>
      <c r="AF54" s="408"/>
      <c r="AG54" s="408"/>
      <c r="AH54" s="408"/>
      <c r="AI54" s="438"/>
      <c r="AJ54" s="575"/>
      <c r="AK54" s="595"/>
      <c r="AL54" s="595"/>
      <c r="AM54" s="408"/>
      <c r="AN54" s="524"/>
      <c r="AO54" s="527"/>
      <c r="AP54" s="286"/>
      <c r="AQ54" s="286"/>
      <c r="AR54" s="286"/>
      <c r="AS54" s="286"/>
      <c r="AT54" s="286"/>
      <c r="AU54" s="286"/>
      <c r="AV54" s="286"/>
      <c r="AW54" s="286"/>
      <c r="AX54" s="286"/>
      <c r="AY54" s="286"/>
      <c r="AZ54" s="333"/>
      <c r="BA54" s="339"/>
      <c r="BB54" s="335"/>
      <c r="BC54" s="335"/>
      <c r="BD54" s="335"/>
      <c r="BE54" s="526"/>
    </row>
    <row r="55" spans="1:57" ht="18.75" customHeight="1">
      <c r="A55" s="292"/>
      <c r="B55" s="585"/>
      <c r="C55" s="396"/>
      <c r="D55" s="524"/>
      <c r="E55" s="426"/>
      <c r="F55" s="588"/>
      <c r="G55" s="426"/>
      <c r="H55" s="590" t="s">
        <v>165</v>
      </c>
      <c r="I55" s="448" t="s">
        <v>513</v>
      </c>
      <c r="J55" s="450"/>
      <c r="K55" s="453"/>
      <c r="L55" s="408"/>
      <c r="M55" s="438"/>
      <c r="N55" s="531"/>
      <c r="O55" s="408"/>
      <c r="P55" s="501"/>
      <c r="Q55" s="501"/>
      <c r="R55" s="501"/>
      <c r="S55" s="501"/>
      <c r="T55" s="501"/>
      <c r="U55" s="501"/>
      <c r="V55" s="501"/>
      <c r="W55" s="501"/>
      <c r="X55" s="501"/>
      <c r="Y55" s="408"/>
      <c r="Z55" s="501"/>
      <c r="AA55" s="408"/>
      <c r="AB55" s="598"/>
      <c r="AC55" s="460"/>
      <c r="AD55" s="460"/>
      <c r="AE55" s="408"/>
      <c r="AF55" s="408"/>
      <c r="AG55" s="408"/>
      <c r="AH55" s="408"/>
      <c r="AI55" s="438"/>
      <c r="AJ55" s="575"/>
      <c r="AK55" s="595"/>
      <c r="AL55" s="595"/>
      <c r="AM55" s="408"/>
      <c r="AN55" s="524"/>
      <c r="AO55" s="527"/>
      <c r="AP55" s="286"/>
      <c r="AQ55" s="286"/>
      <c r="AR55" s="286"/>
      <c r="AS55" s="286"/>
      <c r="AT55" s="286"/>
      <c r="AU55" s="286"/>
      <c r="AV55" s="286"/>
      <c r="AW55" s="286"/>
      <c r="AX55" s="286"/>
      <c r="AY55" s="286"/>
      <c r="AZ55" s="333"/>
      <c r="BA55" s="339"/>
      <c r="BB55" s="335"/>
      <c r="BC55" s="335"/>
      <c r="BD55" s="335"/>
      <c r="BE55" s="526"/>
    </row>
    <row r="56" spans="1:57" ht="12.75" customHeight="1">
      <c r="A56" s="292"/>
      <c r="B56" s="585"/>
      <c r="C56" s="396"/>
      <c r="D56" s="524"/>
      <c r="E56" s="426"/>
      <c r="F56" s="588"/>
      <c r="G56" s="426"/>
      <c r="H56" s="590"/>
      <c r="I56" s="448"/>
      <c r="J56" s="450"/>
      <c r="K56" s="453"/>
      <c r="L56" s="408"/>
      <c r="M56" s="438"/>
      <c r="N56" s="531"/>
      <c r="O56" s="408"/>
      <c r="P56" s="501"/>
      <c r="Q56" s="501"/>
      <c r="R56" s="501"/>
      <c r="S56" s="501"/>
      <c r="T56" s="501"/>
      <c r="U56" s="501"/>
      <c r="V56" s="501"/>
      <c r="W56" s="501"/>
      <c r="X56" s="501"/>
      <c r="Y56" s="408"/>
      <c r="Z56" s="501"/>
      <c r="AA56" s="408"/>
      <c r="AB56" s="598"/>
      <c r="AC56" s="460"/>
      <c r="AD56" s="460"/>
      <c r="AE56" s="408"/>
      <c r="AF56" s="408"/>
      <c r="AG56" s="408"/>
      <c r="AH56" s="408"/>
      <c r="AI56" s="438"/>
      <c r="AJ56" s="575"/>
      <c r="AK56" s="595"/>
      <c r="AL56" s="595"/>
      <c r="AM56" s="408"/>
      <c r="AN56" s="524"/>
      <c r="AO56" s="527"/>
      <c r="AP56" s="286"/>
      <c r="AQ56" s="286"/>
      <c r="AR56" s="286"/>
      <c r="AS56" s="286"/>
      <c r="AT56" s="286"/>
      <c r="AU56" s="286"/>
      <c r="AV56" s="286"/>
      <c r="AW56" s="286"/>
      <c r="AX56" s="286"/>
      <c r="AY56" s="286"/>
      <c r="AZ56" s="333"/>
      <c r="BA56" s="339"/>
      <c r="BB56" s="335"/>
      <c r="BC56" s="335"/>
      <c r="BD56" s="335"/>
      <c r="BE56" s="526"/>
    </row>
    <row r="57" spans="1:57" ht="14.25" customHeight="1">
      <c r="A57" s="292"/>
      <c r="B57" s="585"/>
      <c r="C57" s="396"/>
      <c r="D57" s="524"/>
      <c r="E57" s="426"/>
      <c r="F57" s="588"/>
      <c r="G57" s="426"/>
      <c r="H57" s="577" t="s">
        <v>164</v>
      </c>
      <c r="I57" s="448" t="s">
        <v>513</v>
      </c>
      <c r="J57" s="450"/>
      <c r="K57" s="453"/>
      <c r="L57" s="408"/>
      <c r="M57" s="438"/>
      <c r="N57" s="531"/>
      <c r="O57" s="408"/>
      <c r="P57" s="501"/>
      <c r="Q57" s="501"/>
      <c r="R57" s="501"/>
      <c r="S57" s="501"/>
      <c r="T57" s="501"/>
      <c r="U57" s="501"/>
      <c r="V57" s="501"/>
      <c r="W57" s="501"/>
      <c r="X57" s="501"/>
      <c r="Y57" s="408"/>
      <c r="Z57" s="501"/>
      <c r="AA57" s="408"/>
      <c r="AB57" s="598"/>
      <c r="AC57" s="460"/>
      <c r="AD57" s="460"/>
      <c r="AE57" s="408"/>
      <c r="AF57" s="408"/>
      <c r="AG57" s="408"/>
      <c r="AH57" s="408"/>
      <c r="AI57" s="438"/>
      <c r="AJ57" s="575"/>
      <c r="AK57" s="595"/>
      <c r="AL57" s="595"/>
      <c r="AM57" s="408"/>
      <c r="AN57" s="524"/>
      <c r="AO57" s="527"/>
      <c r="AP57" s="286"/>
      <c r="AQ57" s="286"/>
      <c r="AR57" s="286"/>
      <c r="AS57" s="286"/>
      <c r="AT57" s="286"/>
      <c r="AU57" s="286"/>
      <c r="AV57" s="286"/>
      <c r="AW57" s="286"/>
      <c r="AX57" s="286"/>
      <c r="AY57" s="286"/>
      <c r="AZ57" s="333"/>
      <c r="BA57" s="339"/>
      <c r="BB57" s="335"/>
      <c r="BC57" s="335"/>
      <c r="BD57" s="335"/>
      <c r="BE57" s="526"/>
    </row>
    <row r="58" spans="1:57" ht="13.5" customHeight="1">
      <c r="A58" s="292"/>
      <c r="B58" s="585"/>
      <c r="C58" s="396"/>
      <c r="D58" s="524"/>
      <c r="E58" s="426"/>
      <c r="F58" s="588"/>
      <c r="G58" s="426"/>
      <c r="H58" s="591"/>
      <c r="I58" s="448"/>
      <c r="J58" s="450"/>
      <c r="K58" s="453"/>
      <c r="L58" s="408"/>
      <c r="M58" s="438"/>
      <c r="N58" s="531"/>
      <c r="O58" s="408"/>
      <c r="P58" s="501"/>
      <c r="Q58" s="501"/>
      <c r="R58" s="501"/>
      <c r="S58" s="501"/>
      <c r="T58" s="501"/>
      <c r="U58" s="501"/>
      <c r="V58" s="501"/>
      <c r="W58" s="501"/>
      <c r="X58" s="501"/>
      <c r="Y58" s="408"/>
      <c r="Z58" s="501"/>
      <c r="AA58" s="408"/>
      <c r="AB58" s="598"/>
      <c r="AC58" s="460"/>
      <c r="AD58" s="460"/>
      <c r="AE58" s="408"/>
      <c r="AF58" s="408"/>
      <c r="AG58" s="408"/>
      <c r="AH58" s="408"/>
      <c r="AI58" s="438"/>
      <c r="AJ58" s="575"/>
      <c r="AK58" s="595"/>
      <c r="AL58" s="595"/>
      <c r="AM58" s="408"/>
      <c r="AN58" s="524"/>
      <c r="AO58" s="527"/>
      <c r="AP58" s="286"/>
      <c r="AQ58" s="286"/>
      <c r="AR58" s="286"/>
      <c r="AS58" s="286"/>
      <c r="AT58" s="286"/>
      <c r="AU58" s="286"/>
      <c r="AV58" s="286"/>
      <c r="AW58" s="286"/>
      <c r="AX58" s="286"/>
      <c r="AY58" s="286"/>
      <c r="AZ58" s="333"/>
      <c r="BA58" s="339"/>
      <c r="BB58" s="335"/>
      <c r="BC58" s="335"/>
      <c r="BD58" s="335"/>
      <c r="BE58" s="526"/>
    </row>
    <row r="59" spans="1:57" ht="18.75" customHeight="1">
      <c r="A59" s="292"/>
      <c r="B59" s="585"/>
      <c r="C59" s="396"/>
      <c r="D59" s="524"/>
      <c r="E59" s="426"/>
      <c r="F59" s="588"/>
      <c r="G59" s="426"/>
      <c r="H59" s="577" t="s">
        <v>163</v>
      </c>
      <c r="I59" s="448" t="s">
        <v>513</v>
      </c>
      <c r="J59" s="450"/>
      <c r="K59" s="453"/>
      <c r="L59" s="408"/>
      <c r="M59" s="438"/>
      <c r="N59" s="531"/>
      <c r="O59" s="408"/>
      <c r="P59" s="501"/>
      <c r="Q59" s="501"/>
      <c r="R59" s="501"/>
      <c r="S59" s="501"/>
      <c r="T59" s="501"/>
      <c r="U59" s="501"/>
      <c r="V59" s="501"/>
      <c r="W59" s="501"/>
      <c r="X59" s="501"/>
      <c r="Y59" s="408"/>
      <c r="Z59" s="501"/>
      <c r="AA59" s="408"/>
      <c r="AB59" s="598"/>
      <c r="AC59" s="460"/>
      <c r="AD59" s="460"/>
      <c r="AE59" s="408"/>
      <c r="AF59" s="408"/>
      <c r="AG59" s="408"/>
      <c r="AH59" s="408"/>
      <c r="AI59" s="438"/>
      <c r="AJ59" s="575"/>
      <c r="AK59" s="595"/>
      <c r="AL59" s="595"/>
      <c r="AM59" s="408"/>
      <c r="AN59" s="524"/>
      <c r="AO59" s="527"/>
      <c r="AP59" s="286"/>
      <c r="AQ59" s="286"/>
      <c r="AR59" s="286"/>
      <c r="AS59" s="286"/>
      <c r="AT59" s="286"/>
      <c r="AU59" s="286"/>
      <c r="AV59" s="286"/>
      <c r="AW59" s="286"/>
      <c r="AX59" s="286"/>
      <c r="AY59" s="286"/>
      <c r="AZ59" s="333"/>
      <c r="BA59" s="339"/>
      <c r="BB59" s="335"/>
      <c r="BC59" s="335"/>
      <c r="BD59" s="335"/>
      <c r="BE59" s="526"/>
    </row>
    <row r="60" spans="1:57" ht="15.75" customHeight="1" thickBot="1">
      <c r="A60" s="293"/>
      <c r="B60" s="586"/>
      <c r="C60" s="397"/>
      <c r="D60" s="525"/>
      <c r="E60" s="516"/>
      <c r="F60" s="589"/>
      <c r="G60" s="516"/>
      <c r="H60" s="578"/>
      <c r="I60" s="448"/>
      <c r="J60" s="558"/>
      <c r="K60" s="560"/>
      <c r="L60" s="455"/>
      <c r="M60" s="562"/>
      <c r="N60" s="532"/>
      <c r="O60" s="455"/>
      <c r="P60" s="544"/>
      <c r="Q60" s="544"/>
      <c r="R60" s="544"/>
      <c r="S60" s="544"/>
      <c r="T60" s="544"/>
      <c r="U60" s="544"/>
      <c r="V60" s="544"/>
      <c r="W60" s="544"/>
      <c r="X60" s="544"/>
      <c r="Y60" s="455"/>
      <c r="Z60" s="544"/>
      <c r="AA60" s="455"/>
      <c r="AB60" s="599"/>
      <c r="AC60" s="461"/>
      <c r="AD60" s="461"/>
      <c r="AE60" s="455"/>
      <c r="AF60" s="455"/>
      <c r="AG60" s="455"/>
      <c r="AH60" s="455"/>
      <c r="AI60" s="562"/>
      <c r="AJ60" s="576"/>
      <c r="AK60" s="596"/>
      <c r="AL60" s="596"/>
      <c r="AM60" s="455"/>
      <c r="AN60" s="525"/>
      <c r="AO60" s="528"/>
      <c r="AP60" s="287"/>
      <c r="AQ60" s="287"/>
      <c r="AR60" s="287"/>
      <c r="AS60" s="287"/>
      <c r="AT60" s="287"/>
      <c r="AU60" s="287"/>
      <c r="AV60" s="287"/>
      <c r="AW60" s="287"/>
      <c r="AX60" s="287"/>
      <c r="AY60" s="287"/>
      <c r="AZ60" s="340"/>
      <c r="BA60" s="341"/>
      <c r="BB60" s="342"/>
      <c r="BC60" s="342"/>
      <c r="BD60" s="342"/>
      <c r="BE60" s="529"/>
    </row>
    <row r="61" spans="1:57" ht="15.75" customHeight="1" thickBot="1">
      <c r="A61" s="579">
        <v>3</v>
      </c>
      <c r="B61" s="582" t="s">
        <v>492</v>
      </c>
      <c r="C61" s="584" t="s">
        <v>536</v>
      </c>
      <c r="D61" s="523" t="s">
        <v>32</v>
      </c>
      <c r="E61" s="515" t="s">
        <v>401</v>
      </c>
      <c r="F61" s="523" t="s">
        <v>538</v>
      </c>
      <c r="G61" s="515" t="s">
        <v>100</v>
      </c>
      <c r="H61" s="52" t="s">
        <v>194</v>
      </c>
      <c r="I61" s="125" t="s">
        <v>68</v>
      </c>
      <c r="J61" s="557">
        <f>COUNTIF(I61:I86,[3]DATOS!$D$24)</f>
        <v>12</v>
      </c>
      <c r="K61" s="559" t="str">
        <f>+IF(AND(J61&lt;6,J61&gt;0),"Moderado",IF(AND(J61&lt;12,J61&gt;5),"Mayor",IF(AND(J61&lt;20,J61&gt;11),"Catastrófico","Responda las Preguntas de Impacto")))</f>
        <v>Catastrófico</v>
      </c>
      <c r="L61" s="407"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12"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561" t="s">
        <v>539</v>
      </c>
      <c r="O61" s="407" t="s">
        <v>65</v>
      </c>
      <c r="P61" s="50" t="s">
        <v>179</v>
      </c>
      <c r="Q61" s="45" t="s">
        <v>76</v>
      </c>
      <c r="R61" s="45">
        <f>+IFERROR(VLOOKUP(Q61,[4]DATOS!$E$2:$F$17,2,FALSE),"")</f>
        <v>15</v>
      </c>
      <c r="S61" s="500">
        <f>SUM(R61:R68)</f>
        <v>100</v>
      </c>
      <c r="T61" s="500" t="str">
        <f>+IF(AND(S61&lt;=100,S61&gt;=96),"Fuerte",IF(AND(S61&lt;=95,S61&gt;=86),"Moderado",IF(AND(S61&lt;=85,J61&gt;=0),"Débil"," ")))</f>
        <v>Fuerte</v>
      </c>
      <c r="U61" s="500" t="s">
        <v>90</v>
      </c>
      <c r="V61" s="500"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500">
        <f>IF(V61="Fuerte",100,IF(V61="Moderado",50,IF(V61="Débil",0)))</f>
        <v>100</v>
      </c>
      <c r="X61" s="500">
        <f>AVERAGE(W61:W86)</f>
        <v>100</v>
      </c>
      <c r="Y61" s="545" t="s">
        <v>541</v>
      </c>
      <c r="Z61" s="565" t="s">
        <v>525</v>
      </c>
      <c r="AA61" s="568" t="s">
        <v>542</v>
      </c>
      <c r="AB61" s="459" t="str">
        <f>+IF(X61=100,"Fuerte",IF(AND(X61&lt;=99,X61&gt;=50),"Moderado",IF(X61&lt;50,"Débil"," ")))</f>
        <v>Fuerte</v>
      </c>
      <c r="AC61" s="459" t="s">
        <v>95</v>
      </c>
      <c r="AD61" s="459" t="s">
        <v>96</v>
      </c>
      <c r="AE61" s="407"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07"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07" t="str">
        <f>K61</f>
        <v>Catastrófico</v>
      </c>
      <c r="AH61" s="407"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519"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563" t="s">
        <v>544</v>
      </c>
      <c r="AK61" s="564">
        <v>43831</v>
      </c>
      <c r="AL61" s="546">
        <v>44196</v>
      </c>
      <c r="AM61" s="571" t="s">
        <v>397</v>
      </c>
      <c r="AN61" s="523" t="s">
        <v>396</v>
      </c>
    </row>
    <row r="62" spans="1:57" ht="15.75" thickBot="1">
      <c r="A62" s="580"/>
      <c r="B62" s="446"/>
      <c r="C62" s="585"/>
      <c r="D62" s="524"/>
      <c r="E62" s="426"/>
      <c r="F62" s="524"/>
      <c r="G62" s="426"/>
      <c r="H62" s="47" t="s">
        <v>187</v>
      </c>
      <c r="I62" s="125" t="s">
        <v>68</v>
      </c>
      <c r="J62" s="450"/>
      <c r="K62" s="453"/>
      <c r="L62" s="408"/>
      <c r="M62" s="513"/>
      <c r="N62" s="426"/>
      <c r="O62" s="408"/>
      <c r="P62" s="50" t="s">
        <v>177</v>
      </c>
      <c r="Q62" s="45" t="s">
        <v>78</v>
      </c>
      <c r="R62" s="45">
        <f>+IFERROR(VLOOKUP(Q62,[4]DATOS!$E$2:$F$17,2,FALSE),"")</f>
        <v>15</v>
      </c>
      <c r="S62" s="501"/>
      <c r="T62" s="501"/>
      <c r="U62" s="501"/>
      <c r="V62" s="501"/>
      <c r="W62" s="501"/>
      <c r="X62" s="501"/>
      <c r="Y62" s="408"/>
      <c r="Z62" s="566"/>
      <c r="AA62" s="569"/>
      <c r="AB62" s="460"/>
      <c r="AC62" s="460"/>
      <c r="AD62" s="460"/>
      <c r="AE62" s="408"/>
      <c r="AF62" s="408"/>
      <c r="AG62" s="408"/>
      <c r="AH62" s="408"/>
      <c r="AI62" s="438"/>
      <c r="AJ62" s="551"/>
      <c r="AK62" s="547"/>
      <c r="AL62" s="547"/>
      <c r="AM62" s="572"/>
      <c r="AN62" s="524"/>
    </row>
    <row r="63" spans="1:57" ht="15.75" thickBot="1">
      <c r="A63" s="580"/>
      <c r="B63" s="446"/>
      <c r="C63" s="585"/>
      <c r="D63" s="524"/>
      <c r="E63" s="426"/>
      <c r="F63" s="524"/>
      <c r="G63" s="426"/>
      <c r="H63" s="47" t="s">
        <v>186</v>
      </c>
      <c r="I63" s="125" t="s">
        <v>513</v>
      </c>
      <c r="J63" s="450"/>
      <c r="K63" s="453"/>
      <c r="L63" s="408"/>
      <c r="M63" s="513"/>
      <c r="N63" s="426"/>
      <c r="O63" s="408"/>
      <c r="P63" s="50" t="s">
        <v>175</v>
      </c>
      <c r="Q63" s="45" t="s">
        <v>80</v>
      </c>
      <c r="R63" s="45">
        <f>+IFERROR(VLOOKUP(Q63,[4]DATOS!$E$2:$F$17,2,FALSE),"")</f>
        <v>15</v>
      </c>
      <c r="S63" s="501"/>
      <c r="T63" s="501"/>
      <c r="U63" s="501"/>
      <c r="V63" s="501"/>
      <c r="W63" s="501"/>
      <c r="X63" s="501"/>
      <c r="Y63" s="408"/>
      <c r="Z63" s="566"/>
      <c r="AA63" s="569"/>
      <c r="AB63" s="460"/>
      <c r="AC63" s="460"/>
      <c r="AD63" s="460"/>
      <c r="AE63" s="408"/>
      <c r="AF63" s="408"/>
      <c r="AG63" s="408"/>
      <c r="AH63" s="408"/>
      <c r="AI63" s="438"/>
      <c r="AJ63" s="551"/>
      <c r="AK63" s="547"/>
      <c r="AL63" s="547"/>
      <c r="AM63" s="572"/>
      <c r="AN63" s="524"/>
    </row>
    <row r="64" spans="1:57" ht="15.75" thickBot="1">
      <c r="A64" s="580"/>
      <c r="B64" s="446"/>
      <c r="C64" s="585"/>
      <c r="D64" s="524"/>
      <c r="E64" s="426"/>
      <c r="F64" s="524"/>
      <c r="G64" s="426"/>
      <c r="H64" s="47" t="s">
        <v>185</v>
      </c>
      <c r="I64" s="125" t="s">
        <v>513</v>
      </c>
      <c r="J64" s="450"/>
      <c r="K64" s="453"/>
      <c r="L64" s="408"/>
      <c r="M64" s="513"/>
      <c r="N64" s="426"/>
      <c r="O64" s="408"/>
      <c r="P64" s="50" t="s">
        <v>173</v>
      </c>
      <c r="Q64" s="45" t="s">
        <v>82</v>
      </c>
      <c r="R64" s="45">
        <f>+IFERROR(VLOOKUP(Q64,[4]DATOS!$E$2:$F$17,2,FALSE),"")</f>
        <v>15</v>
      </c>
      <c r="S64" s="501"/>
      <c r="T64" s="501"/>
      <c r="U64" s="501"/>
      <c r="V64" s="501"/>
      <c r="W64" s="501"/>
      <c r="X64" s="501"/>
      <c r="Y64" s="408"/>
      <c r="Z64" s="566"/>
      <c r="AA64" s="569"/>
      <c r="AB64" s="460"/>
      <c r="AC64" s="460"/>
      <c r="AD64" s="460"/>
      <c r="AE64" s="408"/>
      <c r="AF64" s="408"/>
      <c r="AG64" s="408"/>
      <c r="AH64" s="408"/>
      <c r="AI64" s="438"/>
      <c r="AJ64" s="551"/>
      <c r="AK64" s="547"/>
      <c r="AL64" s="547"/>
      <c r="AM64" s="572"/>
      <c r="AN64" s="524"/>
    </row>
    <row r="65" spans="1:40" ht="15.75" thickBot="1">
      <c r="A65" s="580"/>
      <c r="B65" s="446"/>
      <c r="C65" s="585"/>
      <c r="D65" s="524"/>
      <c r="E65" s="426"/>
      <c r="F65" s="524"/>
      <c r="G65" s="426"/>
      <c r="H65" s="47" t="s">
        <v>184</v>
      </c>
      <c r="I65" s="125" t="s">
        <v>68</v>
      </c>
      <c r="J65" s="450"/>
      <c r="K65" s="453"/>
      <c r="L65" s="408"/>
      <c r="M65" s="513"/>
      <c r="N65" s="426"/>
      <c r="O65" s="408"/>
      <c r="P65" s="50" t="s">
        <v>171</v>
      </c>
      <c r="Q65" s="45" t="s">
        <v>85</v>
      </c>
      <c r="R65" s="45">
        <f>+IFERROR(VLOOKUP(Q65,[4]DATOS!$E$2:$F$17,2,FALSE),"")</f>
        <v>15</v>
      </c>
      <c r="S65" s="501"/>
      <c r="T65" s="501"/>
      <c r="U65" s="501"/>
      <c r="V65" s="501"/>
      <c r="W65" s="501"/>
      <c r="X65" s="501"/>
      <c r="Y65" s="408"/>
      <c r="Z65" s="566"/>
      <c r="AA65" s="569"/>
      <c r="AB65" s="460"/>
      <c r="AC65" s="460"/>
      <c r="AD65" s="460"/>
      <c r="AE65" s="408"/>
      <c r="AF65" s="408"/>
      <c r="AG65" s="408"/>
      <c r="AH65" s="408"/>
      <c r="AI65" s="438"/>
      <c r="AJ65" s="551"/>
      <c r="AK65" s="547"/>
      <c r="AL65" s="547"/>
      <c r="AM65" s="572"/>
      <c r="AN65" s="524"/>
    </row>
    <row r="66" spans="1:40" ht="15.75" thickBot="1">
      <c r="A66" s="580"/>
      <c r="B66" s="446"/>
      <c r="C66" s="585"/>
      <c r="D66" s="524"/>
      <c r="E66" s="426"/>
      <c r="F66" s="524"/>
      <c r="G66" s="426"/>
      <c r="H66" s="47" t="s">
        <v>183</v>
      </c>
      <c r="I66" s="125" t="s">
        <v>68</v>
      </c>
      <c r="J66" s="450"/>
      <c r="K66" s="453"/>
      <c r="L66" s="408"/>
      <c r="M66" s="513"/>
      <c r="N66" s="426"/>
      <c r="O66" s="408"/>
      <c r="P66" s="51" t="s">
        <v>170</v>
      </c>
      <c r="Q66" s="45" t="s">
        <v>98</v>
      </c>
      <c r="R66" s="45">
        <f>+IFERROR(VLOOKUP(Q66,[4]DATOS!$E$2:$F$17,2,FALSE),"")</f>
        <v>15</v>
      </c>
      <c r="S66" s="501"/>
      <c r="T66" s="501"/>
      <c r="U66" s="501"/>
      <c r="V66" s="501"/>
      <c r="W66" s="501"/>
      <c r="X66" s="501"/>
      <c r="Y66" s="408"/>
      <c r="Z66" s="566"/>
      <c r="AA66" s="569"/>
      <c r="AB66" s="460"/>
      <c r="AC66" s="460"/>
      <c r="AD66" s="460"/>
      <c r="AE66" s="408"/>
      <c r="AF66" s="408"/>
      <c r="AG66" s="408"/>
      <c r="AH66" s="408"/>
      <c r="AI66" s="438"/>
      <c r="AJ66" s="551"/>
      <c r="AK66" s="547"/>
      <c r="AL66" s="547"/>
      <c r="AM66" s="572"/>
      <c r="AN66" s="524"/>
    </row>
    <row r="67" spans="1:40" ht="15.75" thickBot="1">
      <c r="A67" s="580"/>
      <c r="B67" s="446"/>
      <c r="C67" s="585"/>
      <c r="D67" s="524"/>
      <c r="E67" s="426"/>
      <c r="F67" s="524"/>
      <c r="G67" s="426"/>
      <c r="H67" s="47" t="s">
        <v>182</v>
      </c>
      <c r="I67" s="125" t="s">
        <v>513</v>
      </c>
      <c r="J67" s="450"/>
      <c r="K67" s="453"/>
      <c r="L67" s="408"/>
      <c r="M67" s="513"/>
      <c r="N67" s="426"/>
      <c r="O67" s="408"/>
      <c r="P67" s="50" t="s">
        <v>168</v>
      </c>
      <c r="Q67" s="50" t="s">
        <v>87</v>
      </c>
      <c r="R67" s="50">
        <f>+IFERROR(VLOOKUP(Q67,[4]DATOS!$E$2:$F$17,2,FALSE),"")</f>
        <v>10</v>
      </c>
      <c r="S67" s="501"/>
      <c r="T67" s="501"/>
      <c r="U67" s="501"/>
      <c r="V67" s="501"/>
      <c r="W67" s="501"/>
      <c r="X67" s="501"/>
      <c r="Y67" s="408"/>
      <c r="Z67" s="566"/>
      <c r="AA67" s="569"/>
      <c r="AB67" s="460"/>
      <c r="AC67" s="460"/>
      <c r="AD67" s="460"/>
      <c r="AE67" s="408"/>
      <c r="AF67" s="408"/>
      <c r="AG67" s="408"/>
      <c r="AH67" s="408"/>
      <c r="AI67" s="438"/>
      <c r="AJ67" s="551"/>
      <c r="AK67" s="547"/>
      <c r="AL67" s="547"/>
      <c r="AM67" s="572"/>
      <c r="AN67" s="524"/>
    </row>
    <row r="68" spans="1:40" ht="30.75" thickBot="1">
      <c r="A68" s="580"/>
      <c r="B68" s="446"/>
      <c r="C68" s="585"/>
      <c r="D68" s="524"/>
      <c r="E68" s="427"/>
      <c r="F68" s="524"/>
      <c r="G68" s="426"/>
      <c r="H68" s="47" t="s">
        <v>181</v>
      </c>
      <c r="I68" s="125" t="s">
        <v>68</v>
      </c>
      <c r="J68" s="450"/>
      <c r="K68" s="453"/>
      <c r="L68" s="408"/>
      <c r="M68" s="513"/>
      <c r="N68" s="427"/>
      <c r="O68" s="455"/>
      <c r="P68" s="49"/>
      <c r="Q68" s="49"/>
      <c r="R68" s="49"/>
      <c r="S68" s="502"/>
      <c r="T68" s="502"/>
      <c r="U68" s="502"/>
      <c r="V68" s="502"/>
      <c r="W68" s="502"/>
      <c r="X68" s="501"/>
      <c r="Y68" s="408"/>
      <c r="Z68" s="567"/>
      <c r="AA68" s="570"/>
      <c r="AB68" s="460"/>
      <c r="AC68" s="460"/>
      <c r="AD68" s="460"/>
      <c r="AE68" s="408"/>
      <c r="AF68" s="408"/>
      <c r="AG68" s="408"/>
      <c r="AH68" s="408"/>
      <c r="AI68" s="438"/>
      <c r="AJ68" s="552"/>
      <c r="AK68" s="553"/>
      <c r="AL68" s="553"/>
      <c r="AM68" s="573"/>
      <c r="AN68" s="524"/>
    </row>
    <row r="69" spans="1:40" ht="15.75" customHeight="1" thickBot="1">
      <c r="A69" s="580"/>
      <c r="B69" s="446"/>
      <c r="C69" s="585"/>
      <c r="D69" s="524"/>
      <c r="E69" s="425" t="s">
        <v>537</v>
      </c>
      <c r="F69" s="524"/>
      <c r="G69" s="426"/>
      <c r="H69" s="47" t="s">
        <v>180</v>
      </c>
      <c r="I69" s="125" t="s">
        <v>513</v>
      </c>
      <c r="J69" s="450"/>
      <c r="K69" s="453"/>
      <c r="L69" s="408"/>
      <c r="M69" s="513"/>
      <c r="N69" s="542" t="s">
        <v>540</v>
      </c>
      <c r="O69" s="407" t="s">
        <v>65</v>
      </c>
      <c r="P69" s="45" t="s">
        <v>179</v>
      </c>
      <c r="Q69" s="45" t="s">
        <v>76</v>
      </c>
      <c r="R69" s="45">
        <f>+IFERROR(VLOOKUP(Q69,[4]DATOS!$E$2:$F$17,2,FALSE),"")</f>
        <v>15</v>
      </c>
      <c r="S69" s="543">
        <f>SUM(R69:R78)</f>
        <v>100</v>
      </c>
      <c r="T69" s="543" t="str">
        <f>+IF(AND(S69&lt;=100,S69&gt;=96),"Fuerte",IF(AND(S69&lt;=95,S69&gt;=86),"Moderado",IF(AND(S69&lt;=85,J69&gt;=0),"Débil"," ")))</f>
        <v>Fuerte</v>
      </c>
      <c r="U69" s="543" t="s">
        <v>90</v>
      </c>
      <c r="V69" s="54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43">
        <f>IF(V69="Fuerte",100,IF(V69="Moderado",50,IF(V69="Débil",0)))</f>
        <v>100</v>
      </c>
      <c r="X69" s="501"/>
      <c r="Y69" s="545" t="s">
        <v>393</v>
      </c>
      <c r="Z69" s="546" t="s">
        <v>525</v>
      </c>
      <c r="AA69" s="549" t="s">
        <v>543</v>
      </c>
      <c r="AB69" s="460"/>
      <c r="AC69" s="460"/>
      <c r="AD69" s="460"/>
      <c r="AE69" s="408"/>
      <c r="AF69" s="408"/>
      <c r="AG69" s="408"/>
      <c r="AH69" s="408"/>
      <c r="AI69" s="438"/>
      <c r="AJ69" s="550" t="s">
        <v>545</v>
      </c>
      <c r="AK69" s="546">
        <v>43831</v>
      </c>
      <c r="AL69" s="546">
        <v>44196</v>
      </c>
      <c r="AM69" s="549" t="s">
        <v>391</v>
      </c>
      <c r="AN69" s="524"/>
    </row>
    <row r="70" spans="1:40" ht="15.75" thickBot="1">
      <c r="A70" s="580"/>
      <c r="B70" s="446"/>
      <c r="C70" s="585"/>
      <c r="D70" s="524"/>
      <c r="E70" s="426"/>
      <c r="F70" s="524"/>
      <c r="G70" s="426"/>
      <c r="H70" s="47" t="s">
        <v>178</v>
      </c>
      <c r="I70" s="125" t="s">
        <v>68</v>
      </c>
      <c r="J70" s="450"/>
      <c r="K70" s="453"/>
      <c r="L70" s="408"/>
      <c r="M70" s="513"/>
      <c r="N70" s="426"/>
      <c r="O70" s="408"/>
      <c r="P70" s="46" t="s">
        <v>177</v>
      </c>
      <c r="Q70" s="45" t="s">
        <v>78</v>
      </c>
      <c r="R70" s="45">
        <f>+IFERROR(VLOOKUP(Q70,[4]DATOS!$E$2:$F$17,2,FALSE),"")</f>
        <v>15</v>
      </c>
      <c r="S70" s="501"/>
      <c r="T70" s="501"/>
      <c r="U70" s="501"/>
      <c r="V70" s="501"/>
      <c r="W70" s="501"/>
      <c r="X70" s="501"/>
      <c r="Y70" s="408"/>
      <c r="Z70" s="547"/>
      <c r="AA70" s="396"/>
      <c r="AB70" s="460"/>
      <c r="AC70" s="460"/>
      <c r="AD70" s="460"/>
      <c r="AE70" s="408"/>
      <c r="AF70" s="408"/>
      <c r="AG70" s="408"/>
      <c r="AH70" s="408"/>
      <c r="AI70" s="438"/>
      <c r="AJ70" s="551"/>
      <c r="AK70" s="547"/>
      <c r="AL70" s="547"/>
      <c r="AM70" s="396"/>
      <c r="AN70" s="524"/>
    </row>
    <row r="71" spans="1:40" ht="15.75" thickBot="1">
      <c r="A71" s="580"/>
      <c r="B71" s="446"/>
      <c r="C71" s="585"/>
      <c r="D71" s="524"/>
      <c r="E71" s="426"/>
      <c r="F71" s="524"/>
      <c r="G71" s="426"/>
      <c r="H71" s="47" t="s">
        <v>176</v>
      </c>
      <c r="I71" s="125" t="s">
        <v>68</v>
      </c>
      <c r="J71" s="450"/>
      <c r="K71" s="453"/>
      <c r="L71" s="408"/>
      <c r="M71" s="513"/>
      <c r="N71" s="426"/>
      <c r="O71" s="408"/>
      <c r="P71" s="46" t="s">
        <v>175</v>
      </c>
      <c r="Q71" s="45" t="s">
        <v>80</v>
      </c>
      <c r="R71" s="45">
        <f>+IFERROR(VLOOKUP(Q71,[4]DATOS!$E$2:$F$17,2,FALSE),"")</f>
        <v>15</v>
      </c>
      <c r="S71" s="501"/>
      <c r="T71" s="501"/>
      <c r="U71" s="501"/>
      <c r="V71" s="501"/>
      <c r="W71" s="501"/>
      <c r="X71" s="501"/>
      <c r="Y71" s="408"/>
      <c r="Z71" s="547"/>
      <c r="AA71" s="396"/>
      <c r="AB71" s="460"/>
      <c r="AC71" s="460"/>
      <c r="AD71" s="460"/>
      <c r="AE71" s="408"/>
      <c r="AF71" s="408"/>
      <c r="AG71" s="408"/>
      <c r="AH71" s="408"/>
      <c r="AI71" s="438"/>
      <c r="AJ71" s="551"/>
      <c r="AK71" s="547"/>
      <c r="AL71" s="547"/>
      <c r="AM71" s="396"/>
      <c r="AN71" s="524"/>
    </row>
    <row r="72" spans="1:40" ht="15.75" thickBot="1">
      <c r="A72" s="580"/>
      <c r="B72" s="446"/>
      <c r="C72" s="585"/>
      <c r="D72" s="524"/>
      <c r="E72" s="426"/>
      <c r="F72" s="524"/>
      <c r="G72" s="426"/>
      <c r="H72" s="47" t="s">
        <v>174</v>
      </c>
      <c r="I72" s="125" t="s">
        <v>68</v>
      </c>
      <c r="J72" s="450"/>
      <c r="K72" s="453"/>
      <c r="L72" s="408"/>
      <c r="M72" s="513"/>
      <c r="N72" s="426"/>
      <c r="O72" s="408"/>
      <c r="P72" s="46" t="s">
        <v>173</v>
      </c>
      <c r="Q72" s="45" t="s">
        <v>82</v>
      </c>
      <c r="R72" s="45">
        <f>+IFERROR(VLOOKUP(Q72,[4]DATOS!$E$2:$F$17,2,FALSE),"")</f>
        <v>15</v>
      </c>
      <c r="S72" s="501"/>
      <c r="T72" s="501"/>
      <c r="U72" s="501"/>
      <c r="V72" s="501"/>
      <c r="W72" s="501"/>
      <c r="X72" s="501"/>
      <c r="Y72" s="408"/>
      <c r="Z72" s="547"/>
      <c r="AA72" s="396"/>
      <c r="AB72" s="460"/>
      <c r="AC72" s="460"/>
      <c r="AD72" s="460"/>
      <c r="AE72" s="408"/>
      <c r="AF72" s="408"/>
      <c r="AG72" s="408"/>
      <c r="AH72" s="408"/>
      <c r="AI72" s="438"/>
      <c r="AJ72" s="551"/>
      <c r="AK72" s="547"/>
      <c r="AL72" s="547"/>
      <c r="AM72" s="396"/>
      <c r="AN72" s="524"/>
    </row>
    <row r="73" spans="1:40" ht="15.75" thickBot="1">
      <c r="A73" s="580"/>
      <c r="B73" s="446"/>
      <c r="C73" s="585"/>
      <c r="D73" s="524"/>
      <c r="E73" s="426"/>
      <c r="F73" s="524"/>
      <c r="G73" s="426"/>
      <c r="H73" s="555" t="s">
        <v>172</v>
      </c>
      <c r="I73" s="395" t="s">
        <v>68</v>
      </c>
      <c r="J73" s="450"/>
      <c r="K73" s="453"/>
      <c r="L73" s="408"/>
      <c r="M73" s="513"/>
      <c r="N73" s="426"/>
      <c r="O73" s="408"/>
      <c r="P73" s="46" t="s">
        <v>171</v>
      </c>
      <c r="Q73" s="45" t="s">
        <v>85</v>
      </c>
      <c r="R73" s="45">
        <f>+IFERROR(VLOOKUP(Q73,[4]DATOS!$E$2:$F$17,2,FALSE),"")</f>
        <v>15</v>
      </c>
      <c r="S73" s="501"/>
      <c r="T73" s="501"/>
      <c r="U73" s="501"/>
      <c r="V73" s="501"/>
      <c r="W73" s="501"/>
      <c r="X73" s="501"/>
      <c r="Y73" s="408"/>
      <c r="Z73" s="547"/>
      <c r="AA73" s="396"/>
      <c r="AB73" s="460"/>
      <c r="AC73" s="460"/>
      <c r="AD73" s="460"/>
      <c r="AE73" s="408"/>
      <c r="AF73" s="408"/>
      <c r="AG73" s="408"/>
      <c r="AH73" s="408"/>
      <c r="AI73" s="438"/>
      <c r="AJ73" s="551"/>
      <c r="AK73" s="547"/>
      <c r="AL73" s="547"/>
      <c r="AM73" s="396"/>
      <c r="AN73" s="524"/>
    </row>
    <row r="74" spans="1:40" ht="15.75" thickBot="1">
      <c r="A74" s="580"/>
      <c r="B74" s="446"/>
      <c r="C74" s="585"/>
      <c r="D74" s="524"/>
      <c r="E74" s="426"/>
      <c r="F74" s="524"/>
      <c r="G74" s="426"/>
      <c r="H74" s="556"/>
      <c r="I74" s="397"/>
      <c r="J74" s="450"/>
      <c r="K74" s="453"/>
      <c r="L74" s="408"/>
      <c r="M74" s="513"/>
      <c r="N74" s="426"/>
      <c r="O74" s="408"/>
      <c r="P74" s="46" t="s">
        <v>170</v>
      </c>
      <c r="Q74" s="45" t="s">
        <v>98</v>
      </c>
      <c r="R74" s="45">
        <f>+IFERROR(VLOOKUP(Q74,[4]DATOS!$E$2:$F$17,2,FALSE),"")</f>
        <v>15</v>
      </c>
      <c r="S74" s="501"/>
      <c r="T74" s="501"/>
      <c r="U74" s="501"/>
      <c r="V74" s="501"/>
      <c r="W74" s="501"/>
      <c r="X74" s="501"/>
      <c r="Y74" s="408"/>
      <c r="Z74" s="547"/>
      <c r="AA74" s="396"/>
      <c r="AB74" s="460"/>
      <c r="AC74" s="460"/>
      <c r="AD74" s="460"/>
      <c r="AE74" s="408"/>
      <c r="AF74" s="408"/>
      <c r="AG74" s="408"/>
      <c r="AH74" s="408"/>
      <c r="AI74" s="438"/>
      <c r="AJ74" s="551"/>
      <c r="AK74" s="547"/>
      <c r="AL74" s="547"/>
      <c r="AM74" s="396"/>
      <c r="AN74" s="524"/>
    </row>
    <row r="75" spans="1:40">
      <c r="A75" s="580"/>
      <c r="B75" s="446"/>
      <c r="C75" s="585"/>
      <c r="D75" s="524"/>
      <c r="E75" s="426"/>
      <c r="F75" s="524"/>
      <c r="G75" s="426"/>
      <c r="H75" s="555" t="s">
        <v>169</v>
      </c>
      <c r="I75" s="395" t="s">
        <v>68</v>
      </c>
      <c r="J75" s="450"/>
      <c r="K75" s="453"/>
      <c r="L75" s="408"/>
      <c r="M75" s="513"/>
      <c r="N75" s="427"/>
      <c r="O75" s="408"/>
      <c r="P75" s="46" t="s">
        <v>168</v>
      </c>
      <c r="Q75" s="50" t="s">
        <v>87</v>
      </c>
      <c r="R75" s="45">
        <f>+IFERROR(VLOOKUP(Q75,[4]DATOS!$E$2:$F$17,2,FALSE),"")</f>
        <v>10</v>
      </c>
      <c r="S75" s="501"/>
      <c r="T75" s="501"/>
      <c r="U75" s="501"/>
      <c r="V75" s="501"/>
      <c r="W75" s="501"/>
      <c r="X75" s="501"/>
      <c r="Y75" s="408"/>
      <c r="Z75" s="547"/>
      <c r="AA75" s="396"/>
      <c r="AB75" s="460"/>
      <c r="AC75" s="460"/>
      <c r="AD75" s="460"/>
      <c r="AE75" s="408"/>
      <c r="AF75" s="408"/>
      <c r="AG75" s="408"/>
      <c r="AH75" s="408"/>
      <c r="AI75" s="438"/>
      <c r="AJ75" s="552"/>
      <c r="AK75" s="553"/>
      <c r="AL75" s="553"/>
      <c r="AM75" s="554"/>
      <c r="AN75" s="524"/>
    </row>
    <row r="76" spans="1:40" ht="15" customHeight="1" thickBot="1">
      <c r="A76" s="580"/>
      <c r="B76" s="446"/>
      <c r="C76" s="585"/>
      <c r="D76" s="524"/>
      <c r="E76" s="426"/>
      <c r="F76" s="524"/>
      <c r="G76" s="426"/>
      <c r="H76" s="556"/>
      <c r="I76" s="397"/>
      <c r="J76" s="450"/>
      <c r="K76" s="453"/>
      <c r="L76" s="408"/>
      <c r="M76" s="513"/>
      <c r="N76" s="530"/>
      <c r="O76" s="408"/>
      <c r="P76" s="543"/>
      <c r="Q76" s="543"/>
      <c r="R76" s="543"/>
      <c r="S76" s="501"/>
      <c r="T76" s="501"/>
      <c r="U76" s="501"/>
      <c r="V76" s="501"/>
      <c r="W76" s="501"/>
      <c r="X76" s="501"/>
      <c r="Y76" s="408"/>
      <c r="Z76" s="547"/>
      <c r="AA76" s="396"/>
      <c r="AB76" s="460"/>
      <c r="AC76" s="460"/>
      <c r="AD76" s="460"/>
      <c r="AE76" s="408"/>
      <c r="AF76" s="408"/>
      <c r="AG76" s="408"/>
      <c r="AH76" s="408"/>
      <c r="AI76" s="438"/>
      <c r="AJ76" s="574" t="s">
        <v>546</v>
      </c>
      <c r="AK76" s="549" t="s">
        <v>239</v>
      </c>
      <c r="AL76" s="549" t="s">
        <v>238</v>
      </c>
      <c r="AM76" s="549" t="s">
        <v>390</v>
      </c>
      <c r="AN76" s="524"/>
    </row>
    <row r="77" spans="1:40">
      <c r="A77" s="580"/>
      <c r="B77" s="446"/>
      <c r="C77" s="585"/>
      <c r="D77" s="524"/>
      <c r="E77" s="426"/>
      <c r="F77" s="524"/>
      <c r="G77" s="426"/>
      <c r="H77" s="555" t="s">
        <v>167</v>
      </c>
      <c r="I77" s="395" t="s">
        <v>68</v>
      </c>
      <c r="J77" s="450"/>
      <c r="K77" s="453"/>
      <c r="L77" s="408"/>
      <c r="M77" s="513"/>
      <c r="N77" s="531"/>
      <c r="O77" s="408"/>
      <c r="P77" s="501"/>
      <c r="Q77" s="501"/>
      <c r="R77" s="501"/>
      <c r="S77" s="501"/>
      <c r="T77" s="501"/>
      <c r="U77" s="501"/>
      <c r="V77" s="501"/>
      <c r="W77" s="501"/>
      <c r="X77" s="501"/>
      <c r="Y77" s="408"/>
      <c r="Z77" s="547"/>
      <c r="AA77" s="396"/>
      <c r="AB77" s="460"/>
      <c r="AC77" s="460"/>
      <c r="AD77" s="460"/>
      <c r="AE77" s="408"/>
      <c r="AF77" s="408"/>
      <c r="AG77" s="408"/>
      <c r="AH77" s="408"/>
      <c r="AI77" s="438"/>
      <c r="AJ77" s="575"/>
      <c r="AK77" s="396"/>
      <c r="AL77" s="396"/>
      <c r="AM77" s="396"/>
      <c r="AN77" s="524"/>
    </row>
    <row r="78" spans="1:40" ht="15.75" thickBot="1">
      <c r="A78" s="580"/>
      <c r="B78" s="446"/>
      <c r="C78" s="585"/>
      <c r="D78" s="524"/>
      <c r="E78" s="426"/>
      <c r="F78" s="524"/>
      <c r="G78" s="426"/>
      <c r="H78" s="556"/>
      <c r="I78" s="397"/>
      <c r="J78" s="450"/>
      <c r="K78" s="453"/>
      <c r="L78" s="408"/>
      <c r="M78" s="513"/>
      <c r="N78" s="531"/>
      <c r="O78" s="408"/>
      <c r="P78" s="501"/>
      <c r="Q78" s="501"/>
      <c r="R78" s="501"/>
      <c r="S78" s="501"/>
      <c r="T78" s="501"/>
      <c r="U78" s="501"/>
      <c r="V78" s="501"/>
      <c r="W78" s="501"/>
      <c r="X78" s="501"/>
      <c r="Y78" s="408"/>
      <c r="Z78" s="547"/>
      <c r="AA78" s="396"/>
      <c r="AB78" s="460"/>
      <c r="AC78" s="460"/>
      <c r="AD78" s="460"/>
      <c r="AE78" s="408"/>
      <c r="AF78" s="408"/>
      <c r="AG78" s="408"/>
      <c r="AH78" s="408"/>
      <c r="AI78" s="438"/>
      <c r="AJ78" s="575"/>
      <c r="AK78" s="396"/>
      <c r="AL78" s="396"/>
      <c r="AM78" s="396"/>
      <c r="AN78" s="524"/>
    </row>
    <row r="79" spans="1:40">
      <c r="A79" s="580"/>
      <c r="B79" s="446"/>
      <c r="C79" s="585"/>
      <c r="D79" s="524"/>
      <c r="E79" s="426"/>
      <c r="F79" s="524"/>
      <c r="G79" s="426"/>
      <c r="H79" s="555" t="s">
        <v>166</v>
      </c>
      <c r="I79" s="395" t="s">
        <v>513</v>
      </c>
      <c r="J79" s="450"/>
      <c r="K79" s="453"/>
      <c r="L79" s="408"/>
      <c r="M79" s="513"/>
      <c r="N79" s="531"/>
      <c r="O79" s="408"/>
      <c r="P79" s="501"/>
      <c r="Q79" s="501"/>
      <c r="R79" s="501"/>
      <c r="S79" s="501"/>
      <c r="T79" s="501"/>
      <c r="U79" s="501"/>
      <c r="V79" s="501"/>
      <c r="W79" s="501"/>
      <c r="X79" s="501"/>
      <c r="Y79" s="408"/>
      <c r="Z79" s="547"/>
      <c r="AA79" s="396"/>
      <c r="AB79" s="460"/>
      <c r="AC79" s="460"/>
      <c r="AD79" s="460"/>
      <c r="AE79" s="408"/>
      <c r="AF79" s="408"/>
      <c r="AG79" s="408"/>
      <c r="AH79" s="408"/>
      <c r="AI79" s="438"/>
      <c r="AJ79" s="575"/>
      <c r="AK79" s="396"/>
      <c r="AL79" s="396"/>
      <c r="AM79" s="396"/>
      <c r="AN79" s="524"/>
    </row>
    <row r="80" spans="1:40" ht="15.75" thickBot="1">
      <c r="A80" s="580"/>
      <c r="B80" s="446"/>
      <c r="C80" s="585"/>
      <c r="D80" s="524"/>
      <c r="E80" s="426"/>
      <c r="F80" s="524"/>
      <c r="G80" s="426"/>
      <c r="H80" s="556"/>
      <c r="I80" s="397"/>
      <c r="J80" s="450"/>
      <c r="K80" s="453"/>
      <c r="L80" s="408"/>
      <c r="M80" s="513"/>
      <c r="N80" s="531"/>
      <c r="O80" s="408"/>
      <c r="P80" s="501"/>
      <c r="Q80" s="501"/>
      <c r="R80" s="501"/>
      <c r="S80" s="501"/>
      <c r="T80" s="501"/>
      <c r="U80" s="501"/>
      <c r="V80" s="501"/>
      <c r="W80" s="501"/>
      <c r="X80" s="501"/>
      <c r="Y80" s="408"/>
      <c r="Z80" s="547"/>
      <c r="AA80" s="396"/>
      <c r="AB80" s="460"/>
      <c r="AC80" s="460"/>
      <c r="AD80" s="460"/>
      <c r="AE80" s="408"/>
      <c r="AF80" s="408"/>
      <c r="AG80" s="408"/>
      <c r="AH80" s="408"/>
      <c r="AI80" s="438"/>
      <c r="AJ80" s="575"/>
      <c r="AK80" s="396"/>
      <c r="AL80" s="396"/>
      <c r="AM80" s="396"/>
      <c r="AN80" s="524"/>
    </row>
    <row r="81" spans="1:57">
      <c r="A81" s="580"/>
      <c r="B81" s="446"/>
      <c r="C81" s="585"/>
      <c r="D81" s="524"/>
      <c r="E81" s="426"/>
      <c r="F81" s="524"/>
      <c r="G81" s="426"/>
      <c r="H81" s="555" t="s">
        <v>165</v>
      </c>
      <c r="I81" s="395" t="s">
        <v>68</v>
      </c>
      <c r="J81" s="450"/>
      <c r="K81" s="453"/>
      <c r="L81" s="408"/>
      <c r="M81" s="513"/>
      <c r="N81" s="531"/>
      <c r="O81" s="408"/>
      <c r="P81" s="501"/>
      <c r="Q81" s="501"/>
      <c r="R81" s="501"/>
      <c r="S81" s="501"/>
      <c r="T81" s="501"/>
      <c r="U81" s="501"/>
      <c r="V81" s="501"/>
      <c r="W81" s="501"/>
      <c r="X81" s="501"/>
      <c r="Y81" s="408"/>
      <c r="Z81" s="547"/>
      <c r="AA81" s="396"/>
      <c r="AB81" s="460"/>
      <c r="AC81" s="460"/>
      <c r="AD81" s="460"/>
      <c r="AE81" s="408"/>
      <c r="AF81" s="408"/>
      <c r="AG81" s="408"/>
      <c r="AH81" s="408"/>
      <c r="AI81" s="438"/>
      <c r="AJ81" s="575"/>
      <c r="AK81" s="396"/>
      <c r="AL81" s="396"/>
      <c r="AM81" s="396"/>
      <c r="AN81" s="524"/>
    </row>
    <row r="82" spans="1:57" ht="15.75" thickBot="1">
      <c r="A82" s="580"/>
      <c r="B82" s="446"/>
      <c r="C82" s="585"/>
      <c r="D82" s="524"/>
      <c r="E82" s="426"/>
      <c r="F82" s="524"/>
      <c r="G82" s="426"/>
      <c r="H82" s="556"/>
      <c r="I82" s="397"/>
      <c r="J82" s="450"/>
      <c r="K82" s="453"/>
      <c r="L82" s="408"/>
      <c r="M82" s="513"/>
      <c r="N82" s="531"/>
      <c r="O82" s="408"/>
      <c r="P82" s="501"/>
      <c r="Q82" s="501"/>
      <c r="R82" s="501"/>
      <c r="S82" s="501"/>
      <c r="T82" s="501"/>
      <c r="U82" s="501"/>
      <c r="V82" s="501"/>
      <c r="W82" s="501"/>
      <c r="X82" s="501"/>
      <c r="Y82" s="408"/>
      <c r="Z82" s="547"/>
      <c r="AA82" s="396"/>
      <c r="AB82" s="460"/>
      <c r="AC82" s="460"/>
      <c r="AD82" s="460"/>
      <c r="AE82" s="408"/>
      <c r="AF82" s="408"/>
      <c r="AG82" s="408"/>
      <c r="AH82" s="408"/>
      <c r="AI82" s="438"/>
      <c r="AJ82" s="575"/>
      <c r="AK82" s="396"/>
      <c r="AL82" s="396"/>
      <c r="AM82" s="396"/>
      <c r="AN82" s="524"/>
    </row>
    <row r="83" spans="1:57">
      <c r="A83" s="580"/>
      <c r="B83" s="446"/>
      <c r="C83" s="585"/>
      <c r="D83" s="524"/>
      <c r="E83" s="426"/>
      <c r="F83" s="524"/>
      <c r="G83" s="426"/>
      <c r="H83" s="555" t="s">
        <v>164</v>
      </c>
      <c r="I83" s="395" t="s">
        <v>513</v>
      </c>
      <c r="J83" s="450"/>
      <c r="K83" s="453"/>
      <c r="L83" s="408"/>
      <c r="M83" s="513"/>
      <c r="N83" s="531"/>
      <c r="O83" s="408"/>
      <c r="P83" s="501"/>
      <c r="Q83" s="501"/>
      <c r="R83" s="501"/>
      <c r="S83" s="501"/>
      <c r="T83" s="501"/>
      <c r="U83" s="501"/>
      <c r="V83" s="501"/>
      <c r="W83" s="501"/>
      <c r="X83" s="501"/>
      <c r="Y83" s="408"/>
      <c r="Z83" s="547"/>
      <c r="AA83" s="396"/>
      <c r="AB83" s="460"/>
      <c r="AC83" s="460"/>
      <c r="AD83" s="460"/>
      <c r="AE83" s="408"/>
      <c r="AF83" s="408"/>
      <c r="AG83" s="408"/>
      <c r="AH83" s="408"/>
      <c r="AI83" s="438"/>
      <c r="AJ83" s="575"/>
      <c r="AK83" s="396"/>
      <c r="AL83" s="396"/>
      <c r="AM83" s="396"/>
      <c r="AN83" s="524"/>
    </row>
    <row r="84" spans="1:57" ht="15.75" thickBot="1">
      <c r="A84" s="580"/>
      <c r="B84" s="446"/>
      <c r="C84" s="585"/>
      <c r="D84" s="524"/>
      <c r="E84" s="426"/>
      <c r="F84" s="524"/>
      <c r="G84" s="426"/>
      <c r="H84" s="556"/>
      <c r="I84" s="397"/>
      <c r="J84" s="450"/>
      <c r="K84" s="453"/>
      <c r="L84" s="408"/>
      <c r="M84" s="513"/>
      <c r="N84" s="531"/>
      <c r="O84" s="408"/>
      <c r="P84" s="501"/>
      <c r="Q84" s="501"/>
      <c r="R84" s="501"/>
      <c r="S84" s="501"/>
      <c r="T84" s="501"/>
      <c r="U84" s="501"/>
      <c r="V84" s="501"/>
      <c r="W84" s="501"/>
      <c r="X84" s="501"/>
      <c r="Y84" s="408"/>
      <c r="Z84" s="547"/>
      <c r="AA84" s="396"/>
      <c r="AB84" s="460"/>
      <c r="AC84" s="460"/>
      <c r="AD84" s="460"/>
      <c r="AE84" s="408"/>
      <c r="AF84" s="408"/>
      <c r="AG84" s="408"/>
      <c r="AH84" s="408"/>
      <c r="AI84" s="438"/>
      <c r="AJ84" s="575"/>
      <c r="AK84" s="396"/>
      <c r="AL84" s="396"/>
      <c r="AM84" s="396"/>
      <c r="AN84" s="524"/>
    </row>
    <row r="85" spans="1:57">
      <c r="A85" s="580"/>
      <c r="B85" s="446"/>
      <c r="C85" s="585"/>
      <c r="D85" s="524"/>
      <c r="E85" s="426"/>
      <c r="F85" s="524"/>
      <c r="G85" s="426"/>
      <c r="H85" s="577" t="s">
        <v>163</v>
      </c>
      <c r="I85" s="395" t="s">
        <v>513</v>
      </c>
      <c r="J85" s="450"/>
      <c r="K85" s="453"/>
      <c r="L85" s="408"/>
      <c r="M85" s="513"/>
      <c r="N85" s="531"/>
      <c r="O85" s="408"/>
      <c r="P85" s="501"/>
      <c r="Q85" s="501"/>
      <c r="R85" s="501"/>
      <c r="S85" s="501"/>
      <c r="T85" s="501"/>
      <c r="U85" s="501"/>
      <c r="V85" s="501"/>
      <c r="W85" s="501"/>
      <c r="X85" s="501"/>
      <c r="Y85" s="408"/>
      <c r="Z85" s="547"/>
      <c r="AA85" s="396"/>
      <c r="AB85" s="460"/>
      <c r="AC85" s="460"/>
      <c r="AD85" s="460"/>
      <c r="AE85" s="408"/>
      <c r="AF85" s="408"/>
      <c r="AG85" s="408"/>
      <c r="AH85" s="408"/>
      <c r="AI85" s="438"/>
      <c r="AJ85" s="575"/>
      <c r="AK85" s="396"/>
      <c r="AL85" s="396"/>
      <c r="AM85" s="396"/>
      <c r="AN85" s="524"/>
    </row>
    <row r="86" spans="1:57" ht="15.75" thickBot="1">
      <c r="A86" s="581"/>
      <c r="B86" s="583"/>
      <c r="C86" s="586"/>
      <c r="D86" s="525"/>
      <c r="E86" s="516"/>
      <c r="F86" s="525"/>
      <c r="G86" s="516"/>
      <c r="H86" s="578"/>
      <c r="I86" s="397"/>
      <c r="J86" s="558"/>
      <c r="K86" s="560"/>
      <c r="L86" s="455"/>
      <c r="M86" s="514"/>
      <c r="N86" s="532"/>
      <c r="O86" s="455"/>
      <c r="P86" s="544"/>
      <c r="Q86" s="544"/>
      <c r="R86" s="544"/>
      <c r="S86" s="544"/>
      <c r="T86" s="544"/>
      <c r="U86" s="544"/>
      <c r="V86" s="544"/>
      <c r="W86" s="544"/>
      <c r="X86" s="544"/>
      <c r="Y86" s="455"/>
      <c r="Z86" s="548"/>
      <c r="AA86" s="397"/>
      <c r="AB86" s="461"/>
      <c r="AC86" s="461"/>
      <c r="AD86" s="461"/>
      <c r="AE86" s="455"/>
      <c r="AF86" s="455"/>
      <c r="AG86" s="455"/>
      <c r="AH86" s="455"/>
      <c r="AI86" s="562"/>
      <c r="AJ86" s="576"/>
      <c r="AK86" s="397"/>
      <c r="AL86" s="397"/>
      <c r="AM86" s="397"/>
      <c r="AN86" s="525"/>
    </row>
    <row r="87" spans="1:57" ht="46.5" customHeight="1" thickBot="1">
      <c r="A87" s="659">
        <v>4</v>
      </c>
      <c r="B87" s="582" t="s">
        <v>493</v>
      </c>
      <c r="C87" s="584" t="s">
        <v>547</v>
      </c>
      <c r="D87" s="523" t="s">
        <v>32</v>
      </c>
      <c r="E87" s="395" t="s">
        <v>388</v>
      </c>
      <c r="F87" s="662" t="s">
        <v>387</v>
      </c>
      <c r="G87" s="515" t="s">
        <v>37</v>
      </c>
      <c r="H87" s="52" t="s">
        <v>194</v>
      </c>
      <c r="I87" s="124" t="s">
        <v>68</v>
      </c>
      <c r="J87" s="557">
        <v>15</v>
      </c>
      <c r="K87" s="559" t="str">
        <f>+IF(AND(J87&lt;6,J87&gt;0),"Moderado",IF(AND(J87&lt;12,J87&gt;5),"Mayor",IF(AND(J87&lt;20,J87&gt;11),"Catastrófico","Responda las Preguntas de Impacto")))</f>
        <v>Catastrófico</v>
      </c>
      <c r="L87" s="407"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519"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663" t="s">
        <v>548</v>
      </c>
      <c r="O87" s="283" t="s">
        <v>65</v>
      </c>
      <c r="P87" s="50" t="s">
        <v>179</v>
      </c>
      <c r="Q87" s="45" t="s">
        <v>76</v>
      </c>
      <c r="R87" s="45">
        <f>+IFERROR(VLOOKUP(Q87,[4]DATOS!$E$2:$F$17,2,FALSE),"")</f>
        <v>15</v>
      </c>
      <c r="S87" s="601">
        <f>SUM(R87:R94)</f>
        <v>100</v>
      </c>
      <c r="T87" s="286" t="str">
        <f>+IF(AND(S87&lt;=100,S87&gt;=96),"Fuerte",IF(AND(S87&lt;=95,S87&gt;=86),"Moderado",IF(AND(S87&lt;=85,J87&gt;=0),"Débil"," ")))</f>
        <v>Fuerte</v>
      </c>
      <c r="U87" s="286" t="s">
        <v>90</v>
      </c>
      <c r="V87" s="286"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86">
        <f>IF(V87="Fuerte",100,IF(V87="Moderado",50,IF(V87="Débil",0)))</f>
        <v>100</v>
      </c>
      <c r="X87" s="543">
        <f>AVERAGE(W87:W112)</f>
        <v>100</v>
      </c>
      <c r="Y87" s="448" t="s">
        <v>382</v>
      </c>
      <c r="Z87" s="444" t="s">
        <v>525</v>
      </c>
      <c r="AA87" s="664" t="s">
        <v>386</v>
      </c>
      <c r="AB87" s="665" t="str">
        <f>+IF(X87=100,"Fuerte",IF(AND(X87&lt;=99,X87&gt;=50),"Moderado",IF(X87&lt;50,"Débil"," ")))</f>
        <v>Fuerte</v>
      </c>
      <c r="AC87" s="459" t="s">
        <v>95</v>
      </c>
      <c r="AD87" s="459" t="s">
        <v>97</v>
      </c>
      <c r="AE87" s="666"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07"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07" t="str">
        <f>K87</f>
        <v>Catastrófico</v>
      </c>
      <c r="AH87" s="407"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519"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592" t="s">
        <v>551</v>
      </c>
      <c r="AK87" s="564">
        <v>43831</v>
      </c>
      <c r="AL87" s="546">
        <v>44196</v>
      </c>
      <c r="AM87" s="610"/>
      <c r="AN87" s="669" t="s">
        <v>553</v>
      </c>
      <c r="AO87" s="539"/>
      <c r="AP87" s="500"/>
      <c r="AQ87" s="500"/>
      <c r="AR87" s="500"/>
      <c r="AS87" s="500"/>
      <c r="AT87" s="500"/>
      <c r="AU87" s="500"/>
      <c r="AV87" s="500"/>
      <c r="AW87" s="500"/>
      <c r="AX87" s="500"/>
      <c r="AY87" s="500"/>
      <c r="AZ87" s="503"/>
      <c r="BA87" s="506"/>
      <c r="BB87" s="533"/>
      <c r="BC87" s="533"/>
      <c r="BD87" s="533"/>
      <c r="BE87" s="536"/>
    </row>
    <row r="88" spans="1:57" ht="30" customHeight="1" thickBot="1">
      <c r="A88" s="660"/>
      <c r="B88" s="446"/>
      <c r="C88" s="585"/>
      <c r="D88" s="524"/>
      <c r="E88" s="396"/>
      <c r="F88" s="588"/>
      <c r="G88" s="426"/>
      <c r="H88" s="47" t="s">
        <v>187</v>
      </c>
      <c r="I88" s="124" t="s">
        <v>68</v>
      </c>
      <c r="J88" s="450"/>
      <c r="K88" s="453"/>
      <c r="L88" s="408"/>
      <c r="M88" s="438"/>
      <c r="N88" s="420"/>
      <c r="O88" s="284"/>
      <c r="P88" s="50" t="s">
        <v>177</v>
      </c>
      <c r="Q88" s="45" t="s">
        <v>78</v>
      </c>
      <c r="R88" s="45">
        <f>+IFERROR(VLOOKUP(Q88,[4]DATOS!$E$2:$F$17,2,FALSE),"")</f>
        <v>15</v>
      </c>
      <c r="S88" s="602"/>
      <c r="T88" s="286"/>
      <c r="U88" s="286"/>
      <c r="V88" s="286"/>
      <c r="W88" s="286"/>
      <c r="X88" s="501"/>
      <c r="Y88" s="448"/>
      <c r="Z88" s="444"/>
      <c r="AA88" s="664"/>
      <c r="AB88" s="598"/>
      <c r="AC88" s="460"/>
      <c r="AD88" s="460"/>
      <c r="AE88" s="667"/>
      <c r="AF88" s="408"/>
      <c r="AG88" s="408"/>
      <c r="AH88" s="408"/>
      <c r="AI88" s="438"/>
      <c r="AJ88" s="592"/>
      <c r="AK88" s="547"/>
      <c r="AL88" s="547"/>
      <c r="AM88" s="551"/>
      <c r="AN88" s="524"/>
      <c r="AO88" s="540"/>
      <c r="AP88" s="501"/>
      <c r="AQ88" s="501"/>
      <c r="AR88" s="501"/>
      <c r="AS88" s="501"/>
      <c r="AT88" s="501"/>
      <c r="AU88" s="501"/>
      <c r="AV88" s="501"/>
      <c r="AW88" s="501"/>
      <c r="AX88" s="501"/>
      <c r="AY88" s="501"/>
      <c r="AZ88" s="504"/>
      <c r="BA88" s="507"/>
      <c r="BB88" s="534"/>
      <c r="BC88" s="534"/>
      <c r="BD88" s="534"/>
      <c r="BE88" s="537"/>
    </row>
    <row r="89" spans="1:57" ht="30" customHeight="1" thickBot="1">
      <c r="A89" s="660"/>
      <c r="B89" s="446"/>
      <c r="C89" s="585"/>
      <c r="D89" s="524"/>
      <c r="E89" s="396"/>
      <c r="F89" s="588"/>
      <c r="G89" s="426"/>
      <c r="H89" s="47" t="s">
        <v>186</v>
      </c>
      <c r="I89" s="124" t="s">
        <v>68</v>
      </c>
      <c r="J89" s="450"/>
      <c r="K89" s="453"/>
      <c r="L89" s="408"/>
      <c r="M89" s="438"/>
      <c r="N89" s="420"/>
      <c r="O89" s="284"/>
      <c r="P89" s="50" t="s">
        <v>175</v>
      </c>
      <c r="Q89" s="45" t="s">
        <v>80</v>
      </c>
      <c r="R89" s="45">
        <f>+IFERROR(VLOOKUP(Q89,[4]DATOS!$E$2:$F$17,2,FALSE),"")</f>
        <v>15</v>
      </c>
      <c r="S89" s="602"/>
      <c r="T89" s="286"/>
      <c r="U89" s="286"/>
      <c r="V89" s="286"/>
      <c r="W89" s="286"/>
      <c r="X89" s="501"/>
      <c r="Y89" s="448"/>
      <c r="Z89" s="444"/>
      <c r="AA89" s="664"/>
      <c r="AB89" s="598"/>
      <c r="AC89" s="460"/>
      <c r="AD89" s="460"/>
      <c r="AE89" s="667"/>
      <c r="AF89" s="408"/>
      <c r="AG89" s="408"/>
      <c r="AH89" s="408"/>
      <c r="AI89" s="438"/>
      <c r="AJ89" s="592"/>
      <c r="AK89" s="547"/>
      <c r="AL89" s="547"/>
      <c r="AM89" s="551"/>
      <c r="AN89" s="524"/>
      <c r="AO89" s="540"/>
      <c r="AP89" s="501"/>
      <c r="AQ89" s="501"/>
      <c r="AR89" s="501"/>
      <c r="AS89" s="501"/>
      <c r="AT89" s="501"/>
      <c r="AU89" s="501"/>
      <c r="AV89" s="501"/>
      <c r="AW89" s="501"/>
      <c r="AX89" s="501"/>
      <c r="AY89" s="501"/>
      <c r="AZ89" s="504"/>
      <c r="BA89" s="507"/>
      <c r="BB89" s="534"/>
      <c r="BC89" s="534"/>
      <c r="BD89" s="534"/>
      <c r="BE89" s="537"/>
    </row>
    <row r="90" spans="1:57" ht="30" customHeight="1" thickBot="1">
      <c r="A90" s="660"/>
      <c r="B90" s="446"/>
      <c r="C90" s="585"/>
      <c r="D90" s="524"/>
      <c r="E90" s="396"/>
      <c r="F90" s="588"/>
      <c r="G90" s="426"/>
      <c r="H90" s="47" t="s">
        <v>185</v>
      </c>
      <c r="I90" s="124" t="s">
        <v>68</v>
      </c>
      <c r="J90" s="450"/>
      <c r="K90" s="453"/>
      <c r="L90" s="408"/>
      <c r="M90" s="438"/>
      <c r="N90" s="420"/>
      <c r="O90" s="284"/>
      <c r="P90" s="50" t="s">
        <v>173</v>
      </c>
      <c r="Q90" s="45" t="s">
        <v>82</v>
      </c>
      <c r="R90" s="45">
        <f>+IFERROR(VLOOKUP(Q90,[4]DATOS!$E$2:$F$17,2,FALSE),"")</f>
        <v>15</v>
      </c>
      <c r="S90" s="602"/>
      <c r="T90" s="286"/>
      <c r="U90" s="286"/>
      <c r="V90" s="286"/>
      <c r="W90" s="286"/>
      <c r="X90" s="501"/>
      <c r="Y90" s="448"/>
      <c r="Z90" s="444"/>
      <c r="AA90" s="664"/>
      <c r="AB90" s="598"/>
      <c r="AC90" s="460"/>
      <c r="AD90" s="460"/>
      <c r="AE90" s="667"/>
      <c r="AF90" s="408"/>
      <c r="AG90" s="408"/>
      <c r="AH90" s="408"/>
      <c r="AI90" s="438"/>
      <c r="AJ90" s="592"/>
      <c r="AK90" s="547"/>
      <c r="AL90" s="547"/>
      <c r="AM90" s="551"/>
      <c r="AN90" s="524"/>
      <c r="AO90" s="540"/>
      <c r="AP90" s="501"/>
      <c r="AQ90" s="501"/>
      <c r="AR90" s="501"/>
      <c r="AS90" s="501"/>
      <c r="AT90" s="501"/>
      <c r="AU90" s="501"/>
      <c r="AV90" s="501"/>
      <c r="AW90" s="501"/>
      <c r="AX90" s="501"/>
      <c r="AY90" s="501"/>
      <c r="AZ90" s="504"/>
      <c r="BA90" s="507"/>
      <c r="BB90" s="534"/>
      <c r="BC90" s="534"/>
      <c r="BD90" s="534"/>
      <c r="BE90" s="537"/>
    </row>
    <row r="91" spans="1:57" ht="30" customHeight="1" thickBot="1">
      <c r="A91" s="660"/>
      <c r="B91" s="446"/>
      <c r="C91" s="585"/>
      <c r="D91" s="524"/>
      <c r="E91" s="396"/>
      <c r="F91" s="588"/>
      <c r="G91" s="426"/>
      <c r="H91" s="47" t="s">
        <v>184</v>
      </c>
      <c r="I91" s="124" t="s">
        <v>68</v>
      </c>
      <c r="J91" s="450"/>
      <c r="K91" s="453"/>
      <c r="L91" s="408"/>
      <c r="M91" s="438"/>
      <c r="N91" s="420"/>
      <c r="O91" s="284"/>
      <c r="P91" s="50" t="s">
        <v>171</v>
      </c>
      <c r="Q91" s="45" t="s">
        <v>85</v>
      </c>
      <c r="R91" s="45">
        <f>+IFERROR(VLOOKUP(Q91,[4]DATOS!$E$2:$F$17,2,FALSE),"")</f>
        <v>15</v>
      </c>
      <c r="S91" s="602"/>
      <c r="T91" s="286"/>
      <c r="U91" s="286"/>
      <c r="V91" s="286"/>
      <c r="W91" s="286"/>
      <c r="X91" s="501"/>
      <c r="Y91" s="448"/>
      <c r="Z91" s="444"/>
      <c r="AA91" s="664"/>
      <c r="AB91" s="598"/>
      <c r="AC91" s="460"/>
      <c r="AD91" s="460"/>
      <c r="AE91" s="667"/>
      <c r="AF91" s="408"/>
      <c r="AG91" s="408"/>
      <c r="AH91" s="408"/>
      <c r="AI91" s="438"/>
      <c r="AJ91" s="592"/>
      <c r="AK91" s="547"/>
      <c r="AL91" s="547"/>
      <c r="AM91" s="551"/>
      <c r="AN91" s="524"/>
      <c r="AO91" s="540"/>
      <c r="AP91" s="501"/>
      <c r="AQ91" s="501"/>
      <c r="AR91" s="501"/>
      <c r="AS91" s="501"/>
      <c r="AT91" s="501"/>
      <c r="AU91" s="501"/>
      <c r="AV91" s="501"/>
      <c r="AW91" s="501"/>
      <c r="AX91" s="501"/>
      <c r="AY91" s="501"/>
      <c r="AZ91" s="504"/>
      <c r="BA91" s="507"/>
      <c r="BB91" s="534"/>
      <c r="BC91" s="534"/>
      <c r="BD91" s="534"/>
      <c r="BE91" s="537"/>
    </row>
    <row r="92" spans="1:57" ht="30" customHeight="1" thickBot="1">
      <c r="A92" s="660"/>
      <c r="B92" s="446"/>
      <c r="C92" s="585"/>
      <c r="D92" s="524"/>
      <c r="E92" s="396"/>
      <c r="F92" s="588"/>
      <c r="G92" s="426"/>
      <c r="H92" s="47" t="s">
        <v>183</v>
      </c>
      <c r="I92" s="124" t="s">
        <v>68</v>
      </c>
      <c r="J92" s="450"/>
      <c r="K92" s="453"/>
      <c r="L92" s="408"/>
      <c r="M92" s="438"/>
      <c r="N92" s="420"/>
      <c r="O92" s="284"/>
      <c r="P92" s="51" t="s">
        <v>170</v>
      </c>
      <c r="Q92" s="45" t="s">
        <v>98</v>
      </c>
      <c r="R92" s="45">
        <f>+IFERROR(VLOOKUP(Q92,[4]DATOS!$E$2:$F$17,2,FALSE),"")</f>
        <v>15</v>
      </c>
      <c r="S92" s="602"/>
      <c r="T92" s="286"/>
      <c r="U92" s="286"/>
      <c r="V92" s="286"/>
      <c r="W92" s="286"/>
      <c r="X92" s="501"/>
      <c r="Y92" s="448"/>
      <c r="Z92" s="444"/>
      <c r="AA92" s="664"/>
      <c r="AB92" s="598"/>
      <c r="AC92" s="460"/>
      <c r="AD92" s="460"/>
      <c r="AE92" s="667"/>
      <c r="AF92" s="408"/>
      <c r="AG92" s="408"/>
      <c r="AH92" s="408"/>
      <c r="AI92" s="438"/>
      <c r="AJ92" s="592"/>
      <c r="AK92" s="547"/>
      <c r="AL92" s="547"/>
      <c r="AM92" s="551"/>
      <c r="AN92" s="524"/>
      <c r="AO92" s="540"/>
      <c r="AP92" s="501"/>
      <c r="AQ92" s="501"/>
      <c r="AR92" s="501"/>
      <c r="AS92" s="501"/>
      <c r="AT92" s="501"/>
      <c r="AU92" s="501"/>
      <c r="AV92" s="501"/>
      <c r="AW92" s="501"/>
      <c r="AX92" s="501"/>
      <c r="AY92" s="501"/>
      <c r="AZ92" s="504"/>
      <c r="BA92" s="507"/>
      <c r="BB92" s="534"/>
      <c r="BC92" s="534"/>
      <c r="BD92" s="534"/>
      <c r="BE92" s="537"/>
    </row>
    <row r="93" spans="1:57" ht="60" customHeight="1" thickBot="1">
      <c r="A93" s="660"/>
      <c r="B93" s="446"/>
      <c r="C93" s="585"/>
      <c r="D93" s="524"/>
      <c r="E93" s="396"/>
      <c r="F93" s="588"/>
      <c r="G93" s="426"/>
      <c r="H93" s="47" t="s">
        <v>182</v>
      </c>
      <c r="I93" s="124" t="s">
        <v>68</v>
      </c>
      <c r="J93" s="450"/>
      <c r="K93" s="453"/>
      <c r="L93" s="408"/>
      <c r="M93" s="438"/>
      <c r="N93" s="420"/>
      <c r="O93" s="284"/>
      <c r="P93" s="50" t="s">
        <v>168</v>
      </c>
      <c r="Q93" s="50" t="s">
        <v>87</v>
      </c>
      <c r="R93" s="50">
        <f>+IFERROR(VLOOKUP(Q93,[4]DATOS!$E$2:$F$17,2,FALSE),"")</f>
        <v>10</v>
      </c>
      <c r="S93" s="602"/>
      <c r="T93" s="286"/>
      <c r="U93" s="286"/>
      <c r="V93" s="286"/>
      <c r="W93" s="286"/>
      <c r="X93" s="501"/>
      <c r="Y93" s="448"/>
      <c r="Z93" s="444"/>
      <c r="AA93" s="664"/>
      <c r="AB93" s="598"/>
      <c r="AC93" s="460"/>
      <c r="AD93" s="460"/>
      <c r="AE93" s="667"/>
      <c r="AF93" s="408"/>
      <c r="AG93" s="408"/>
      <c r="AH93" s="408"/>
      <c r="AI93" s="438"/>
      <c r="AJ93" s="592"/>
      <c r="AK93" s="547"/>
      <c r="AL93" s="547"/>
      <c r="AM93" s="551"/>
      <c r="AN93" s="524"/>
      <c r="AO93" s="540"/>
      <c r="AP93" s="501"/>
      <c r="AQ93" s="501"/>
      <c r="AR93" s="501"/>
      <c r="AS93" s="501"/>
      <c r="AT93" s="501"/>
      <c r="AU93" s="501"/>
      <c r="AV93" s="501"/>
      <c r="AW93" s="501"/>
      <c r="AX93" s="501"/>
      <c r="AY93" s="501"/>
      <c r="AZ93" s="504"/>
      <c r="BA93" s="507"/>
      <c r="BB93" s="534"/>
      <c r="BC93" s="534"/>
      <c r="BD93" s="534"/>
      <c r="BE93" s="537"/>
    </row>
    <row r="94" spans="1:57" ht="85.5" customHeight="1" thickBot="1">
      <c r="A94" s="660"/>
      <c r="B94" s="446"/>
      <c r="C94" s="585"/>
      <c r="D94" s="524"/>
      <c r="E94" s="554"/>
      <c r="F94" s="588"/>
      <c r="G94" s="426"/>
      <c r="H94" s="47" t="s">
        <v>181</v>
      </c>
      <c r="I94" s="124" t="s">
        <v>513</v>
      </c>
      <c r="J94" s="450"/>
      <c r="K94" s="453"/>
      <c r="L94" s="408"/>
      <c r="M94" s="438"/>
      <c r="N94" s="420"/>
      <c r="O94" s="284"/>
      <c r="P94" s="49"/>
      <c r="Q94" s="49"/>
      <c r="R94" s="49"/>
      <c r="S94" s="603"/>
      <c r="T94" s="286"/>
      <c r="U94" s="286"/>
      <c r="V94" s="286"/>
      <c r="W94" s="286"/>
      <c r="X94" s="501"/>
      <c r="Y94" s="448"/>
      <c r="Z94" s="444"/>
      <c r="AA94" s="664"/>
      <c r="AB94" s="598"/>
      <c r="AC94" s="460"/>
      <c r="AD94" s="460"/>
      <c r="AE94" s="667"/>
      <c r="AF94" s="408"/>
      <c r="AG94" s="408"/>
      <c r="AH94" s="408"/>
      <c r="AI94" s="438"/>
      <c r="AJ94" s="592"/>
      <c r="AK94" s="553"/>
      <c r="AL94" s="553"/>
      <c r="AM94" s="552"/>
      <c r="AN94" s="524"/>
      <c r="AO94" s="541"/>
      <c r="AP94" s="502"/>
      <c r="AQ94" s="502"/>
      <c r="AR94" s="502"/>
      <c r="AS94" s="502"/>
      <c r="AT94" s="502"/>
      <c r="AU94" s="502"/>
      <c r="AV94" s="502"/>
      <c r="AW94" s="502"/>
      <c r="AX94" s="502"/>
      <c r="AY94" s="502"/>
      <c r="AZ94" s="505"/>
      <c r="BA94" s="508"/>
      <c r="BB94" s="535"/>
      <c r="BC94" s="535"/>
      <c r="BD94" s="535"/>
      <c r="BE94" s="538"/>
    </row>
    <row r="95" spans="1:57" ht="30" customHeight="1" thickBot="1">
      <c r="A95" s="660"/>
      <c r="B95" s="446"/>
      <c r="C95" s="585"/>
      <c r="D95" s="524"/>
      <c r="E95" s="425"/>
      <c r="F95" s="588"/>
      <c r="G95" s="426"/>
      <c r="H95" s="47" t="s">
        <v>180</v>
      </c>
      <c r="I95" s="124" t="s">
        <v>513</v>
      </c>
      <c r="J95" s="450"/>
      <c r="K95" s="453"/>
      <c r="L95" s="408"/>
      <c r="M95" s="438"/>
      <c r="N95" s="420" t="s">
        <v>383</v>
      </c>
      <c r="O95" s="407" t="s">
        <v>65</v>
      </c>
      <c r="P95" s="45" t="s">
        <v>179</v>
      </c>
      <c r="Q95" s="45" t="s">
        <v>76</v>
      </c>
      <c r="R95" s="45">
        <f>+IFERROR(VLOOKUP(Q95,[4]DATOS!$E$2:$F$17,2,FALSE),"")</f>
        <v>15</v>
      </c>
      <c r="S95" s="543">
        <f>SUM(R95:R104)</f>
        <v>100</v>
      </c>
      <c r="T95" s="543" t="str">
        <f>+IF(AND(S95&lt;=100,S95&gt;=96),"Fuerte",IF(AND(S95&lt;=95,S95&gt;=86),"Moderado",IF(AND(S95&lt;=85,J95&gt;=0),"Débil"," ")))</f>
        <v>Fuerte</v>
      </c>
      <c r="U95" s="543" t="s">
        <v>90</v>
      </c>
      <c r="V95" s="543"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43">
        <f>IF(V95="Fuerte",100,IF(V95="Moderado",50,IF(V95="Débil",0)))</f>
        <v>100</v>
      </c>
      <c r="X95" s="501"/>
      <c r="Y95" s="448" t="s">
        <v>382</v>
      </c>
      <c r="Z95" s="670" t="s">
        <v>549</v>
      </c>
      <c r="AA95" s="448" t="s">
        <v>381</v>
      </c>
      <c r="AB95" s="598"/>
      <c r="AC95" s="460"/>
      <c r="AD95" s="460"/>
      <c r="AE95" s="667"/>
      <c r="AF95" s="408"/>
      <c r="AG95" s="408"/>
      <c r="AH95" s="408"/>
      <c r="AI95" s="438"/>
      <c r="AJ95" s="671" t="s">
        <v>552</v>
      </c>
      <c r="AK95" s="670">
        <v>43831</v>
      </c>
      <c r="AL95" s="670">
        <v>44196</v>
      </c>
      <c r="AM95" s="284"/>
      <c r="AN95" s="524"/>
      <c r="AO95" s="527"/>
      <c r="AP95" s="286"/>
      <c r="AQ95" s="286"/>
      <c r="AR95" s="286"/>
      <c r="AS95" s="286"/>
      <c r="AT95" s="286"/>
      <c r="AU95" s="286"/>
      <c r="AV95" s="286"/>
      <c r="AW95" s="286"/>
      <c r="AX95" s="286"/>
      <c r="AY95" s="286"/>
      <c r="AZ95" s="333"/>
      <c r="BA95" s="339"/>
      <c r="BB95" s="335"/>
      <c r="BC95" s="335"/>
      <c r="BD95" s="335"/>
      <c r="BE95" s="526"/>
    </row>
    <row r="96" spans="1:57" ht="30" customHeight="1" thickBot="1">
      <c r="A96" s="660"/>
      <c r="B96" s="446"/>
      <c r="C96" s="585"/>
      <c r="D96" s="524"/>
      <c r="E96" s="426"/>
      <c r="F96" s="588"/>
      <c r="G96" s="426"/>
      <c r="H96" s="47" t="s">
        <v>178</v>
      </c>
      <c r="I96" s="124" t="s">
        <v>68</v>
      </c>
      <c r="J96" s="450"/>
      <c r="K96" s="453"/>
      <c r="L96" s="408"/>
      <c r="M96" s="438"/>
      <c r="N96" s="420"/>
      <c r="O96" s="408"/>
      <c r="P96" s="46" t="s">
        <v>177</v>
      </c>
      <c r="Q96" s="45" t="s">
        <v>78</v>
      </c>
      <c r="R96" s="45">
        <f>+IFERROR(VLOOKUP(Q96,[4]DATOS!$E$2:$F$17,2,FALSE),"")</f>
        <v>15</v>
      </c>
      <c r="S96" s="501"/>
      <c r="T96" s="501"/>
      <c r="U96" s="501"/>
      <c r="V96" s="501"/>
      <c r="W96" s="501"/>
      <c r="X96" s="501"/>
      <c r="Y96" s="448"/>
      <c r="Z96" s="444"/>
      <c r="AA96" s="448"/>
      <c r="AB96" s="598"/>
      <c r="AC96" s="460"/>
      <c r="AD96" s="460"/>
      <c r="AE96" s="667"/>
      <c r="AF96" s="408"/>
      <c r="AG96" s="408"/>
      <c r="AH96" s="408"/>
      <c r="AI96" s="438"/>
      <c r="AJ96" s="592"/>
      <c r="AK96" s="670"/>
      <c r="AL96" s="670"/>
      <c r="AM96" s="284"/>
      <c r="AN96" s="524"/>
      <c r="AO96" s="527"/>
      <c r="AP96" s="286"/>
      <c r="AQ96" s="286"/>
      <c r="AR96" s="286"/>
      <c r="AS96" s="286"/>
      <c r="AT96" s="286"/>
      <c r="AU96" s="286"/>
      <c r="AV96" s="286"/>
      <c r="AW96" s="286"/>
      <c r="AX96" s="286"/>
      <c r="AY96" s="286"/>
      <c r="AZ96" s="333"/>
      <c r="BA96" s="339"/>
      <c r="BB96" s="335"/>
      <c r="BC96" s="335"/>
      <c r="BD96" s="335"/>
      <c r="BE96" s="526"/>
    </row>
    <row r="97" spans="1:57" ht="30" customHeight="1" thickBot="1">
      <c r="A97" s="660"/>
      <c r="B97" s="446"/>
      <c r="C97" s="585"/>
      <c r="D97" s="524"/>
      <c r="E97" s="426"/>
      <c r="F97" s="588"/>
      <c r="G97" s="426"/>
      <c r="H97" s="47" t="s">
        <v>176</v>
      </c>
      <c r="I97" s="124" t="s">
        <v>68</v>
      </c>
      <c r="J97" s="450"/>
      <c r="K97" s="453"/>
      <c r="L97" s="408"/>
      <c r="M97" s="438"/>
      <c r="N97" s="420"/>
      <c r="O97" s="408"/>
      <c r="P97" s="46" t="s">
        <v>175</v>
      </c>
      <c r="Q97" s="45" t="s">
        <v>80</v>
      </c>
      <c r="R97" s="45">
        <f>+IFERROR(VLOOKUP(Q97,[4]DATOS!$E$2:$F$17,2,FALSE),"")</f>
        <v>15</v>
      </c>
      <c r="S97" s="501"/>
      <c r="T97" s="501"/>
      <c r="U97" s="501"/>
      <c r="V97" s="501"/>
      <c r="W97" s="501"/>
      <c r="X97" s="501"/>
      <c r="Y97" s="448"/>
      <c r="Z97" s="444"/>
      <c r="AA97" s="448"/>
      <c r="AB97" s="598"/>
      <c r="AC97" s="460"/>
      <c r="AD97" s="460"/>
      <c r="AE97" s="667"/>
      <c r="AF97" s="408"/>
      <c r="AG97" s="408"/>
      <c r="AH97" s="408"/>
      <c r="AI97" s="438"/>
      <c r="AJ97" s="592"/>
      <c r="AK97" s="670"/>
      <c r="AL97" s="670"/>
      <c r="AM97" s="284"/>
      <c r="AN97" s="524"/>
      <c r="AO97" s="527"/>
      <c r="AP97" s="286"/>
      <c r="AQ97" s="286"/>
      <c r="AR97" s="286"/>
      <c r="AS97" s="286"/>
      <c r="AT97" s="286"/>
      <c r="AU97" s="286"/>
      <c r="AV97" s="286"/>
      <c r="AW97" s="286"/>
      <c r="AX97" s="286"/>
      <c r="AY97" s="286"/>
      <c r="AZ97" s="333"/>
      <c r="BA97" s="339"/>
      <c r="BB97" s="335"/>
      <c r="BC97" s="335"/>
      <c r="BD97" s="335"/>
      <c r="BE97" s="526"/>
    </row>
    <row r="98" spans="1:57" ht="30" customHeight="1" thickBot="1">
      <c r="A98" s="660"/>
      <c r="B98" s="446"/>
      <c r="C98" s="585"/>
      <c r="D98" s="524"/>
      <c r="E98" s="426"/>
      <c r="F98" s="588"/>
      <c r="G98" s="426"/>
      <c r="H98" s="47" t="s">
        <v>174</v>
      </c>
      <c r="I98" s="124" t="s">
        <v>68</v>
      </c>
      <c r="J98" s="450"/>
      <c r="K98" s="453"/>
      <c r="L98" s="408"/>
      <c r="M98" s="438"/>
      <c r="N98" s="420"/>
      <c r="O98" s="408"/>
      <c r="P98" s="46" t="s">
        <v>173</v>
      </c>
      <c r="Q98" s="45" t="s">
        <v>82</v>
      </c>
      <c r="R98" s="45">
        <f>+IFERROR(VLOOKUP(Q98,[4]DATOS!$E$2:$F$17,2,FALSE),"")</f>
        <v>15</v>
      </c>
      <c r="S98" s="501"/>
      <c r="T98" s="501"/>
      <c r="U98" s="501"/>
      <c r="V98" s="501"/>
      <c r="W98" s="501"/>
      <c r="X98" s="501"/>
      <c r="Y98" s="448"/>
      <c r="Z98" s="444"/>
      <c r="AA98" s="448"/>
      <c r="AB98" s="598"/>
      <c r="AC98" s="460"/>
      <c r="AD98" s="460"/>
      <c r="AE98" s="667"/>
      <c r="AF98" s="408"/>
      <c r="AG98" s="408"/>
      <c r="AH98" s="408"/>
      <c r="AI98" s="438"/>
      <c r="AJ98" s="592"/>
      <c r="AK98" s="670"/>
      <c r="AL98" s="670"/>
      <c r="AM98" s="284"/>
      <c r="AN98" s="524"/>
      <c r="AO98" s="527"/>
      <c r="AP98" s="286"/>
      <c r="AQ98" s="286"/>
      <c r="AR98" s="286"/>
      <c r="AS98" s="286"/>
      <c r="AT98" s="286"/>
      <c r="AU98" s="286"/>
      <c r="AV98" s="286"/>
      <c r="AW98" s="286"/>
      <c r="AX98" s="286"/>
      <c r="AY98" s="286"/>
      <c r="AZ98" s="333"/>
      <c r="BA98" s="339"/>
      <c r="BB98" s="335"/>
      <c r="BC98" s="335"/>
      <c r="BD98" s="335"/>
      <c r="BE98" s="526"/>
    </row>
    <row r="99" spans="1:57" ht="18.75" customHeight="1" thickBot="1">
      <c r="A99" s="660"/>
      <c r="B99" s="446"/>
      <c r="C99" s="585"/>
      <c r="D99" s="524"/>
      <c r="E99" s="426"/>
      <c r="F99" s="588"/>
      <c r="G99" s="426"/>
      <c r="H99" s="421" t="s">
        <v>172</v>
      </c>
      <c r="I99" s="407" t="s">
        <v>68</v>
      </c>
      <c r="J99" s="450"/>
      <c r="K99" s="453"/>
      <c r="L99" s="408"/>
      <c r="M99" s="438"/>
      <c r="N99" s="420"/>
      <c r="O99" s="408"/>
      <c r="P99" s="46" t="s">
        <v>171</v>
      </c>
      <c r="Q99" s="45" t="s">
        <v>85</v>
      </c>
      <c r="R99" s="45">
        <f>+IFERROR(VLOOKUP(Q99,[4]DATOS!$E$2:$F$17,2,FALSE),"")</f>
        <v>15</v>
      </c>
      <c r="S99" s="501"/>
      <c r="T99" s="501"/>
      <c r="U99" s="501"/>
      <c r="V99" s="501"/>
      <c r="W99" s="501"/>
      <c r="X99" s="501"/>
      <c r="Y99" s="448"/>
      <c r="Z99" s="444"/>
      <c r="AA99" s="448"/>
      <c r="AB99" s="598"/>
      <c r="AC99" s="460"/>
      <c r="AD99" s="460"/>
      <c r="AE99" s="667"/>
      <c r="AF99" s="408"/>
      <c r="AG99" s="408"/>
      <c r="AH99" s="408"/>
      <c r="AI99" s="438"/>
      <c r="AJ99" s="592"/>
      <c r="AK99" s="670"/>
      <c r="AL99" s="670"/>
      <c r="AM99" s="284"/>
      <c r="AN99" s="524"/>
      <c r="AO99" s="527"/>
      <c r="AP99" s="286"/>
      <c r="AQ99" s="286"/>
      <c r="AR99" s="286"/>
      <c r="AS99" s="286"/>
      <c r="AT99" s="286"/>
      <c r="AU99" s="286"/>
      <c r="AV99" s="286"/>
      <c r="AW99" s="286"/>
      <c r="AX99" s="286"/>
      <c r="AY99" s="286"/>
      <c r="AZ99" s="333"/>
      <c r="BA99" s="339"/>
      <c r="BB99" s="335"/>
      <c r="BC99" s="335"/>
      <c r="BD99" s="335"/>
      <c r="BE99" s="526"/>
    </row>
    <row r="100" spans="1:57" ht="45.75" customHeight="1" thickBot="1">
      <c r="A100" s="660"/>
      <c r="B100" s="446"/>
      <c r="C100" s="585"/>
      <c r="D100" s="524"/>
      <c r="E100" s="426"/>
      <c r="F100" s="588"/>
      <c r="G100" s="426"/>
      <c r="H100" s="421"/>
      <c r="I100" s="455"/>
      <c r="J100" s="450"/>
      <c r="K100" s="453"/>
      <c r="L100" s="408"/>
      <c r="M100" s="438"/>
      <c r="N100" s="420"/>
      <c r="O100" s="408"/>
      <c r="P100" s="46" t="s">
        <v>170</v>
      </c>
      <c r="Q100" s="45" t="s">
        <v>98</v>
      </c>
      <c r="R100" s="45">
        <f>+IFERROR(VLOOKUP(Q100,[4]DATOS!$E$2:$F$17,2,FALSE),"")</f>
        <v>15</v>
      </c>
      <c r="S100" s="501"/>
      <c r="T100" s="501"/>
      <c r="U100" s="501"/>
      <c r="V100" s="501"/>
      <c r="W100" s="501"/>
      <c r="X100" s="501"/>
      <c r="Y100" s="448"/>
      <c r="Z100" s="444"/>
      <c r="AA100" s="448"/>
      <c r="AB100" s="598"/>
      <c r="AC100" s="460"/>
      <c r="AD100" s="460"/>
      <c r="AE100" s="667"/>
      <c r="AF100" s="408"/>
      <c r="AG100" s="408"/>
      <c r="AH100" s="408"/>
      <c r="AI100" s="438"/>
      <c r="AJ100" s="592"/>
      <c r="AK100" s="670"/>
      <c r="AL100" s="670"/>
      <c r="AM100" s="284"/>
      <c r="AN100" s="524"/>
      <c r="AO100" s="527"/>
      <c r="AP100" s="286"/>
      <c r="AQ100" s="286"/>
      <c r="AR100" s="286"/>
      <c r="AS100" s="286"/>
      <c r="AT100" s="286"/>
      <c r="AU100" s="286"/>
      <c r="AV100" s="286"/>
      <c r="AW100" s="286"/>
      <c r="AX100" s="286"/>
      <c r="AY100" s="286"/>
      <c r="AZ100" s="333"/>
      <c r="BA100" s="339"/>
      <c r="BB100" s="335"/>
      <c r="BC100" s="335"/>
      <c r="BD100" s="335"/>
      <c r="BE100" s="526"/>
    </row>
    <row r="101" spans="1:57" ht="113.25" customHeight="1">
      <c r="A101" s="660"/>
      <c r="B101" s="446"/>
      <c r="C101" s="585"/>
      <c r="D101" s="524"/>
      <c r="E101" s="426"/>
      <c r="F101" s="588"/>
      <c r="G101" s="426"/>
      <c r="H101" s="555" t="s">
        <v>169</v>
      </c>
      <c r="I101" s="407" t="s">
        <v>68</v>
      </c>
      <c r="J101" s="450"/>
      <c r="K101" s="453"/>
      <c r="L101" s="408"/>
      <c r="M101" s="438"/>
      <c r="N101" s="420"/>
      <c r="O101" s="408"/>
      <c r="P101" s="46" t="s">
        <v>168</v>
      </c>
      <c r="Q101" s="50" t="s">
        <v>87</v>
      </c>
      <c r="R101" s="45">
        <f>+IFERROR(VLOOKUP(Q101,[4]DATOS!$E$2:$F$17,2,FALSE),"")</f>
        <v>10</v>
      </c>
      <c r="S101" s="501"/>
      <c r="T101" s="501"/>
      <c r="U101" s="501"/>
      <c r="V101" s="501"/>
      <c r="W101" s="501"/>
      <c r="X101" s="501"/>
      <c r="Y101" s="448"/>
      <c r="Z101" s="444"/>
      <c r="AA101" s="448"/>
      <c r="AB101" s="598"/>
      <c r="AC101" s="460"/>
      <c r="AD101" s="460"/>
      <c r="AE101" s="667"/>
      <c r="AF101" s="408"/>
      <c r="AG101" s="408"/>
      <c r="AH101" s="408"/>
      <c r="AI101" s="438"/>
      <c r="AJ101" s="592"/>
      <c r="AK101" s="670"/>
      <c r="AL101" s="670"/>
      <c r="AM101" s="284"/>
      <c r="AN101" s="524"/>
      <c r="AO101" s="527"/>
      <c r="AP101" s="286"/>
      <c r="AQ101" s="286"/>
      <c r="AR101" s="286"/>
      <c r="AS101" s="286"/>
      <c r="AT101" s="286"/>
      <c r="AU101" s="286"/>
      <c r="AV101" s="286"/>
      <c r="AW101" s="286"/>
      <c r="AX101" s="286"/>
      <c r="AY101" s="286"/>
      <c r="AZ101" s="333"/>
      <c r="BA101" s="339"/>
      <c r="BB101" s="335"/>
      <c r="BC101" s="335"/>
      <c r="BD101" s="335"/>
      <c r="BE101" s="526"/>
    </row>
    <row r="102" spans="1:57" ht="26.25" customHeight="1" thickBot="1">
      <c r="A102" s="660"/>
      <c r="B102" s="446"/>
      <c r="C102" s="585"/>
      <c r="D102" s="524"/>
      <c r="E102" s="426"/>
      <c r="F102" s="588"/>
      <c r="G102" s="426"/>
      <c r="H102" s="556"/>
      <c r="I102" s="455"/>
      <c r="J102" s="450"/>
      <c r="K102" s="453"/>
      <c r="L102" s="408"/>
      <c r="M102" s="438"/>
      <c r="N102" s="531"/>
      <c r="O102" s="408"/>
      <c r="P102" s="543"/>
      <c r="Q102" s="543"/>
      <c r="R102" s="543"/>
      <c r="S102" s="501"/>
      <c r="T102" s="501"/>
      <c r="U102" s="501"/>
      <c r="V102" s="501"/>
      <c r="W102" s="501"/>
      <c r="X102" s="501"/>
      <c r="Y102" s="448"/>
      <c r="Z102" s="444"/>
      <c r="AA102" s="448"/>
      <c r="AB102" s="598"/>
      <c r="AC102" s="460"/>
      <c r="AD102" s="460"/>
      <c r="AE102" s="667"/>
      <c r="AF102" s="408"/>
      <c r="AG102" s="408"/>
      <c r="AH102" s="408"/>
      <c r="AI102" s="438"/>
      <c r="AJ102" s="672" t="s">
        <v>550</v>
      </c>
      <c r="AK102" s="549" t="s">
        <v>239</v>
      </c>
      <c r="AL102" s="549" t="s">
        <v>238</v>
      </c>
      <c r="AM102" s="545" t="s">
        <v>390</v>
      </c>
      <c r="AN102" s="524"/>
      <c r="AO102" s="527"/>
      <c r="AP102" s="286"/>
      <c r="AQ102" s="286"/>
      <c r="AR102" s="286"/>
      <c r="AS102" s="286"/>
      <c r="AT102" s="286"/>
      <c r="AU102" s="286"/>
      <c r="AV102" s="286"/>
      <c r="AW102" s="286"/>
      <c r="AX102" s="286"/>
      <c r="AY102" s="286"/>
      <c r="AZ102" s="333"/>
      <c r="BA102" s="339"/>
      <c r="BB102" s="335"/>
      <c r="BC102" s="335"/>
      <c r="BD102" s="335"/>
      <c r="BE102" s="526"/>
    </row>
    <row r="103" spans="1:57" ht="18.75" customHeight="1">
      <c r="A103" s="660"/>
      <c r="B103" s="446"/>
      <c r="C103" s="585"/>
      <c r="D103" s="524"/>
      <c r="E103" s="426"/>
      <c r="F103" s="588"/>
      <c r="G103" s="426"/>
      <c r="H103" s="421" t="s">
        <v>167</v>
      </c>
      <c r="I103" s="407" t="s">
        <v>68</v>
      </c>
      <c r="J103" s="450"/>
      <c r="K103" s="453"/>
      <c r="L103" s="408"/>
      <c r="M103" s="438"/>
      <c r="N103" s="531"/>
      <c r="O103" s="408"/>
      <c r="P103" s="501"/>
      <c r="Q103" s="501"/>
      <c r="R103" s="501"/>
      <c r="S103" s="501"/>
      <c r="T103" s="501"/>
      <c r="U103" s="501"/>
      <c r="V103" s="501"/>
      <c r="W103" s="501"/>
      <c r="X103" s="501"/>
      <c r="Y103" s="448"/>
      <c r="Z103" s="444"/>
      <c r="AA103" s="448"/>
      <c r="AB103" s="598"/>
      <c r="AC103" s="460"/>
      <c r="AD103" s="460"/>
      <c r="AE103" s="667"/>
      <c r="AF103" s="408"/>
      <c r="AG103" s="408"/>
      <c r="AH103" s="408"/>
      <c r="AI103" s="438"/>
      <c r="AJ103" s="673"/>
      <c r="AK103" s="396"/>
      <c r="AL103" s="396"/>
      <c r="AM103" s="408"/>
      <c r="AN103" s="524"/>
      <c r="AO103" s="527"/>
      <c r="AP103" s="286"/>
      <c r="AQ103" s="286"/>
      <c r="AR103" s="286"/>
      <c r="AS103" s="286"/>
      <c r="AT103" s="286"/>
      <c r="AU103" s="286"/>
      <c r="AV103" s="286"/>
      <c r="AW103" s="286"/>
      <c r="AX103" s="286"/>
      <c r="AY103" s="286"/>
      <c r="AZ103" s="333"/>
      <c r="BA103" s="339"/>
      <c r="BB103" s="335"/>
      <c r="BC103" s="335"/>
      <c r="BD103" s="335"/>
      <c r="BE103" s="526"/>
    </row>
    <row r="104" spans="1:57" ht="9.75" customHeight="1" thickBot="1">
      <c r="A104" s="660"/>
      <c r="B104" s="446"/>
      <c r="C104" s="585"/>
      <c r="D104" s="524"/>
      <c r="E104" s="426"/>
      <c r="F104" s="588"/>
      <c r="G104" s="426"/>
      <c r="H104" s="421"/>
      <c r="I104" s="455" t="s">
        <v>68</v>
      </c>
      <c r="J104" s="450"/>
      <c r="K104" s="453"/>
      <c r="L104" s="408"/>
      <c r="M104" s="438"/>
      <c r="N104" s="531"/>
      <c r="O104" s="408"/>
      <c r="P104" s="501"/>
      <c r="Q104" s="501"/>
      <c r="R104" s="501"/>
      <c r="S104" s="501"/>
      <c r="T104" s="501"/>
      <c r="U104" s="501"/>
      <c r="V104" s="501"/>
      <c r="W104" s="501"/>
      <c r="X104" s="501"/>
      <c r="Y104" s="448"/>
      <c r="Z104" s="444"/>
      <c r="AA104" s="448"/>
      <c r="AB104" s="598"/>
      <c r="AC104" s="460"/>
      <c r="AD104" s="460"/>
      <c r="AE104" s="667"/>
      <c r="AF104" s="408"/>
      <c r="AG104" s="408"/>
      <c r="AH104" s="408"/>
      <c r="AI104" s="438"/>
      <c r="AJ104" s="673"/>
      <c r="AK104" s="396"/>
      <c r="AL104" s="396"/>
      <c r="AM104" s="408"/>
      <c r="AN104" s="524"/>
      <c r="AO104" s="527"/>
      <c r="AP104" s="286"/>
      <c r="AQ104" s="286"/>
      <c r="AR104" s="286"/>
      <c r="AS104" s="286"/>
      <c r="AT104" s="286"/>
      <c r="AU104" s="286"/>
      <c r="AV104" s="286"/>
      <c r="AW104" s="286"/>
      <c r="AX104" s="286"/>
      <c r="AY104" s="286"/>
      <c r="AZ104" s="333"/>
      <c r="BA104" s="339"/>
      <c r="BB104" s="335"/>
      <c r="BC104" s="335"/>
      <c r="BD104" s="335"/>
      <c r="BE104" s="526"/>
    </row>
    <row r="105" spans="1:57" ht="18.75" customHeight="1">
      <c r="A105" s="660"/>
      <c r="B105" s="446"/>
      <c r="C105" s="585"/>
      <c r="D105" s="524"/>
      <c r="E105" s="426"/>
      <c r="F105" s="588"/>
      <c r="G105" s="426"/>
      <c r="H105" s="421" t="s">
        <v>166</v>
      </c>
      <c r="I105" s="407" t="s">
        <v>513</v>
      </c>
      <c r="J105" s="450"/>
      <c r="K105" s="453"/>
      <c r="L105" s="408"/>
      <c r="M105" s="438"/>
      <c r="N105" s="531"/>
      <c r="O105" s="408"/>
      <c r="P105" s="501"/>
      <c r="Q105" s="501"/>
      <c r="R105" s="501"/>
      <c r="S105" s="501"/>
      <c r="T105" s="501"/>
      <c r="U105" s="501"/>
      <c r="V105" s="501"/>
      <c r="W105" s="501"/>
      <c r="X105" s="501"/>
      <c r="Y105" s="448"/>
      <c r="Z105" s="444"/>
      <c r="AA105" s="448"/>
      <c r="AB105" s="598"/>
      <c r="AC105" s="460"/>
      <c r="AD105" s="460"/>
      <c r="AE105" s="667"/>
      <c r="AF105" s="408"/>
      <c r="AG105" s="408"/>
      <c r="AH105" s="408"/>
      <c r="AI105" s="438"/>
      <c r="AJ105" s="673"/>
      <c r="AK105" s="396"/>
      <c r="AL105" s="396"/>
      <c r="AM105" s="408"/>
      <c r="AN105" s="524"/>
      <c r="AO105" s="527"/>
      <c r="AP105" s="286"/>
      <c r="AQ105" s="286"/>
      <c r="AR105" s="286"/>
      <c r="AS105" s="286"/>
      <c r="AT105" s="286"/>
      <c r="AU105" s="286"/>
      <c r="AV105" s="286"/>
      <c r="AW105" s="286"/>
      <c r="AX105" s="286"/>
      <c r="AY105" s="286"/>
      <c r="AZ105" s="333"/>
      <c r="BA105" s="339"/>
      <c r="BB105" s="335"/>
      <c r="BC105" s="335"/>
      <c r="BD105" s="335"/>
      <c r="BE105" s="526"/>
    </row>
    <row r="106" spans="1:57" ht="12.75" customHeight="1" thickBot="1">
      <c r="A106" s="660"/>
      <c r="B106" s="446"/>
      <c r="C106" s="585"/>
      <c r="D106" s="524"/>
      <c r="E106" s="426"/>
      <c r="F106" s="588"/>
      <c r="G106" s="426"/>
      <c r="H106" s="421"/>
      <c r="I106" s="455" t="s">
        <v>68</v>
      </c>
      <c r="J106" s="450"/>
      <c r="K106" s="453"/>
      <c r="L106" s="408"/>
      <c r="M106" s="438"/>
      <c r="N106" s="531"/>
      <c r="O106" s="408"/>
      <c r="P106" s="501"/>
      <c r="Q106" s="501"/>
      <c r="R106" s="501"/>
      <c r="S106" s="501"/>
      <c r="T106" s="501"/>
      <c r="U106" s="501"/>
      <c r="V106" s="501"/>
      <c r="W106" s="501"/>
      <c r="X106" s="501"/>
      <c r="Y106" s="448"/>
      <c r="Z106" s="444"/>
      <c r="AA106" s="448"/>
      <c r="AB106" s="598"/>
      <c r="AC106" s="460"/>
      <c r="AD106" s="460"/>
      <c r="AE106" s="667"/>
      <c r="AF106" s="408"/>
      <c r="AG106" s="408"/>
      <c r="AH106" s="408"/>
      <c r="AI106" s="438"/>
      <c r="AJ106" s="673"/>
      <c r="AK106" s="396"/>
      <c r="AL106" s="396"/>
      <c r="AM106" s="408"/>
      <c r="AN106" s="524"/>
      <c r="AO106" s="527"/>
      <c r="AP106" s="286"/>
      <c r="AQ106" s="286"/>
      <c r="AR106" s="286"/>
      <c r="AS106" s="286"/>
      <c r="AT106" s="286"/>
      <c r="AU106" s="286"/>
      <c r="AV106" s="286"/>
      <c r="AW106" s="286"/>
      <c r="AX106" s="286"/>
      <c r="AY106" s="286"/>
      <c r="AZ106" s="333"/>
      <c r="BA106" s="339"/>
      <c r="BB106" s="335"/>
      <c r="BC106" s="335"/>
      <c r="BD106" s="335"/>
      <c r="BE106" s="526"/>
    </row>
    <row r="107" spans="1:57" ht="18.75" customHeight="1">
      <c r="A107" s="660"/>
      <c r="B107" s="446"/>
      <c r="C107" s="585"/>
      <c r="D107" s="524"/>
      <c r="E107" s="426"/>
      <c r="F107" s="588"/>
      <c r="G107" s="426"/>
      <c r="H107" s="421" t="s">
        <v>165</v>
      </c>
      <c r="I107" s="407" t="s">
        <v>68</v>
      </c>
      <c r="J107" s="450"/>
      <c r="K107" s="453"/>
      <c r="L107" s="408"/>
      <c r="M107" s="438"/>
      <c r="N107" s="531"/>
      <c r="O107" s="408"/>
      <c r="P107" s="501"/>
      <c r="Q107" s="501"/>
      <c r="R107" s="501"/>
      <c r="S107" s="501"/>
      <c r="T107" s="501"/>
      <c r="U107" s="501"/>
      <c r="V107" s="501"/>
      <c r="W107" s="501"/>
      <c r="X107" s="501"/>
      <c r="Y107" s="448"/>
      <c r="Z107" s="444"/>
      <c r="AA107" s="448"/>
      <c r="AB107" s="598"/>
      <c r="AC107" s="460"/>
      <c r="AD107" s="460"/>
      <c r="AE107" s="667"/>
      <c r="AF107" s="408"/>
      <c r="AG107" s="408"/>
      <c r="AH107" s="408"/>
      <c r="AI107" s="438"/>
      <c r="AJ107" s="673"/>
      <c r="AK107" s="396"/>
      <c r="AL107" s="396"/>
      <c r="AM107" s="408"/>
      <c r="AN107" s="524"/>
      <c r="AO107" s="527"/>
      <c r="AP107" s="286"/>
      <c r="AQ107" s="286"/>
      <c r="AR107" s="286"/>
      <c r="AS107" s="286"/>
      <c r="AT107" s="286"/>
      <c r="AU107" s="286"/>
      <c r="AV107" s="286"/>
      <c r="AW107" s="286"/>
      <c r="AX107" s="286"/>
      <c r="AY107" s="286"/>
      <c r="AZ107" s="333"/>
      <c r="BA107" s="339"/>
      <c r="BB107" s="335"/>
      <c r="BC107" s="335"/>
      <c r="BD107" s="335"/>
      <c r="BE107" s="526"/>
    </row>
    <row r="108" spans="1:57" ht="12.75" customHeight="1" thickBot="1">
      <c r="A108" s="660"/>
      <c r="B108" s="446"/>
      <c r="C108" s="585"/>
      <c r="D108" s="524"/>
      <c r="E108" s="426"/>
      <c r="F108" s="588"/>
      <c r="G108" s="426"/>
      <c r="H108" s="421"/>
      <c r="I108" s="455" t="s">
        <v>68</v>
      </c>
      <c r="J108" s="450"/>
      <c r="K108" s="453"/>
      <c r="L108" s="408"/>
      <c r="M108" s="438"/>
      <c r="N108" s="531"/>
      <c r="O108" s="408"/>
      <c r="P108" s="501"/>
      <c r="Q108" s="501"/>
      <c r="R108" s="501"/>
      <c r="S108" s="501"/>
      <c r="T108" s="501"/>
      <c r="U108" s="501"/>
      <c r="V108" s="501"/>
      <c r="W108" s="501"/>
      <c r="X108" s="501"/>
      <c r="Y108" s="448"/>
      <c r="Z108" s="444"/>
      <c r="AA108" s="448"/>
      <c r="AB108" s="598"/>
      <c r="AC108" s="460"/>
      <c r="AD108" s="460"/>
      <c r="AE108" s="667"/>
      <c r="AF108" s="408"/>
      <c r="AG108" s="408"/>
      <c r="AH108" s="408"/>
      <c r="AI108" s="438"/>
      <c r="AJ108" s="673"/>
      <c r="AK108" s="396"/>
      <c r="AL108" s="396"/>
      <c r="AM108" s="408"/>
      <c r="AN108" s="524"/>
      <c r="AO108" s="527"/>
      <c r="AP108" s="286"/>
      <c r="AQ108" s="286"/>
      <c r="AR108" s="286"/>
      <c r="AS108" s="286"/>
      <c r="AT108" s="286"/>
      <c r="AU108" s="286"/>
      <c r="AV108" s="286"/>
      <c r="AW108" s="286"/>
      <c r="AX108" s="286"/>
      <c r="AY108" s="286"/>
      <c r="AZ108" s="333"/>
      <c r="BA108" s="339"/>
      <c r="BB108" s="335"/>
      <c r="BC108" s="335"/>
      <c r="BD108" s="335"/>
      <c r="BE108" s="526"/>
    </row>
    <row r="109" spans="1:57" ht="14.25" customHeight="1">
      <c r="A109" s="660"/>
      <c r="B109" s="446"/>
      <c r="C109" s="585"/>
      <c r="D109" s="524"/>
      <c r="E109" s="426"/>
      <c r="F109" s="588"/>
      <c r="G109" s="426"/>
      <c r="H109" s="555" t="s">
        <v>164</v>
      </c>
      <c r="I109" s="407" t="s">
        <v>68</v>
      </c>
      <c r="J109" s="450"/>
      <c r="K109" s="453"/>
      <c r="L109" s="408"/>
      <c r="M109" s="438"/>
      <c r="N109" s="531"/>
      <c r="O109" s="408"/>
      <c r="P109" s="501"/>
      <c r="Q109" s="501"/>
      <c r="R109" s="501"/>
      <c r="S109" s="501"/>
      <c r="T109" s="501"/>
      <c r="U109" s="501"/>
      <c r="V109" s="501"/>
      <c r="W109" s="501"/>
      <c r="X109" s="501"/>
      <c r="Y109" s="448"/>
      <c r="Z109" s="444"/>
      <c r="AA109" s="448"/>
      <c r="AB109" s="598"/>
      <c r="AC109" s="460"/>
      <c r="AD109" s="460"/>
      <c r="AE109" s="667"/>
      <c r="AF109" s="408"/>
      <c r="AG109" s="408"/>
      <c r="AH109" s="408"/>
      <c r="AI109" s="438"/>
      <c r="AJ109" s="673"/>
      <c r="AK109" s="396"/>
      <c r="AL109" s="396"/>
      <c r="AM109" s="408"/>
      <c r="AN109" s="524"/>
      <c r="AO109" s="527"/>
      <c r="AP109" s="286"/>
      <c r="AQ109" s="286"/>
      <c r="AR109" s="286"/>
      <c r="AS109" s="286"/>
      <c r="AT109" s="286"/>
      <c r="AU109" s="286"/>
      <c r="AV109" s="286"/>
      <c r="AW109" s="286"/>
      <c r="AX109" s="286"/>
      <c r="AY109" s="286"/>
      <c r="AZ109" s="333"/>
      <c r="BA109" s="339"/>
      <c r="BB109" s="335"/>
      <c r="BC109" s="335"/>
      <c r="BD109" s="335"/>
      <c r="BE109" s="526"/>
    </row>
    <row r="110" spans="1:57" ht="13.5" customHeight="1" thickBot="1">
      <c r="A110" s="660"/>
      <c r="B110" s="446"/>
      <c r="C110" s="585"/>
      <c r="D110" s="524"/>
      <c r="E110" s="426"/>
      <c r="F110" s="588"/>
      <c r="G110" s="426"/>
      <c r="H110" s="556"/>
      <c r="I110" s="455" t="s">
        <v>68</v>
      </c>
      <c r="J110" s="450"/>
      <c r="K110" s="453"/>
      <c r="L110" s="408"/>
      <c r="M110" s="438"/>
      <c r="N110" s="531"/>
      <c r="O110" s="408"/>
      <c r="P110" s="501"/>
      <c r="Q110" s="501"/>
      <c r="R110" s="501"/>
      <c r="S110" s="501"/>
      <c r="T110" s="501"/>
      <c r="U110" s="501"/>
      <c r="V110" s="501"/>
      <c r="W110" s="501"/>
      <c r="X110" s="501"/>
      <c r="Y110" s="448"/>
      <c r="Z110" s="444"/>
      <c r="AA110" s="448"/>
      <c r="AB110" s="598"/>
      <c r="AC110" s="460"/>
      <c r="AD110" s="460"/>
      <c r="AE110" s="667"/>
      <c r="AF110" s="408"/>
      <c r="AG110" s="408"/>
      <c r="AH110" s="408"/>
      <c r="AI110" s="438"/>
      <c r="AJ110" s="673"/>
      <c r="AK110" s="396"/>
      <c r="AL110" s="396"/>
      <c r="AM110" s="408"/>
      <c r="AN110" s="524"/>
      <c r="AO110" s="527"/>
      <c r="AP110" s="286"/>
      <c r="AQ110" s="286"/>
      <c r="AR110" s="286"/>
      <c r="AS110" s="286"/>
      <c r="AT110" s="286"/>
      <c r="AU110" s="286"/>
      <c r="AV110" s="286"/>
      <c r="AW110" s="286"/>
      <c r="AX110" s="286"/>
      <c r="AY110" s="286"/>
      <c r="AZ110" s="333"/>
      <c r="BA110" s="339"/>
      <c r="BB110" s="335"/>
      <c r="BC110" s="335"/>
      <c r="BD110" s="335"/>
      <c r="BE110" s="526"/>
    </row>
    <row r="111" spans="1:57" ht="18.75" customHeight="1">
      <c r="A111" s="660"/>
      <c r="B111" s="446"/>
      <c r="C111" s="585"/>
      <c r="D111" s="524"/>
      <c r="E111" s="426"/>
      <c r="F111" s="588"/>
      <c r="G111" s="426"/>
      <c r="H111" s="577" t="s">
        <v>163</v>
      </c>
      <c r="I111" s="407" t="s">
        <v>513</v>
      </c>
      <c r="J111" s="450"/>
      <c r="K111" s="453"/>
      <c r="L111" s="408"/>
      <c r="M111" s="438"/>
      <c r="N111" s="531"/>
      <c r="O111" s="408"/>
      <c r="P111" s="501"/>
      <c r="Q111" s="501"/>
      <c r="R111" s="501"/>
      <c r="S111" s="501"/>
      <c r="T111" s="501"/>
      <c r="U111" s="501"/>
      <c r="V111" s="501"/>
      <c r="W111" s="501"/>
      <c r="X111" s="501"/>
      <c r="Y111" s="448"/>
      <c r="Z111" s="444"/>
      <c r="AA111" s="448"/>
      <c r="AB111" s="598"/>
      <c r="AC111" s="460"/>
      <c r="AD111" s="460"/>
      <c r="AE111" s="667"/>
      <c r="AF111" s="408"/>
      <c r="AG111" s="408"/>
      <c r="AH111" s="408"/>
      <c r="AI111" s="438"/>
      <c r="AJ111" s="673"/>
      <c r="AK111" s="396"/>
      <c r="AL111" s="396"/>
      <c r="AM111" s="408"/>
      <c r="AN111" s="524"/>
      <c r="AO111" s="527"/>
      <c r="AP111" s="286"/>
      <c r="AQ111" s="286"/>
      <c r="AR111" s="286"/>
      <c r="AS111" s="286"/>
      <c r="AT111" s="286"/>
      <c r="AU111" s="286"/>
      <c r="AV111" s="286"/>
      <c r="AW111" s="286"/>
      <c r="AX111" s="286"/>
      <c r="AY111" s="286"/>
      <c r="AZ111" s="333"/>
      <c r="BA111" s="339"/>
      <c r="BB111" s="335"/>
      <c r="BC111" s="335"/>
      <c r="BD111" s="335"/>
      <c r="BE111" s="526"/>
    </row>
    <row r="112" spans="1:57" ht="15.75" customHeight="1" thickBot="1">
      <c r="A112" s="661"/>
      <c r="B112" s="583"/>
      <c r="C112" s="586"/>
      <c r="D112" s="525"/>
      <c r="E112" s="516"/>
      <c r="F112" s="589"/>
      <c r="G112" s="516"/>
      <c r="H112" s="578"/>
      <c r="I112" s="455" t="s">
        <v>68</v>
      </c>
      <c r="J112" s="558"/>
      <c r="K112" s="560"/>
      <c r="L112" s="455"/>
      <c r="M112" s="562"/>
      <c r="N112" s="532"/>
      <c r="O112" s="455"/>
      <c r="P112" s="544"/>
      <c r="Q112" s="544"/>
      <c r="R112" s="544"/>
      <c r="S112" s="544"/>
      <c r="T112" s="544"/>
      <c r="U112" s="544"/>
      <c r="V112" s="544"/>
      <c r="W112" s="544"/>
      <c r="X112" s="544"/>
      <c r="Y112" s="448"/>
      <c r="Z112" s="444"/>
      <c r="AA112" s="448"/>
      <c r="AB112" s="599"/>
      <c r="AC112" s="461"/>
      <c r="AD112" s="461"/>
      <c r="AE112" s="668"/>
      <c r="AF112" s="455"/>
      <c r="AG112" s="455"/>
      <c r="AH112" s="455"/>
      <c r="AI112" s="562"/>
      <c r="AJ112" s="674"/>
      <c r="AK112" s="397"/>
      <c r="AL112" s="397"/>
      <c r="AM112" s="455"/>
      <c r="AN112" s="525"/>
      <c r="AO112" s="528"/>
      <c r="AP112" s="287"/>
      <c r="AQ112" s="287"/>
      <c r="AR112" s="287"/>
      <c r="AS112" s="287"/>
      <c r="AT112" s="287"/>
      <c r="AU112" s="287"/>
      <c r="AV112" s="287"/>
      <c r="AW112" s="287"/>
      <c r="AX112" s="287"/>
      <c r="AY112" s="287"/>
      <c r="AZ112" s="340"/>
      <c r="BA112" s="341"/>
      <c r="BB112" s="342"/>
      <c r="BC112" s="342"/>
      <c r="BD112" s="342"/>
      <c r="BE112" s="529"/>
    </row>
    <row r="113" spans="1:57" ht="15" customHeight="1" thickBot="1">
      <c r="A113" s="491">
        <v>5</v>
      </c>
      <c r="B113" s="509" t="s">
        <v>493</v>
      </c>
      <c r="C113" s="499" t="s">
        <v>554</v>
      </c>
      <c r="D113" s="512" t="s">
        <v>32</v>
      </c>
      <c r="E113" s="484" t="s">
        <v>555</v>
      </c>
      <c r="F113" s="499" t="s">
        <v>556</v>
      </c>
      <c r="G113" s="515" t="s">
        <v>100</v>
      </c>
      <c r="H113" s="458" t="s">
        <v>194</v>
      </c>
      <c r="I113" s="407" t="s">
        <v>68</v>
      </c>
      <c r="J113" s="517">
        <v>14</v>
      </c>
      <c r="K113" s="518" t="str">
        <f>+IF(AND(J113&lt;6,J113&gt;0),"Moderado",IF(AND(J113&lt;12,J113&gt;5),"Mayor",IF(AND(J113&lt;20,J113&gt;11),"Catastrófico","Responda las Preguntas de Impacto")))</f>
        <v>Catastrófico</v>
      </c>
      <c r="L113" s="407"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519"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520" t="s">
        <v>557</v>
      </c>
      <c r="O113" s="457" t="s">
        <v>65</v>
      </c>
      <c r="P113" s="71" t="s">
        <v>179</v>
      </c>
      <c r="Q113" s="45" t="s">
        <v>76</v>
      </c>
      <c r="R113" s="139">
        <f>+IFERROR(VLOOKUP(Q113,[5]DATOS!$E$2:$F$17,2,FALSE),"")</f>
        <v>15</v>
      </c>
      <c r="S113" s="491">
        <f>SUM(R113:R120)</f>
        <v>100</v>
      </c>
      <c r="T113" s="491" t="str">
        <f>+IF(AND(S113&lt;=100,S113&gt;=96),"Fuerte",IF(AND(S113&lt;=95,S113&gt;=86),"Moderado",IF(AND(S113&lt;=85,J113&gt;=0),"Débil"," ")))</f>
        <v>Fuerte</v>
      </c>
      <c r="U113" s="491" t="s">
        <v>90</v>
      </c>
      <c r="V113" s="49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491">
        <f>IF(V113="Fuerte",100,IF(V113="Moderado",50,IF(V113="Débil",0)))</f>
        <v>100</v>
      </c>
      <c r="X113" s="491">
        <f>AVERAGE(W113:W120)</f>
        <v>100</v>
      </c>
      <c r="Y113" s="457" t="s">
        <v>373</v>
      </c>
      <c r="Z113" s="491" t="s">
        <v>525</v>
      </c>
      <c r="AA113" s="492" t="s">
        <v>561</v>
      </c>
      <c r="AB113" s="493" t="str">
        <f>+IF(X113=100,"Fuerte",IF(AND(X113&lt;=99,X113&gt;=50),"Moderado",IF(X113&lt;50,"Débil"," ")))</f>
        <v>Fuerte</v>
      </c>
      <c r="AC113" s="459" t="s">
        <v>95</v>
      </c>
      <c r="AD113" s="459" t="s">
        <v>96</v>
      </c>
      <c r="AE113" s="407"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457"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457" t="str">
        <f>K113</f>
        <v>Catastrófico</v>
      </c>
      <c r="AH113" s="407"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495"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498" t="s">
        <v>563</v>
      </c>
      <c r="AK113" s="499" t="s">
        <v>200</v>
      </c>
      <c r="AL113" s="499" t="s">
        <v>199</v>
      </c>
      <c r="AM113" s="457" t="s">
        <v>198</v>
      </c>
      <c r="AN113" s="478" t="s">
        <v>562</v>
      </c>
      <c r="AO113" s="490"/>
      <c r="AP113" s="491"/>
      <c r="AQ113" s="491"/>
      <c r="AR113" s="491"/>
      <c r="AS113" s="491"/>
      <c r="AT113" s="491"/>
      <c r="AU113" s="491"/>
      <c r="AV113" s="491"/>
      <c r="AW113" s="491"/>
      <c r="AX113" s="491"/>
      <c r="AY113" s="491"/>
      <c r="AZ113" s="491"/>
      <c r="BA113" s="494"/>
      <c r="BB113" s="494"/>
      <c r="BC113" s="494"/>
      <c r="BD113" s="494"/>
      <c r="BE113" s="494"/>
    </row>
    <row r="114" spans="1:57" ht="15.75" thickBot="1">
      <c r="A114" s="491"/>
      <c r="B114" s="510"/>
      <c r="C114" s="499"/>
      <c r="D114" s="513"/>
      <c r="E114" s="485"/>
      <c r="F114" s="499"/>
      <c r="G114" s="426"/>
      <c r="H114" s="458"/>
      <c r="I114" s="455"/>
      <c r="J114" s="517"/>
      <c r="K114" s="518"/>
      <c r="L114" s="408"/>
      <c r="M114" s="438"/>
      <c r="N114" s="521"/>
      <c r="O114" s="457"/>
      <c r="P114" s="71" t="s">
        <v>177</v>
      </c>
      <c r="Q114" s="45" t="s">
        <v>78</v>
      </c>
      <c r="R114" s="139">
        <f>+IFERROR(VLOOKUP(Q114,[5]DATOS!$E$2:$F$17,2,FALSE),"")</f>
        <v>15</v>
      </c>
      <c r="S114" s="491"/>
      <c r="T114" s="491"/>
      <c r="U114" s="491"/>
      <c r="V114" s="491"/>
      <c r="W114" s="491"/>
      <c r="X114" s="491"/>
      <c r="Y114" s="457"/>
      <c r="Z114" s="491"/>
      <c r="AA114" s="492"/>
      <c r="AB114" s="493"/>
      <c r="AC114" s="460"/>
      <c r="AD114" s="460"/>
      <c r="AE114" s="408"/>
      <c r="AF114" s="457"/>
      <c r="AG114" s="457"/>
      <c r="AH114" s="408"/>
      <c r="AI114" s="496"/>
      <c r="AJ114" s="498"/>
      <c r="AK114" s="499"/>
      <c r="AL114" s="499"/>
      <c r="AM114" s="457"/>
      <c r="AN114" s="479"/>
      <c r="AO114" s="490"/>
      <c r="AP114" s="491"/>
      <c r="AQ114" s="491"/>
      <c r="AR114" s="491"/>
      <c r="AS114" s="491"/>
      <c r="AT114" s="491"/>
      <c r="AU114" s="491"/>
      <c r="AV114" s="491"/>
      <c r="AW114" s="491"/>
      <c r="AX114" s="491"/>
      <c r="AY114" s="491"/>
      <c r="AZ114" s="491"/>
      <c r="BA114" s="494"/>
      <c r="BB114" s="494"/>
      <c r="BC114" s="494"/>
      <c r="BD114" s="494"/>
      <c r="BE114" s="494"/>
    </row>
    <row r="115" spans="1:57" ht="44.25" customHeight="1" thickBot="1">
      <c r="A115" s="491"/>
      <c r="B115" s="510"/>
      <c r="C115" s="499"/>
      <c r="D115" s="513"/>
      <c r="E115" s="485"/>
      <c r="F115" s="499"/>
      <c r="G115" s="426"/>
      <c r="H115" s="458" t="s">
        <v>187</v>
      </c>
      <c r="I115" s="407" t="s">
        <v>68</v>
      </c>
      <c r="J115" s="517"/>
      <c r="K115" s="518"/>
      <c r="L115" s="408"/>
      <c r="M115" s="438"/>
      <c r="N115" s="521"/>
      <c r="O115" s="457"/>
      <c r="P115" s="71" t="s">
        <v>175</v>
      </c>
      <c r="Q115" s="45" t="s">
        <v>80</v>
      </c>
      <c r="R115" s="139">
        <f>+IFERROR(VLOOKUP(Q115,[5]DATOS!$E$2:$F$17,2,FALSE),"")</f>
        <v>15</v>
      </c>
      <c r="S115" s="491"/>
      <c r="T115" s="491"/>
      <c r="U115" s="491"/>
      <c r="V115" s="491"/>
      <c r="W115" s="491"/>
      <c r="X115" s="491"/>
      <c r="Y115" s="457"/>
      <c r="Z115" s="491"/>
      <c r="AA115" s="492"/>
      <c r="AB115" s="493"/>
      <c r="AC115" s="460"/>
      <c r="AD115" s="460"/>
      <c r="AE115" s="408"/>
      <c r="AF115" s="457"/>
      <c r="AG115" s="457"/>
      <c r="AH115" s="408"/>
      <c r="AI115" s="496"/>
      <c r="AJ115" s="498"/>
      <c r="AK115" s="499"/>
      <c r="AL115" s="499"/>
      <c r="AM115" s="457"/>
      <c r="AN115" s="479"/>
      <c r="AO115" s="490"/>
      <c r="AP115" s="491"/>
      <c r="AQ115" s="491"/>
      <c r="AR115" s="491"/>
      <c r="AS115" s="491"/>
      <c r="AT115" s="491"/>
      <c r="AU115" s="491"/>
      <c r="AV115" s="491"/>
      <c r="AW115" s="491"/>
      <c r="AX115" s="491"/>
      <c r="AY115" s="491"/>
      <c r="AZ115" s="491"/>
      <c r="BA115" s="494"/>
      <c r="BB115" s="494"/>
      <c r="BC115" s="494"/>
      <c r="BD115" s="494"/>
      <c r="BE115" s="494"/>
    </row>
    <row r="116" spans="1:57" ht="41.25" customHeight="1" thickBot="1">
      <c r="A116" s="491"/>
      <c r="B116" s="510"/>
      <c r="C116" s="499"/>
      <c r="D116" s="513"/>
      <c r="E116" s="485"/>
      <c r="F116" s="499"/>
      <c r="G116" s="426"/>
      <c r="H116" s="458"/>
      <c r="I116" s="455" t="s">
        <v>68</v>
      </c>
      <c r="J116" s="517"/>
      <c r="K116" s="518"/>
      <c r="L116" s="408"/>
      <c r="M116" s="438"/>
      <c r="N116" s="521"/>
      <c r="O116" s="457"/>
      <c r="P116" s="71" t="s">
        <v>173</v>
      </c>
      <c r="Q116" s="45" t="s">
        <v>82</v>
      </c>
      <c r="R116" s="139">
        <f>+IFERROR(VLOOKUP(Q116,[5]DATOS!$E$2:$F$17,2,FALSE),"")</f>
        <v>15</v>
      </c>
      <c r="S116" s="491"/>
      <c r="T116" s="491"/>
      <c r="U116" s="491"/>
      <c r="V116" s="491"/>
      <c r="W116" s="491"/>
      <c r="X116" s="491"/>
      <c r="Y116" s="457"/>
      <c r="Z116" s="491"/>
      <c r="AA116" s="492"/>
      <c r="AB116" s="493"/>
      <c r="AC116" s="460"/>
      <c r="AD116" s="460"/>
      <c r="AE116" s="408"/>
      <c r="AF116" s="457"/>
      <c r="AG116" s="457"/>
      <c r="AH116" s="408"/>
      <c r="AI116" s="496"/>
      <c r="AJ116" s="498"/>
      <c r="AK116" s="499"/>
      <c r="AL116" s="499"/>
      <c r="AM116" s="457"/>
      <c r="AN116" s="479"/>
      <c r="AO116" s="490"/>
      <c r="AP116" s="491"/>
      <c r="AQ116" s="491"/>
      <c r="AR116" s="491"/>
      <c r="AS116" s="491"/>
      <c r="AT116" s="491"/>
      <c r="AU116" s="491"/>
      <c r="AV116" s="491"/>
      <c r="AW116" s="491"/>
      <c r="AX116" s="491"/>
      <c r="AY116" s="491"/>
      <c r="AZ116" s="491"/>
      <c r="BA116" s="494"/>
      <c r="BB116" s="494"/>
      <c r="BC116" s="494"/>
      <c r="BD116" s="494"/>
      <c r="BE116" s="494"/>
    </row>
    <row r="117" spans="1:57" ht="41.25" customHeight="1" thickBot="1">
      <c r="A117" s="491"/>
      <c r="B117" s="510"/>
      <c r="C117" s="499"/>
      <c r="D117" s="513"/>
      <c r="E117" s="485"/>
      <c r="F117" s="499"/>
      <c r="G117" s="426"/>
      <c r="H117" s="458" t="s">
        <v>186</v>
      </c>
      <c r="I117" s="407" t="s">
        <v>68</v>
      </c>
      <c r="J117" s="517"/>
      <c r="K117" s="518"/>
      <c r="L117" s="408"/>
      <c r="M117" s="438"/>
      <c r="N117" s="521"/>
      <c r="O117" s="457"/>
      <c r="P117" s="71" t="s">
        <v>171</v>
      </c>
      <c r="Q117" s="45" t="s">
        <v>85</v>
      </c>
      <c r="R117" s="139">
        <f>+IFERROR(VLOOKUP(Q117,[5]DATOS!$E$2:$F$17,2,FALSE),"")</f>
        <v>15</v>
      </c>
      <c r="S117" s="491"/>
      <c r="T117" s="491"/>
      <c r="U117" s="491"/>
      <c r="V117" s="491"/>
      <c r="W117" s="491"/>
      <c r="X117" s="491"/>
      <c r="Y117" s="457"/>
      <c r="Z117" s="491"/>
      <c r="AA117" s="492"/>
      <c r="AB117" s="493"/>
      <c r="AC117" s="460"/>
      <c r="AD117" s="460"/>
      <c r="AE117" s="408"/>
      <c r="AF117" s="457"/>
      <c r="AG117" s="457"/>
      <c r="AH117" s="408"/>
      <c r="AI117" s="496"/>
      <c r="AJ117" s="498"/>
      <c r="AK117" s="499"/>
      <c r="AL117" s="499"/>
      <c r="AM117" s="457"/>
      <c r="AN117" s="479"/>
      <c r="AO117" s="490"/>
      <c r="AP117" s="491"/>
      <c r="AQ117" s="491"/>
      <c r="AR117" s="491"/>
      <c r="AS117" s="491"/>
      <c r="AT117" s="491"/>
      <c r="AU117" s="491"/>
      <c r="AV117" s="491"/>
      <c r="AW117" s="491"/>
      <c r="AX117" s="491"/>
      <c r="AY117" s="491"/>
      <c r="AZ117" s="491"/>
      <c r="BA117" s="494"/>
      <c r="BB117" s="494"/>
      <c r="BC117" s="494"/>
      <c r="BD117" s="494"/>
      <c r="BE117" s="494"/>
    </row>
    <row r="118" spans="1:57" ht="15.75" thickBot="1">
      <c r="A118" s="491"/>
      <c r="B118" s="510"/>
      <c r="C118" s="499"/>
      <c r="D118" s="513"/>
      <c r="E118" s="485"/>
      <c r="F118" s="499"/>
      <c r="G118" s="426"/>
      <c r="H118" s="458"/>
      <c r="I118" s="455" t="s">
        <v>68</v>
      </c>
      <c r="J118" s="517"/>
      <c r="K118" s="518"/>
      <c r="L118" s="408"/>
      <c r="M118" s="438"/>
      <c r="N118" s="521"/>
      <c r="O118" s="457"/>
      <c r="P118" s="71" t="s">
        <v>170</v>
      </c>
      <c r="Q118" s="45" t="s">
        <v>98</v>
      </c>
      <c r="R118" s="139">
        <f>+IFERROR(VLOOKUP(Q118,[5]DATOS!$E$2:$F$17,2,FALSE),"")</f>
        <v>15</v>
      </c>
      <c r="S118" s="491"/>
      <c r="T118" s="491"/>
      <c r="U118" s="491"/>
      <c r="V118" s="491"/>
      <c r="W118" s="491"/>
      <c r="X118" s="491"/>
      <c r="Y118" s="457"/>
      <c r="Z118" s="491"/>
      <c r="AA118" s="492"/>
      <c r="AB118" s="493"/>
      <c r="AC118" s="460"/>
      <c r="AD118" s="460"/>
      <c r="AE118" s="408"/>
      <c r="AF118" s="457"/>
      <c r="AG118" s="457"/>
      <c r="AH118" s="408"/>
      <c r="AI118" s="496"/>
      <c r="AJ118" s="498"/>
      <c r="AK118" s="499"/>
      <c r="AL118" s="499"/>
      <c r="AM118" s="457"/>
      <c r="AN118" s="479"/>
      <c r="AO118" s="490"/>
      <c r="AP118" s="491"/>
      <c r="AQ118" s="491"/>
      <c r="AR118" s="491"/>
      <c r="AS118" s="491"/>
      <c r="AT118" s="491"/>
      <c r="AU118" s="491"/>
      <c r="AV118" s="491"/>
      <c r="AW118" s="491"/>
      <c r="AX118" s="491"/>
      <c r="AY118" s="491"/>
      <c r="AZ118" s="491"/>
      <c r="BA118" s="494"/>
      <c r="BB118" s="494"/>
      <c r="BC118" s="494"/>
      <c r="BD118" s="494"/>
      <c r="BE118" s="494"/>
    </row>
    <row r="119" spans="1:57" ht="70.5" customHeight="1">
      <c r="A119" s="491"/>
      <c r="B119" s="510"/>
      <c r="C119" s="499"/>
      <c r="D119" s="513"/>
      <c r="E119" s="485"/>
      <c r="F119" s="499"/>
      <c r="G119" s="426"/>
      <c r="H119" s="458" t="s">
        <v>374</v>
      </c>
      <c r="I119" s="407" t="s">
        <v>68</v>
      </c>
      <c r="J119" s="517"/>
      <c r="K119" s="518"/>
      <c r="L119" s="408"/>
      <c r="M119" s="438"/>
      <c r="N119" s="521"/>
      <c r="O119" s="457"/>
      <c r="P119" s="71" t="s">
        <v>168</v>
      </c>
      <c r="Q119" s="50" t="s">
        <v>87</v>
      </c>
      <c r="R119" s="139">
        <f>+IFERROR(VLOOKUP(Q119,[5]DATOS!$E$2:$F$17,2,FALSE),"")</f>
        <v>10</v>
      </c>
      <c r="S119" s="491"/>
      <c r="T119" s="491"/>
      <c r="U119" s="491"/>
      <c r="V119" s="491"/>
      <c r="W119" s="491"/>
      <c r="X119" s="491"/>
      <c r="Y119" s="457"/>
      <c r="Z119" s="491"/>
      <c r="AA119" s="492"/>
      <c r="AB119" s="493"/>
      <c r="AC119" s="460"/>
      <c r="AD119" s="460"/>
      <c r="AE119" s="408"/>
      <c r="AF119" s="457"/>
      <c r="AG119" s="457"/>
      <c r="AH119" s="408"/>
      <c r="AI119" s="496"/>
      <c r="AJ119" s="498"/>
      <c r="AK119" s="499"/>
      <c r="AL119" s="499"/>
      <c r="AM119" s="457"/>
      <c r="AN119" s="479"/>
      <c r="AO119" s="490"/>
      <c r="AP119" s="491"/>
      <c r="AQ119" s="491"/>
      <c r="AR119" s="491"/>
      <c r="AS119" s="491"/>
      <c r="AT119" s="491"/>
      <c r="AU119" s="491"/>
      <c r="AV119" s="491"/>
      <c r="AW119" s="491"/>
      <c r="AX119" s="491"/>
      <c r="AY119" s="491"/>
      <c r="AZ119" s="491"/>
      <c r="BA119" s="494"/>
      <c r="BB119" s="494"/>
      <c r="BC119" s="494"/>
      <c r="BD119" s="494"/>
      <c r="BE119" s="494"/>
    </row>
    <row r="120" spans="1:57" ht="113.25" customHeight="1" thickBot="1">
      <c r="A120" s="491"/>
      <c r="B120" s="510"/>
      <c r="C120" s="499"/>
      <c r="D120" s="513"/>
      <c r="E120" s="485"/>
      <c r="F120" s="499"/>
      <c r="G120" s="426"/>
      <c r="H120" s="458"/>
      <c r="I120" s="455" t="s">
        <v>68</v>
      </c>
      <c r="J120" s="517"/>
      <c r="K120" s="518"/>
      <c r="L120" s="408"/>
      <c r="M120" s="438"/>
      <c r="N120" s="522"/>
      <c r="O120" s="457"/>
      <c r="P120" s="71"/>
      <c r="Q120" s="74"/>
      <c r="R120" s="139"/>
      <c r="S120" s="491"/>
      <c r="T120" s="491"/>
      <c r="U120" s="491"/>
      <c r="V120" s="491"/>
      <c r="W120" s="491"/>
      <c r="X120" s="491"/>
      <c r="Y120" s="457"/>
      <c r="Z120" s="491"/>
      <c r="AA120" s="492"/>
      <c r="AB120" s="493"/>
      <c r="AC120" s="460"/>
      <c r="AD120" s="460"/>
      <c r="AE120" s="408"/>
      <c r="AF120" s="457"/>
      <c r="AG120" s="457"/>
      <c r="AH120" s="408"/>
      <c r="AI120" s="496"/>
      <c r="AJ120" s="498"/>
      <c r="AK120" s="499"/>
      <c r="AL120" s="499"/>
      <c r="AM120" s="457"/>
      <c r="AN120" s="479"/>
      <c r="AO120" s="490"/>
      <c r="AP120" s="491"/>
      <c r="AQ120" s="491"/>
      <c r="AR120" s="491"/>
      <c r="AS120" s="491"/>
      <c r="AT120" s="491"/>
      <c r="AU120" s="491"/>
      <c r="AV120" s="491"/>
      <c r="AW120" s="491"/>
      <c r="AX120" s="491"/>
      <c r="AY120" s="491"/>
      <c r="AZ120" s="491"/>
      <c r="BA120" s="494"/>
      <c r="BB120" s="494"/>
      <c r="BC120" s="494"/>
      <c r="BD120" s="494"/>
      <c r="BE120" s="494"/>
    </row>
    <row r="121" spans="1:57" ht="15" customHeight="1">
      <c r="A121" s="491"/>
      <c r="B121" s="510"/>
      <c r="C121" s="499"/>
      <c r="D121" s="513"/>
      <c r="E121" s="485"/>
      <c r="F121" s="499"/>
      <c r="G121" s="426"/>
      <c r="H121" s="458" t="s">
        <v>184</v>
      </c>
      <c r="I121" s="407" t="s">
        <v>68</v>
      </c>
      <c r="J121" s="517"/>
      <c r="K121" s="518"/>
      <c r="L121" s="408"/>
      <c r="M121" s="438"/>
      <c r="N121" s="471" t="s">
        <v>559</v>
      </c>
      <c r="O121" s="440" t="s">
        <v>65</v>
      </c>
      <c r="P121" s="462" t="s">
        <v>179</v>
      </c>
      <c r="Q121" s="465" t="s">
        <v>76</v>
      </c>
      <c r="R121" s="465">
        <f>+IFERROR(VLOOKUP(Q121,[5]DATOS!$E$2:$F$17,2,FALSE),"")</f>
        <v>15</v>
      </c>
      <c r="S121" s="465">
        <f>SUM(R121:R164)</f>
        <v>100</v>
      </c>
      <c r="T121" s="465" t="str">
        <f>+IF(AND(S121&lt;=100,S121&gt;=96),"Fuerte",IF(AND(S121&lt;=95,S121&gt;=86),"Moderado",IF(AND(S121&lt;=85,J121&gt;=0),"Débil"," ")))</f>
        <v>Fuerte</v>
      </c>
      <c r="U121" s="465" t="s">
        <v>90</v>
      </c>
      <c r="V121" s="465"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465">
        <f>IF(V121="Fuerte",100,IF(V121="Moderado",50,IF(V121="Débil",0)))</f>
        <v>100</v>
      </c>
      <c r="X121" s="465">
        <f>AVERAGE(W121:W138)</f>
        <v>100</v>
      </c>
      <c r="Y121" s="462" t="s">
        <v>373</v>
      </c>
      <c r="Z121" s="481" t="s">
        <v>549</v>
      </c>
      <c r="AA121" s="484" t="s">
        <v>560</v>
      </c>
      <c r="AB121" s="493"/>
      <c r="AC121" s="460"/>
      <c r="AD121" s="460"/>
      <c r="AE121" s="408"/>
      <c r="AF121" s="457"/>
      <c r="AG121" s="457"/>
      <c r="AH121" s="408"/>
      <c r="AI121" s="496"/>
      <c r="AJ121" s="498"/>
      <c r="AK121" s="499"/>
      <c r="AL121" s="499"/>
      <c r="AM121" s="457"/>
      <c r="AN121" s="479"/>
      <c r="AO121" s="487"/>
      <c r="AP121" s="465"/>
      <c r="AQ121" s="465"/>
      <c r="AR121" s="465"/>
      <c r="AS121" s="465"/>
      <c r="AT121" s="465"/>
      <c r="AU121" s="465"/>
      <c r="AV121" s="465"/>
      <c r="AW121" s="465"/>
      <c r="AX121" s="465"/>
      <c r="AY121" s="465"/>
      <c r="AZ121" s="465"/>
      <c r="BA121" s="475"/>
      <c r="BB121" s="475"/>
      <c r="BC121" s="475"/>
      <c r="BD121" s="475"/>
      <c r="BE121" s="475"/>
    </row>
    <row r="122" spans="1:57" ht="15.75" thickBot="1">
      <c r="A122" s="491"/>
      <c r="B122" s="510"/>
      <c r="C122" s="499"/>
      <c r="D122" s="513"/>
      <c r="E122" s="485"/>
      <c r="F122" s="499"/>
      <c r="G122" s="426"/>
      <c r="H122" s="458"/>
      <c r="I122" s="455" t="s">
        <v>68</v>
      </c>
      <c r="J122" s="517"/>
      <c r="K122" s="518"/>
      <c r="L122" s="408"/>
      <c r="M122" s="438"/>
      <c r="N122" s="472"/>
      <c r="O122" s="441"/>
      <c r="P122" s="463"/>
      <c r="Q122" s="466"/>
      <c r="R122" s="466"/>
      <c r="S122" s="466"/>
      <c r="T122" s="466"/>
      <c r="U122" s="466"/>
      <c r="V122" s="466"/>
      <c r="W122" s="466"/>
      <c r="X122" s="466"/>
      <c r="Y122" s="463"/>
      <c r="Z122" s="482"/>
      <c r="AA122" s="485"/>
      <c r="AB122" s="493"/>
      <c r="AC122" s="460"/>
      <c r="AD122" s="460"/>
      <c r="AE122" s="408"/>
      <c r="AF122" s="457"/>
      <c r="AG122" s="457"/>
      <c r="AH122" s="408"/>
      <c r="AI122" s="496"/>
      <c r="AJ122" s="498"/>
      <c r="AK122" s="499"/>
      <c r="AL122" s="499"/>
      <c r="AM122" s="457"/>
      <c r="AN122" s="479"/>
      <c r="AO122" s="488"/>
      <c r="AP122" s="466"/>
      <c r="AQ122" s="466"/>
      <c r="AR122" s="466"/>
      <c r="AS122" s="466"/>
      <c r="AT122" s="466"/>
      <c r="AU122" s="466"/>
      <c r="AV122" s="466"/>
      <c r="AW122" s="466"/>
      <c r="AX122" s="466"/>
      <c r="AY122" s="466"/>
      <c r="AZ122" s="466"/>
      <c r="BA122" s="476"/>
      <c r="BB122" s="476"/>
      <c r="BC122" s="476"/>
      <c r="BD122" s="476"/>
      <c r="BE122" s="476"/>
    </row>
    <row r="123" spans="1:57" ht="15.75" thickBot="1">
      <c r="A123" s="491"/>
      <c r="B123" s="510"/>
      <c r="C123" s="499"/>
      <c r="D123" s="513"/>
      <c r="E123" s="485"/>
      <c r="F123" s="499"/>
      <c r="G123" s="426"/>
      <c r="H123" s="138" t="s">
        <v>183</v>
      </c>
      <c r="I123" s="132" t="s">
        <v>68</v>
      </c>
      <c r="J123" s="517"/>
      <c r="K123" s="518"/>
      <c r="L123" s="408"/>
      <c r="M123" s="438"/>
      <c r="N123" s="472"/>
      <c r="O123" s="441"/>
      <c r="P123" s="463"/>
      <c r="Q123" s="466"/>
      <c r="R123" s="466"/>
      <c r="S123" s="466"/>
      <c r="T123" s="466"/>
      <c r="U123" s="466"/>
      <c r="V123" s="466"/>
      <c r="W123" s="466"/>
      <c r="X123" s="466"/>
      <c r="Y123" s="463"/>
      <c r="Z123" s="482"/>
      <c r="AA123" s="485"/>
      <c r="AB123" s="493"/>
      <c r="AC123" s="460"/>
      <c r="AD123" s="460"/>
      <c r="AE123" s="408"/>
      <c r="AF123" s="457"/>
      <c r="AG123" s="457"/>
      <c r="AH123" s="408"/>
      <c r="AI123" s="496"/>
      <c r="AJ123" s="498"/>
      <c r="AK123" s="499"/>
      <c r="AL123" s="499"/>
      <c r="AM123" s="457"/>
      <c r="AN123" s="479"/>
      <c r="AO123" s="488"/>
      <c r="AP123" s="466"/>
      <c r="AQ123" s="466"/>
      <c r="AR123" s="466"/>
      <c r="AS123" s="466"/>
      <c r="AT123" s="466"/>
      <c r="AU123" s="466"/>
      <c r="AV123" s="466"/>
      <c r="AW123" s="466"/>
      <c r="AX123" s="466"/>
      <c r="AY123" s="466"/>
      <c r="AZ123" s="466"/>
      <c r="BA123" s="476"/>
      <c r="BB123" s="476"/>
      <c r="BC123" s="476"/>
      <c r="BD123" s="476"/>
      <c r="BE123" s="476"/>
    </row>
    <row r="124" spans="1:57">
      <c r="A124" s="491"/>
      <c r="B124" s="510"/>
      <c r="C124" s="499"/>
      <c r="D124" s="513"/>
      <c r="E124" s="485"/>
      <c r="F124" s="499"/>
      <c r="G124" s="426"/>
      <c r="H124" s="458" t="s">
        <v>182</v>
      </c>
      <c r="I124" s="407" t="s">
        <v>68</v>
      </c>
      <c r="J124" s="517"/>
      <c r="K124" s="518"/>
      <c r="L124" s="408"/>
      <c r="M124" s="438"/>
      <c r="N124" s="472"/>
      <c r="O124" s="441"/>
      <c r="P124" s="464"/>
      <c r="Q124" s="467"/>
      <c r="R124" s="467"/>
      <c r="S124" s="466"/>
      <c r="T124" s="466"/>
      <c r="U124" s="466"/>
      <c r="V124" s="466"/>
      <c r="W124" s="466"/>
      <c r="X124" s="466"/>
      <c r="Y124" s="463"/>
      <c r="Z124" s="482"/>
      <c r="AA124" s="485"/>
      <c r="AB124" s="493"/>
      <c r="AC124" s="460"/>
      <c r="AD124" s="460"/>
      <c r="AE124" s="408"/>
      <c r="AF124" s="457"/>
      <c r="AG124" s="457"/>
      <c r="AH124" s="408"/>
      <c r="AI124" s="496"/>
      <c r="AJ124" s="498"/>
      <c r="AK124" s="499"/>
      <c r="AL124" s="499"/>
      <c r="AM124" s="457"/>
      <c r="AN124" s="479"/>
      <c r="AO124" s="488"/>
      <c r="AP124" s="466"/>
      <c r="AQ124" s="466"/>
      <c r="AR124" s="466"/>
      <c r="AS124" s="466"/>
      <c r="AT124" s="466"/>
      <c r="AU124" s="466"/>
      <c r="AV124" s="466"/>
      <c r="AW124" s="466"/>
      <c r="AX124" s="466"/>
      <c r="AY124" s="466"/>
      <c r="AZ124" s="466"/>
      <c r="BA124" s="476"/>
      <c r="BB124" s="476"/>
      <c r="BC124" s="476"/>
      <c r="BD124" s="476"/>
      <c r="BE124" s="476"/>
    </row>
    <row r="125" spans="1:57">
      <c r="A125" s="491"/>
      <c r="B125" s="510"/>
      <c r="C125" s="499"/>
      <c r="D125" s="513"/>
      <c r="E125" s="485"/>
      <c r="F125" s="499"/>
      <c r="G125" s="426"/>
      <c r="H125" s="458"/>
      <c r="I125" s="408"/>
      <c r="J125" s="517"/>
      <c r="K125" s="518"/>
      <c r="L125" s="408"/>
      <c r="M125" s="438"/>
      <c r="N125" s="472"/>
      <c r="O125" s="441"/>
      <c r="P125" s="462" t="s">
        <v>177</v>
      </c>
      <c r="Q125" s="465" t="s">
        <v>78</v>
      </c>
      <c r="R125" s="465">
        <f>+IFERROR(VLOOKUP(Q125,[5]DATOS!$E$2:$F$17,2,FALSE),"")</f>
        <v>15</v>
      </c>
      <c r="S125" s="466"/>
      <c r="T125" s="466"/>
      <c r="U125" s="466"/>
      <c r="V125" s="466"/>
      <c r="W125" s="466"/>
      <c r="X125" s="466"/>
      <c r="Y125" s="463"/>
      <c r="Z125" s="482"/>
      <c r="AA125" s="485"/>
      <c r="AB125" s="493"/>
      <c r="AC125" s="460"/>
      <c r="AD125" s="460"/>
      <c r="AE125" s="408"/>
      <c r="AF125" s="457"/>
      <c r="AG125" s="457"/>
      <c r="AH125" s="408"/>
      <c r="AI125" s="496"/>
      <c r="AJ125" s="498"/>
      <c r="AK125" s="499"/>
      <c r="AL125" s="499"/>
      <c r="AM125" s="457"/>
      <c r="AN125" s="479"/>
      <c r="AO125" s="488"/>
      <c r="AP125" s="466"/>
      <c r="AQ125" s="466"/>
      <c r="AR125" s="466"/>
      <c r="AS125" s="466"/>
      <c r="AT125" s="466"/>
      <c r="AU125" s="466"/>
      <c r="AV125" s="466"/>
      <c r="AW125" s="466"/>
      <c r="AX125" s="466"/>
      <c r="AY125" s="466"/>
      <c r="AZ125" s="466"/>
      <c r="BA125" s="476"/>
      <c r="BB125" s="476"/>
      <c r="BC125" s="476"/>
      <c r="BD125" s="476"/>
      <c r="BE125" s="476"/>
    </row>
    <row r="126" spans="1:57" ht="15.75" thickBot="1">
      <c r="A126" s="491"/>
      <c r="B126" s="510"/>
      <c r="C126" s="499"/>
      <c r="D126" s="513"/>
      <c r="E126" s="485"/>
      <c r="F126" s="499"/>
      <c r="G126" s="426"/>
      <c r="H126" s="458"/>
      <c r="I126" s="455"/>
      <c r="J126" s="517"/>
      <c r="K126" s="518"/>
      <c r="L126" s="408"/>
      <c r="M126" s="438"/>
      <c r="N126" s="472"/>
      <c r="O126" s="441"/>
      <c r="P126" s="463"/>
      <c r="Q126" s="466"/>
      <c r="R126" s="466"/>
      <c r="S126" s="466"/>
      <c r="T126" s="466"/>
      <c r="U126" s="466"/>
      <c r="V126" s="466"/>
      <c r="W126" s="466"/>
      <c r="X126" s="466"/>
      <c r="Y126" s="463"/>
      <c r="Z126" s="482"/>
      <c r="AA126" s="485"/>
      <c r="AB126" s="493"/>
      <c r="AC126" s="460"/>
      <c r="AD126" s="460"/>
      <c r="AE126" s="408"/>
      <c r="AF126" s="457"/>
      <c r="AG126" s="457"/>
      <c r="AH126" s="408"/>
      <c r="AI126" s="496"/>
      <c r="AJ126" s="498"/>
      <c r="AK126" s="499"/>
      <c r="AL126" s="499"/>
      <c r="AM126" s="457"/>
      <c r="AN126" s="479"/>
      <c r="AO126" s="488"/>
      <c r="AP126" s="466"/>
      <c r="AQ126" s="466"/>
      <c r="AR126" s="466"/>
      <c r="AS126" s="466"/>
      <c r="AT126" s="466"/>
      <c r="AU126" s="466"/>
      <c r="AV126" s="466"/>
      <c r="AW126" s="466"/>
      <c r="AX126" s="466"/>
      <c r="AY126" s="466"/>
      <c r="AZ126" s="466"/>
      <c r="BA126" s="476"/>
      <c r="BB126" s="476"/>
      <c r="BC126" s="476"/>
      <c r="BD126" s="476"/>
      <c r="BE126" s="476"/>
    </row>
    <row r="127" spans="1:57" ht="15" customHeight="1">
      <c r="A127" s="491"/>
      <c r="B127" s="510"/>
      <c r="C127" s="499"/>
      <c r="D127" s="513"/>
      <c r="E127" s="485"/>
      <c r="F127" s="499"/>
      <c r="G127" s="426"/>
      <c r="H127" s="458" t="s">
        <v>181</v>
      </c>
      <c r="I127" s="407" t="s">
        <v>68</v>
      </c>
      <c r="J127" s="517"/>
      <c r="K127" s="518"/>
      <c r="L127" s="408"/>
      <c r="M127" s="438"/>
      <c r="N127" s="472"/>
      <c r="O127" s="441"/>
      <c r="P127" s="463"/>
      <c r="Q127" s="466"/>
      <c r="R127" s="466"/>
      <c r="S127" s="466"/>
      <c r="T127" s="466"/>
      <c r="U127" s="466"/>
      <c r="V127" s="466"/>
      <c r="W127" s="466"/>
      <c r="X127" s="466"/>
      <c r="Y127" s="463"/>
      <c r="Z127" s="482"/>
      <c r="AA127" s="485"/>
      <c r="AB127" s="493"/>
      <c r="AC127" s="460"/>
      <c r="AD127" s="460"/>
      <c r="AE127" s="408"/>
      <c r="AF127" s="457"/>
      <c r="AG127" s="457"/>
      <c r="AH127" s="408"/>
      <c r="AI127" s="496"/>
      <c r="AJ127" s="498"/>
      <c r="AK127" s="499"/>
      <c r="AL127" s="499"/>
      <c r="AM127" s="457"/>
      <c r="AN127" s="479"/>
      <c r="AO127" s="488"/>
      <c r="AP127" s="466"/>
      <c r="AQ127" s="466"/>
      <c r="AR127" s="466"/>
      <c r="AS127" s="466"/>
      <c r="AT127" s="466"/>
      <c r="AU127" s="466"/>
      <c r="AV127" s="466"/>
      <c r="AW127" s="466"/>
      <c r="AX127" s="466"/>
      <c r="AY127" s="466"/>
      <c r="AZ127" s="466"/>
      <c r="BA127" s="476"/>
      <c r="BB127" s="476"/>
      <c r="BC127" s="476"/>
      <c r="BD127" s="476"/>
      <c r="BE127" s="476"/>
    </row>
    <row r="128" spans="1:57" ht="15.75" thickBot="1">
      <c r="A128" s="491"/>
      <c r="B128" s="510"/>
      <c r="C128" s="499"/>
      <c r="D128" s="513"/>
      <c r="E128" s="485"/>
      <c r="F128" s="499"/>
      <c r="G128" s="426"/>
      <c r="H128" s="458"/>
      <c r="I128" s="455"/>
      <c r="J128" s="517"/>
      <c r="K128" s="518"/>
      <c r="L128" s="408"/>
      <c r="M128" s="438"/>
      <c r="N128" s="472"/>
      <c r="O128" s="441"/>
      <c r="P128" s="464"/>
      <c r="Q128" s="467"/>
      <c r="R128" s="467"/>
      <c r="S128" s="466"/>
      <c r="T128" s="466"/>
      <c r="U128" s="466"/>
      <c r="V128" s="466"/>
      <c r="W128" s="466"/>
      <c r="X128" s="466"/>
      <c r="Y128" s="463"/>
      <c r="Z128" s="482"/>
      <c r="AA128" s="485"/>
      <c r="AB128" s="493"/>
      <c r="AC128" s="460"/>
      <c r="AD128" s="460"/>
      <c r="AE128" s="408"/>
      <c r="AF128" s="457"/>
      <c r="AG128" s="457"/>
      <c r="AH128" s="408"/>
      <c r="AI128" s="496"/>
      <c r="AJ128" s="498"/>
      <c r="AK128" s="499"/>
      <c r="AL128" s="499"/>
      <c r="AM128" s="457"/>
      <c r="AN128" s="479"/>
      <c r="AO128" s="488"/>
      <c r="AP128" s="466"/>
      <c r="AQ128" s="466"/>
      <c r="AR128" s="466"/>
      <c r="AS128" s="466"/>
      <c r="AT128" s="466"/>
      <c r="AU128" s="466"/>
      <c r="AV128" s="466"/>
      <c r="AW128" s="466"/>
      <c r="AX128" s="466"/>
      <c r="AY128" s="466"/>
      <c r="AZ128" s="466"/>
      <c r="BA128" s="476"/>
      <c r="BB128" s="476"/>
      <c r="BC128" s="476"/>
      <c r="BD128" s="476"/>
      <c r="BE128" s="476"/>
    </row>
    <row r="129" spans="1:57">
      <c r="A129" s="491"/>
      <c r="B129" s="510"/>
      <c r="C129" s="499"/>
      <c r="D129" s="513"/>
      <c r="E129" s="485"/>
      <c r="F129" s="499"/>
      <c r="G129" s="426"/>
      <c r="H129" s="458" t="s">
        <v>180</v>
      </c>
      <c r="I129" s="407" t="s">
        <v>513</v>
      </c>
      <c r="J129" s="517"/>
      <c r="K129" s="518"/>
      <c r="L129" s="408"/>
      <c r="M129" s="438"/>
      <c r="N129" s="472"/>
      <c r="O129" s="441"/>
      <c r="P129" s="462" t="s">
        <v>175</v>
      </c>
      <c r="Q129" s="465" t="s">
        <v>80</v>
      </c>
      <c r="R129" s="465">
        <f>+IFERROR(VLOOKUP(Q129,[5]DATOS!$E$2:$F$17,2,FALSE),"")</f>
        <v>15</v>
      </c>
      <c r="S129" s="466"/>
      <c r="T129" s="466"/>
      <c r="U129" s="466"/>
      <c r="V129" s="466"/>
      <c r="W129" s="466"/>
      <c r="X129" s="466"/>
      <c r="Y129" s="463"/>
      <c r="Z129" s="482"/>
      <c r="AA129" s="485"/>
      <c r="AB129" s="493"/>
      <c r="AC129" s="460"/>
      <c r="AD129" s="460"/>
      <c r="AE129" s="408"/>
      <c r="AF129" s="457"/>
      <c r="AG129" s="457"/>
      <c r="AH129" s="408"/>
      <c r="AI129" s="496"/>
      <c r="AJ129" s="498"/>
      <c r="AK129" s="499"/>
      <c r="AL129" s="499"/>
      <c r="AM129" s="457"/>
      <c r="AN129" s="479"/>
      <c r="AO129" s="488"/>
      <c r="AP129" s="466"/>
      <c r="AQ129" s="466"/>
      <c r="AR129" s="466"/>
      <c r="AS129" s="466"/>
      <c r="AT129" s="466"/>
      <c r="AU129" s="466"/>
      <c r="AV129" s="466"/>
      <c r="AW129" s="466"/>
      <c r="AX129" s="466"/>
      <c r="AY129" s="466"/>
      <c r="AZ129" s="466"/>
      <c r="BA129" s="476"/>
      <c r="BB129" s="476"/>
      <c r="BC129" s="476"/>
      <c r="BD129" s="476"/>
      <c r="BE129" s="476"/>
    </row>
    <row r="130" spans="1:57">
      <c r="A130" s="491"/>
      <c r="B130" s="510"/>
      <c r="C130" s="499"/>
      <c r="D130" s="513"/>
      <c r="E130" s="485"/>
      <c r="F130" s="499"/>
      <c r="G130" s="426"/>
      <c r="H130" s="458"/>
      <c r="I130" s="408"/>
      <c r="J130" s="517"/>
      <c r="K130" s="518"/>
      <c r="L130" s="408"/>
      <c r="M130" s="438"/>
      <c r="N130" s="472"/>
      <c r="O130" s="441"/>
      <c r="P130" s="463"/>
      <c r="Q130" s="466"/>
      <c r="R130" s="466"/>
      <c r="S130" s="466"/>
      <c r="T130" s="466"/>
      <c r="U130" s="466"/>
      <c r="V130" s="466"/>
      <c r="W130" s="466"/>
      <c r="X130" s="466"/>
      <c r="Y130" s="463"/>
      <c r="Z130" s="482"/>
      <c r="AA130" s="485"/>
      <c r="AB130" s="493"/>
      <c r="AC130" s="460"/>
      <c r="AD130" s="460"/>
      <c r="AE130" s="408"/>
      <c r="AF130" s="457"/>
      <c r="AG130" s="457"/>
      <c r="AH130" s="408"/>
      <c r="AI130" s="496"/>
      <c r="AJ130" s="498"/>
      <c r="AK130" s="499"/>
      <c r="AL130" s="499"/>
      <c r="AM130" s="457"/>
      <c r="AN130" s="479"/>
      <c r="AO130" s="488"/>
      <c r="AP130" s="466"/>
      <c r="AQ130" s="466"/>
      <c r="AR130" s="466"/>
      <c r="AS130" s="466"/>
      <c r="AT130" s="466"/>
      <c r="AU130" s="466"/>
      <c r="AV130" s="466"/>
      <c r="AW130" s="466"/>
      <c r="AX130" s="466"/>
      <c r="AY130" s="466"/>
      <c r="AZ130" s="466"/>
      <c r="BA130" s="476"/>
      <c r="BB130" s="476"/>
      <c r="BC130" s="476"/>
      <c r="BD130" s="476"/>
      <c r="BE130" s="476"/>
    </row>
    <row r="131" spans="1:57" ht="15.75" thickBot="1">
      <c r="A131" s="491"/>
      <c r="B131" s="510"/>
      <c r="C131" s="499"/>
      <c r="D131" s="513"/>
      <c r="E131" s="485"/>
      <c r="F131" s="499"/>
      <c r="G131" s="426"/>
      <c r="H131" s="458"/>
      <c r="I131" s="455"/>
      <c r="J131" s="517"/>
      <c r="K131" s="518"/>
      <c r="L131" s="408"/>
      <c r="M131" s="438"/>
      <c r="N131" s="472"/>
      <c r="O131" s="441"/>
      <c r="P131" s="463"/>
      <c r="Q131" s="466"/>
      <c r="R131" s="466"/>
      <c r="S131" s="466"/>
      <c r="T131" s="466"/>
      <c r="U131" s="466"/>
      <c r="V131" s="466"/>
      <c r="W131" s="466"/>
      <c r="X131" s="466"/>
      <c r="Y131" s="463"/>
      <c r="Z131" s="482"/>
      <c r="AA131" s="485"/>
      <c r="AB131" s="493"/>
      <c r="AC131" s="460"/>
      <c r="AD131" s="460"/>
      <c r="AE131" s="408"/>
      <c r="AF131" s="457"/>
      <c r="AG131" s="457"/>
      <c r="AH131" s="408"/>
      <c r="AI131" s="496"/>
      <c r="AJ131" s="498"/>
      <c r="AK131" s="499"/>
      <c r="AL131" s="499"/>
      <c r="AM131" s="457"/>
      <c r="AN131" s="479"/>
      <c r="AO131" s="488"/>
      <c r="AP131" s="466"/>
      <c r="AQ131" s="466"/>
      <c r="AR131" s="466"/>
      <c r="AS131" s="466"/>
      <c r="AT131" s="466"/>
      <c r="AU131" s="466"/>
      <c r="AV131" s="466"/>
      <c r="AW131" s="466"/>
      <c r="AX131" s="466"/>
      <c r="AY131" s="466"/>
      <c r="AZ131" s="466"/>
      <c r="BA131" s="476"/>
      <c r="BB131" s="476"/>
      <c r="BC131" s="476"/>
      <c r="BD131" s="476"/>
      <c r="BE131" s="476"/>
    </row>
    <row r="132" spans="1:57">
      <c r="A132" s="491"/>
      <c r="B132" s="510"/>
      <c r="C132" s="499"/>
      <c r="D132" s="513"/>
      <c r="E132" s="485"/>
      <c r="F132" s="499"/>
      <c r="G132" s="426"/>
      <c r="H132" s="458" t="s">
        <v>178</v>
      </c>
      <c r="I132" s="407" t="s">
        <v>68</v>
      </c>
      <c r="J132" s="517"/>
      <c r="K132" s="518"/>
      <c r="L132" s="408"/>
      <c r="M132" s="438"/>
      <c r="N132" s="472"/>
      <c r="O132" s="441"/>
      <c r="P132" s="463"/>
      <c r="Q132" s="466"/>
      <c r="R132" s="466"/>
      <c r="S132" s="466"/>
      <c r="T132" s="466"/>
      <c r="U132" s="466"/>
      <c r="V132" s="466"/>
      <c r="W132" s="466"/>
      <c r="X132" s="466"/>
      <c r="Y132" s="463"/>
      <c r="Z132" s="482"/>
      <c r="AA132" s="485"/>
      <c r="AB132" s="493"/>
      <c r="AC132" s="460"/>
      <c r="AD132" s="460"/>
      <c r="AE132" s="408"/>
      <c r="AF132" s="457"/>
      <c r="AG132" s="457"/>
      <c r="AH132" s="408"/>
      <c r="AI132" s="496"/>
      <c r="AJ132" s="498"/>
      <c r="AK132" s="499"/>
      <c r="AL132" s="499"/>
      <c r="AM132" s="457"/>
      <c r="AN132" s="479"/>
      <c r="AO132" s="488"/>
      <c r="AP132" s="466"/>
      <c r="AQ132" s="466"/>
      <c r="AR132" s="466"/>
      <c r="AS132" s="466"/>
      <c r="AT132" s="466"/>
      <c r="AU132" s="466"/>
      <c r="AV132" s="466"/>
      <c r="AW132" s="466"/>
      <c r="AX132" s="466"/>
      <c r="AY132" s="466"/>
      <c r="AZ132" s="466"/>
      <c r="BA132" s="476"/>
      <c r="BB132" s="476"/>
      <c r="BC132" s="476"/>
      <c r="BD132" s="476"/>
      <c r="BE132" s="476"/>
    </row>
    <row r="133" spans="1:57" ht="15.75" thickBot="1">
      <c r="A133" s="491"/>
      <c r="B133" s="510"/>
      <c r="C133" s="499"/>
      <c r="D133" s="513"/>
      <c r="E133" s="485"/>
      <c r="F133" s="499"/>
      <c r="G133" s="426"/>
      <c r="H133" s="458"/>
      <c r="I133" s="455"/>
      <c r="J133" s="517"/>
      <c r="K133" s="518"/>
      <c r="L133" s="408"/>
      <c r="M133" s="438"/>
      <c r="N133" s="472"/>
      <c r="O133" s="441"/>
      <c r="P133" s="464"/>
      <c r="Q133" s="467"/>
      <c r="R133" s="467"/>
      <c r="S133" s="466"/>
      <c r="T133" s="466"/>
      <c r="U133" s="466"/>
      <c r="V133" s="466"/>
      <c r="W133" s="466"/>
      <c r="X133" s="466"/>
      <c r="Y133" s="463"/>
      <c r="Z133" s="482"/>
      <c r="AA133" s="485"/>
      <c r="AB133" s="493"/>
      <c r="AC133" s="460"/>
      <c r="AD133" s="460"/>
      <c r="AE133" s="408"/>
      <c r="AF133" s="457"/>
      <c r="AG133" s="457"/>
      <c r="AH133" s="408"/>
      <c r="AI133" s="496"/>
      <c r="AJ133" s="498"/>
      <c r="AK133" s="499"/>
      <c r="AL133" s="499"/>
      <c r="AM133" s="457"/>
      <c r="AN133" s="479"/>
      <c r="AO133" s="488"/>
      <c r="AP133" s="466"/>
      <c r="AQ133" s="466"/>
      <c r="AR133" s="466"/>
      <c r="AS133" s="466"/>
      <c r="AT133" s="466"/>
      <c r="AU133" s="466"/>
      <c r="AV133" s="466"/>
      <c r="AW133" s="466"/>
      <c r="AX133" s="466"/>
      <c r="AY133" s="466"/>
      <c r="AZ133" s="466"/>
      <c r="BA133" s="476"/>
      <c r="BB133" s="476"/>
      <c r="BC133" s="476"/>
      <c r="BD133" s="476"/>
      <c r="BE133" s="476"/>
    </row>
    <row r="134" spans="1:57">
      <c r="A134" s="491"/>
      <c r="B134" s="510"/>
      <c r="C134" s="499"/>
      <c r="D134" s="513"/>
      <c r="E134" s="485"/>
      <c r="F134" s="499"/>
      <c r="G134" s="426"/>
      <c r="H134" s="458" t="s">
        <v>176</v>
      </c>
      <c r="I134" s="407" t="s">
        <v>68</v>
      </c>
      <c r="J134" s="517"/>
      <c r="K134" s="518"/>
      <c r="L134" s="408"/>
      <c r="M134" s="438"/>
      <c r="N134" s="472"/>
      <c r="O134" s="441"/>
      <c r="P134" s="462" t="s">
        <v>173</v>
      </c>
      <c r="Q134" s="465" t="s">
        <v>82</v>
      </c>
      <c r="R134" s="465">
        <f>+IFERROR(VLOOKUP(Q134,[5]DATOS!$E$2:$F$17,2,FALSE),"")</f>
        <v>15</v>
      </c>
      <c r="S134" s="466"/>
      <c r="T134" s="466"/>
      <c r="U134" s="466"/>
      <c r="V134" s="466"/>
      <c r="W134" s="466"/>
      <c r="X134" s="466"/>
      <c r="Y134" s="463"/>
      <c r="Z134" s="482"/>
      <c r="AA134" s="485"/>
      <c r="AB134" s="493"/>
      <c r="AC134" s="460"/>
      <c r="AD134" s="460"/>
      <c r="AE134" s="408"/>
      <c r="AF134" s="457"/>
      <c r="AG134" s="457"/>
      <c r="AH134" s="408"/>
      <c r="AI134" s="496"/>
      <c r="AJ134" s="498"/>
      <c r="AK134" s="499"/>
      <c r="AL134" s="499"/>
      <c r="AM134" s="457"/>
      <c r="AN134" s="480"/>
      <c r="AO134" s="488"/>
      <c r="AP134" s="466"/>
      <c r="AQ134" s="466"/>
      <c r="AR134" s="466"/>
      <c r="AS134" s="466"/>
      <c r="AT134" s="466"/>
      <c r="AU134" s="466"/>
      <c r="AV134" s="466"/>
      <c r="AW134" s="466"/>
      <c r="AX134" s="466"/>
      <c r="AY134" s="466"/>
      <c r="AZ134" s="466"/>
      <c r="BA134" s="476"/>
      <c r="BB134" s="476"/>
      <c r="BC134" s="476"/>
      <c r="BD134" s="476"/>
      <c r="BE134" s="476"/>
    </row>
    <row r="135" spans="1:57" ht="15" customHeight="1">
      <c r="A135" s="491"/>
      <c r="B135" s="510"/>
      <c r="C135" s="499"/>
      <c r="D135" s="513"/>
      <c r="E135" s="485"/>
      <c r="F135" s="499"/>
      <c r="G135" s="426"/>
      <c r="H135" s="458"/>
      <c r="I135" s="408"/>
      <c r="J135" s="517"/>
      <c r="K135" s="518"/>
      <c r="L135" s="408"/>
      <c r="M135" s="438"/>
      <c r="N135" s="472"/>
      <c r="O135" s="441"/>
      <c r="P135" s="463"/>
      <c r="Q135" s="466"/>
      <c r="R135" s="466"/>
      <c r="S135" s="466"/>
      <c r="T135" s="466"/>
      <c r="U135" s="466"/>
      <c r="V135" s="466"/>
      <c r="W135" s="466"/>
      <c r="X135" s="466"/>
      <c r="Y135" s="463"/>
      <c r="Z135" s="482"/>
      <c r="AA135" s="485"/>
      <c r="AB135" s="493"/>
      <c r="AC135" s="460"/>
      <c r="AD135" s="460"/>
      <c r="AE135" s="408"/>
      <c r="AF135" s="457"/>
      <c r="AG135" s="457"/>
      <c r="AH135" s="408"/>
      <c r="AI135" s="496"/>
      <c r="AJ135" s="498"/>
      <c r="AK135" s="499"/>
      <c r="AL135" s="499"/>
      <c r="AM135" s="457"/>
      <c r="AN135" s="478" t="s">
        <v>371</v>
      </c>
      <c r="AO135" s="488"/>
      <c r="AP135" s="466"/>
      <c r="AQ135" s="466"/>
      <c r="AR135" s="466"/>
      <c r="AS135" s="466"/>
      <c r="AT135" s="466"/>
      <c r="AU135" s="466"/>
      <c r="AV135" s="466"/>
      <c r="AW135" s="466"/>
      <c r="AX135" s="466"/>
      <c r="AY135" s="466"/>
      <c r="AZ135" s="466"/>
      <c r="BA135" s="476"/>
      <c r="BB135" s="476"/>
      <c r="BC135" s="476"/>
      <c r="BD135" s="476"/>
      <c r="BE135" s="476"/>
    </row>
    <row r="136" spans="1:57">
      <c r="A136" s="491"/>
      <c r="B136" s="510"/>
      <c r="C136" s="499"/>
      <c r="D136" s="513"/>
      <c r="E136" s="485"/>
      <c r="F136" s="499"/>
      <c r="G136" s="426"/>
      <c r="H136" s="458"/>
      <c r="I136" s="408"/>
      <c r="J136" s="517"/>
      <c r="K136" s="518"/>
      <c r="L136" s="408"/>
      <c r="M136" s="438"/>
      <c r="N136" s="472"/>
      <c r="O136" s="441"/>
      <c r="P136" s="463"/>
      <c r="Q136" s="466"/>
      <c r="R136" s="466"/>
      <c r="S136" s="466"/>
      <c r="T136" s="466"/>
      <c r="U136" s="466"/>
      <c r="V136" s="466"/>
      <c r="W136" s="466"/>
      <c r="X136" s="466"/>
      <c r="Y136" s="463"/>
      <c r="Z136" s="482"/>
      <c r="AA136" s="485"/>
      <c r="AB136" s="493"/>
      <c r="AC136" s="460"/>
      <c r="AD136" s="460"/>
      <c r="AE136" s="408"/>
      <c r="AF136" s="457"/>
      <c r="AG136" s="457"/>
      <c r="AH136" s="408"/>
      <c r="AI136" s="496"/>
      <c r="AJ136" s="498"/>
      <c r="AK136" s="499"/>
      <c r="AL136" s="499"/>
      <c r="AM136" s="457"/>
      <c r="AN136" s="479"/>
      <c r="AO136" s="488"/>
      <c r="AP136" s="466"/>
      <c r="AQ136" s="466"/>
      <c r="AR136" s="466"/>
      <c r="AS136" s="466"/>
      <c r="AT136" s="466"/>
      <c r="AU136" s="466"/>
      <c r="AV136" s="466"/>
      <c r="AW136" s="466"/>
      <c r="AX136" s="466"/>
      <c r="AY136" s="466"/>
      <c r="AZ136" s="466"/>
      <c r="BA136" s="476"/>
      <c r="BB136" s="476"/>
      <c r="BC136" s="476"/>
      <c r="BD136" s="476"/>
      <c r="BE136" s="476"/>
    </row>
    <row r="137" spans="1:57" ht="15.75" thickBot="1">
      <c r="A137" s="491"/>
      <c r="B137" s="510"/>
      <c r="C137" s="499"/>
      <c r="D137" s="513"/>
      <c r="E137" s="485"/>
      <c r="F137" s="499"/>
      <c r="G137" s="426"/>
      <c r="H137" s="458"/>
      <c r="I137" s="455"/>
      <c r="J137" s="517"/>
      <c r="K137" s="518"/>
      <c r="L137" s="408"/>
      <c r="M137" s="438"/>
      <c r="N137" s="472"/>
      <c r="O137" s="441"/>
      <c r="P137" s="463"/>
      <c r="Q137" s="466"/>
      <c r="R137" s="466"/>
      <c r="S137" s="466"/>
      <c r="T137" s="466"/>
      <c r="U137" s="466"/>
      <c r="V137" s="466"/>
      <c r="W137" s="466"/>
      <c r="X137" s="466"/>
      <c r="Y137" s="463"/>
      <c r="Z137" s="482"/>
      <c r="AA137" s="485"/>
      <c r="AB137" s="493"/>
      <c r="AC137" s="460"/>
      <c r="AD137" s="460"/>
      <c r="AE137" s="408"/>
      <c r="AF137" s="457"/>
      <c r="AG137" s="457"/>
      <c r="AH137" s="408"/>
      <c r="AI137" s="496"/>
      <c r="AJ137" s="498"/>
      <c r="AK137" s="499"/>
      <c r="AL137" s="499"/>
      <c r="AM137" s="457"/>
      <c r="AN137" s="479"/>
      <c r="AO137" s="488"/>
      <c r="AP137" s="466"/>
      <c r="AQ137" s="466"/>
      <c r="AR137" s="466"/>
      <c r="AS137" s="466"/>
      <c r="AT137" s="466"/>
      <c r="AU137" s="466"/>
      <c r="AV137" s="466"/>
      <c r="AW137" s="466"/>
      <c r="AX137" s="466"/>
      <c r="AY137" s="466"/>
      <c r="AZ137" s="466"/>
      <c r="BA137" s="476"/>
      <c r="BB137" s="476"/>
      <c r="BC137" s="476"/>
      <c r="BD137" s="476"/>
      <c r="BE137" s="476"/>
    </row>
    <row r="138" spans="1:57" ht="15.75" thickBot="1">
      <c r="A138" s="491"/>
      <c r="B138" s="510"/>
      <c r="C138" s="499"/>
      <c r="D138" s="514"/>
      <c r="E138" s="486"/>
      <c r="F138" s="499"/>
      <c r="G138" s="426"/>
      <c r="H138" s="458" t="s">
        <v>174</v>
      </c>
      <c r="I138" s="407" t="s">
        <v>68</v>
      </c>
      <c r="J138" s="517"/>
      <c r="K138" s="518"/>
      <c r="L138" s="408"/>
      <c r="M138" s="438"/>
      <c r="N138" s="472"/>
      <c r="O138" s="441"/>
      <c r="P138" s="464"/>
      <c r="Q138" s="467"/>
      <c r="R138" s="467"/>
      <c r="S138" s="466"/>
      <c r="T138" s="466"/>
      <c r="U138" s="466"/>
      <c r="V138" s="466"/>
      <c r="W138" s="466"/>
      <c r="X138" s="466"/>
      <c r="Y138" s="463"/>
      <c r="Z138" s="482"/>
      <c r="AA138" s="485"/>
      <c r="AB138" s="493"/>
      <c r="AC138" s="461"/>
      <c r="AD138" s="461"/>
      <c r="AE138" s="408"/>
      <c r="AF138" s="457"/>
      <c r="AG138" s="457"/>
      <c r="AH138" s="408"/>
      <c r="AI138" s="496"/>
      <c r="AJ138" s="498"/>
      <c r="AK138" s="499"/>
      <c r="AL138" s="499"/>
      <c r="AM138" s="457"/>
      <c r="AN138" s="479"/>
      <c r="AO138" s="488"/>
      <c r="AP138" s="466"/>
      <c r="AQ138" s="466"/>
      <c r="AR138" s="466"/>
      <c r="AS138" s="466"/>
      <c r="AT138" s="466"/>
      <c r="AU138" s="466"/>
      <c r="AV138" s="466"/>
      <c r="AW138" s="466"/>
      <c r="AX138" s="466"/>
      <c r="AY138" s="466"/>
      <c r="AZ138" s="466"/>
      <c r="BA138" s="476"/>
      <c r="BB138" s="476"/>
      <c r="BC138" s="476"/>
      <c r="BD138" s="476"/>
      <c r="BE138" s="476"/>
    </row>
    <row r="139" spans="1:57" ht="15" customHeight="1">
      <c r="A139" s="491"/>
      <c r="B139" s="510"/>
      <c r="C139" s="499"/>
      <c r="D139" s="456"/>
      <c r="E139" s="457"/>
      <c r="F139" s="457"/>
      <c r="G139" s="426"/>
      <c r="H139" s="458"/>
      <c r="I139" s="408"/>
      <c r="J139" s="517"/>
      <c r="K139" s="518"/>
      <c r="L139" s="408"/>
      <c r="M139" s="438"/>
      <c r="N139" s="472"/>
      <c r="O139" s="441"/>
      <c r="P139" s="462" t="s">
        <v>171</v>
      </c>
      <c r="Q139" s="465" t="s">
        <v>85</v>
      </c>
      <c r="R139" s="465">
        <f>+IFERROR(VLOOKUP(Q139,[5]DATOS!$E$2:$F$17,2,FALSE),"")</f>
        <v>15</v>
      </c>
      <c r="S139" s="466"/>
      <c r="T139" s="466"/>
      <c r="U139" s="466"/>
      <c r="V139" s="466"/>
      <c r="W139" s="466"/>
      <c r="X139" s="466"/>
      <c r="Y139" s="463"/>
      <c r="Z139" s="482"/>
      <c r="AA139" s="485"/>
      <c r="AB139" s="493"/>
      <c r="AC139" s="459" t="s">
        <v>95</v>
      </c>
      <c r="AD139" s="459" t="s">
        <v>96</v>
      </c>
      <c r="AE139" s="408"/>
      <c r="AF139" s="140"/>
      <c r="AG139" s="457"/>
      <c r="AH139" s="408"/>
      <c r="AI139" s="496"/>
      <c r="AJ139" s="498"/>
      <c r="AK139" s="499"/>
      <c r="AL139" s="499"/>
      <c r="AM139" s="457"/>
      <c r="AN139" s="479"/>
      <c r="AO139" s="488"/>
      <c r="AP139" s="466"/>
      <c r="AQ139" s="466"/>
      <c r="AR139" s="466"/>
      <c r="AS139" s="466"/>
      <c r="AT139" s="466"/>
      <c r="AU139" s="466"/>
      <c r="AV139" s="466"/>
      <c r="AW139" s="466"/>
      <c r="AX139" s="466"/>
      <c r="AY139" s="466"/>
      <c r="AZ139" s="466"/>
      <c r="BA139" s="476"/>
      <c r="BB139" s="476"/>
      <c r="BC139" s="476"/>
      <c r="BD139" s="476"/>
      <c r="BE139" s="476"/>
    </row>
    <row r="140" spans="1:57" ht="15.75" thickBot="1">
      <c r="A140" s="491"/>
      <c r="B140" s="510"/>
      <c r="C140" s="499"/>
      <c r="D140" s="456"/>
      <c r="E140" s="457"/>
      <c r="F140" s="457"/>
      <c r="G140" s="426"/>
      <c r="H140" s="458"/>
      <c r="I140" s="455"/>
      <c r="J140" s="517"/>
      <c r="K140" s="518"/>
      <c r="L140" s="408"/>
      <c r="M140" s="438"/>
      <c r="N140" s="472"/>
      <c r="O140" s="441"/>
      <c r="P140" s="463"/>
      <c r="Q140" s="466"/>
      <c r="R140" s="466"/>
      <c r="S140" s="466"/>
      <c r="T140" s="466"/>
      <c r="U140" s="466"/>
      <c r="V140" s="466"/>
      <c r="W140" s="466"/>
      <c r="X140" s="466"/>
      <c r="Y140" s="463"/>
      <c r="Z140" s="482"/>
      <c r="AA140" s="485"/>
      <c r="AB140" s="493"/>
      <c r="AC140" s="460"/>
      <c r="AD140" s="460"/>
      <c r="AE140" s="408"/>
      <c r="AF140" s="140"/>
      <c r="AG140" s="457"/>
      <c r="AH140" s="408"/>
      <c r="AI140" s="496"/>
      <c r="AJ140" s="498"/>
      <c r="AK140" s="499"/>
      <c r="AL140" s="499"/>
      <c r="AM140" s="457"/>
      <c r="AN140" s="479"/>
      <c r="AO140" s="488"/>
      <c r="AP140" s="466"/>
      <c r="AQ140" s="466"/>
      <c r="AR140" s="466"/>
      <c r="AS140" s="466"/>
      <c r="AT140" s="466"/>
      <c r="AU140" s="466"/>
      <c r="AV140" s="466"/>
      <c r="AW140" s="466"/>
      <c r="AX140" s="466"/>
      <c r="AY140" s="466"/>
      <c r="AZ140" s="466"/>
      <c r="BA140" s="476"/>
      <c r="BB140" s="476"/>
      <c r="BC140" s="476"/>
      <c r="BD140" s="476"/>
      <c r="BE140" s="476"/>
    </row>
    <row r="141" spans="1:57">
      <c r="A141" s="491"/>
      <c r="B141" s="510"/>
      <c r="C141" s="499"/>
      <c r="D141" s="456"/>
      <c r="E141" s="457"/>
      <c r="F141" s="457"/>
      <c r="G141" s="426"/>
      <c r="H141" s="458" t="s">
        <v>172</v>
      </c>
      <c r="I141" s="407" t="s">
        <v>68</v>
      </c>
      <c r="J141" s="517"/>
      <c r="K141" s="518"/>
      <c r="L141" s="408"/>
      <c r="M141" s="438"/>
      <c r="N141" s="472"/>
      <c r="O141" s="441"/>
      <c r="P141" s="463"/>
      <c r="Q141" s="466"/>
      <c r="R141" s="466"/>
      <c r="S141" s="466"/>
      <c r="T141" s="466"/>
      <c r="U141" s="466"/>
      <c r="V141" s="466"/>
      <c r="W141" s="466"/>
      <c r="X141" s="466"/>
      <c r="Y141" s="463"/>
      <c r="Z141" s="482"/>
      <c r="AA141" s="485"/>
      <c r="AB141" s="493"/>
      <c r="AC141" s="460"/>
      <c r="AD141" s="460"/>
      <c r="AE141" s="408"/>
      <c r="AF141" s="140"/>
      <c r="AG141" s="457"/>
      <c r="AH141" s="408"/>
      <c r="AI141" s="496"/>
      <c r="AJ141" s="498"/>
      <c r="AK141" s="499"/>
      <c r="AL141" s="499"/>
      <c r="AM141" s="457"/>
      <c r="AN141" s="479"/>
      <c r="AO141" s="488"/>
      <c r="AP141" s="466"/>
      <c r="AQ141" s="466"/>
      <c r="AR141" s="466"/>
      <c r="AS141" s="466"/>
      <c r="AT141" s="466"/>
      <c r="AU141" s="466"/>
      <c r="AV141" s="466"/>
      <c r="AW141" s="466"/>
      <c r="AX141" s="466"/>
      <c r="AY141" s="466"/>
      <c r="AZ141" s="466"/>
      <c r="BA141" s="476"/>
      <c r="BB141" s="476"/>
      <c r="BC141" s="476"/>
      <c r="BD141" s="476"/>
      <c r="BE141" s="476"/>
    </row>
    <row r="142" spans="1:57">
      <c r="A142" s="491"/>
      <c r="B142" s="510"/>
      <c r="C142" s="499"/>
      <c r="D142" s="456"/>
      <c r="E142" s="457"/>
      <c r="F142" s="457"/>
      <c r="G142" s="426"/>
      <c r="H142" s="458"/>
      <c r="I142" s="408"/>
      <c r="J142" s="517"/>
      <c r="K142" s="518"/>
      <c r="L142" s="408"/>
      <c r="M142" s="438"/>
      <c r="N142" s="472"/>
      <c r="O142" s="441"/>
      <c r="P142" s="464"/>
      <c r="Q142" s="467"/>
      <c r="R142" s="467"/>
      <c r="S142" s="466"/>
      <c r="T142" s="466"/>
      <c r="U142" s="466"/>
      <c r="V142" s="466"/>
      <c r="W142" s="466"/>
      <c r="X142" s="466"/>
      <c r="Y142" s="463"/>
      <c r="Z142" s="482"/>
      <c r="AA142" s="485"/>
      <c r="AB142" s="493"/>
      <c r="AC142" s="460"/>
      <c r="AD142" s="460"/>
      <c r="AE142" s="408"/>
      <c r="AF142" s="140"/>
      <c r="AG142" s="457"/>
      <c r="AH142" s="408"/>
      <c r="AI142" s="496"/>
      <c r="AJ142" s="498"/>
      <c r="AK142" s="499"/>
      <c r="AL142" s="499"/>
      <c r="AM142" s="457"/>
      <c r="AN142" s="479"/>
      <c r="AO142" s="488"/>
      <c r="AP142" s="466"/>
      <c r="AQ142" s="466"/>
      <c r="AR142" s="466"/>
      <c r="AS142" s="466"/>
      <c r="AT142" s="466"/>
      <c r="AU142" s="466"/>
      <c r="AV142" s="466"/>
      <c r="AW142" s="466"/>
      <c r="AX142" s="466"/>
      <c r="AY142" s="466"/>
      <c r="AZ142" s="466"/>
      <c r="BA142" s="476"/>
      <c r="BB142" s="476"/>
      <c r="BC142" s="476"/>
      <c r="BD142" s="476"/>
      <c r="BE142" s="476"/>
    </row>
    <row r="143" spans="1:57">
      <c r="A143" s="491"/>
      <c r="B143" s="510"/>
      <c r="C143" s="499"/>
      <c r="D143" s="456"/>
      <c r="E143" s="457"/>
      <c r="F143" s="457"/>
      <c r="G143" s="426"/>
      <c r="H143" s="458"/>
      <c r="I143" s="408"/>
      <c r="J143" s="517"/>
      <c r="K143" s="518"/>
      <c r="L143" s="408"/>
      <c r="M143" s="438"/>
      <c r="N143" s="472"/>
      <c r="O143" s="441"/>
      <c r="P143" s="462" t="s">
        <v>170</v>
      </c>
      <c r="Q143" s="462" t="s">
        <v>98</v>
      </c>
      <c r="R143" s="465">
        <f>+IFERROR(VLOOKUP(Q143,[5]DATOS!$E$2:$F$17,2,FALSE),"")</f>
        <v>15</v>
      </c>
      <c r="S143" s="466"/>
      <c r="T143" s="466"/>
      <c r="U143" s="466"/>
      <c r="V143" s="466"/>
      <c r="W143" s="466"/>
      <c r="X143" s="466"/>
      <c r="Y143" s="463"/>
      <c r="Z143" s="482"/>
      <c r="AA143" s="485"/>
      <c r="AB143" s="493"/>
      <c r="AC143" s="460"/>
      <c r="AD143" s="460"/>
      <c r="AE143" s="409"/>
      <c r="AF143" s="140"/>
      <c r="AG143" s="457"/>
      <c r="AH143" s="408"/>
      <c r="AI143" s="496"/>
      <c r="AJ143" s="498"/>
      <c r="AK143" s="499"/>
      <c r="AL143" s="499"/>
      <c r="AM143" s="457"/>
      <c r="AN143" s="479"/>
      <c r="AO143" s="488"/>
      <c r="AP143" s="466"/>
      <c r="AQ143" s="466"/>
      <c r="AR143" s="466"/>
      <c r="AS143" s="466"/>
      <c r="AT143" s="466"/>
      <c r="AU143" s="466"/>
      <c r="AV143" s="466"/>
      <c r="AW143" s="466"/>
      <c r="AX143" s="466"/>
      <c r="AY143" s="466"/>
      <c r="AZ143" s="466"/>
      <c r="BA143" s="476"/>
      <c r="BB143" s="476"/>
      <c r="BC143" s="476"/>
      <c r="BD143" s="476"/>
      <c r="BE143" s="476"/>
    </row>
    <row r="144" spans="1:57" ht="15.75" thickBot="1">
      <c r="A144" s="491"/>
      <c r="B144" s="510"/>
      <c r="C144" s="499"/>
      <c r="D144" s="456"/>
      <c r="E144" s="457"/>
      <c r="F144" s="457"/>
      <c r="G144" s="426"/>
      <c r="H144" s="458"/>
      <c r="I144" s="455"/>
      <c r="J144" s="517"/>
      <c r="K144" s="518"/>
      <c r="L144" s="408"/>
      <c r="M144" s="438"/>
      <c r="N144" s="472"/>
      <c r="O144" s="441"/>
      <c r="P144" s="463"/>
      <c r="Q144" s="463"/>
      <c r="R144" s="466"/>
      <c r="S144" s="466"/>
      <c r="T144" s="466"/>
      <c r="U144" s="466"/>
      <c r="V144" s="466"/>
      <c r="W144" s="466"/>
      <c r="X144" s="466"/>
      <c r="Y144" s="463"/>
      <c r="Z144" s="482"/>
      <c r="AA144" s="485"/>
      <c r="AB144" s="493"/>
      <c r="AC144" s="460"/>
      <c r="AD144" s="460"/>
      <c r="AE144" s="71"/>
      <c r="AF144" s="140"/>
      <c r="AG144" s="457"/>
      <c r="AH144" s="408"/>
      <c r="AI144" s="496"/>
      <c r="AJ144" s="498"/>
      <c r="AK144" s="499"/>
      <c r="AL144" s="499"/>
      <c r="AM144" s="457"/>
      <c r="AN144" s="479"/>
      <c r="AO144" s="488"/>
      <c r="AP144" s="466"/>
      <c r="AQ144" s="466"/>
      <c r="AR144" s="466"/>
      <c r="AS144" s="466"/>
      <c r="AT144" s="466"/>
      <c r="AU144" s="466"/>
      <c r="AV144" s="466"/>
      <c r="AW144" s="466"/>
      <c r="AX144" s="466"/>
      <c r="AY144" s="466"/>
      <c r="AZ144" s="466"/>
      <c r="BA144" s="476"/>
      <c r="BB144" s="476"/>
      <c r="BC144" s="476"/>
      <c r="BD144" s="476"/>
      <c r="BE144" s="476"/>
    </row>
    <row r="145" spans="1:57">
      <c r="A145" s="491"/>
      <c r="B145" s="510"/>
      <c r="C145" s="499"/>
      <c r="D145" s="456"/>
      <c r="E145" s="457"/>
      <c r="F145" s="457"/>
      <c r="G145" s="426"/>
      <c r="H145" s="458" t="s">
        <v>169</v>
      </c>
      <c r="I145" s="407" t="s">
        <v>68</v>
      </c>
      <c r="J145" s="517"/>
      <c r="K145" s="518"/>
      <c r="L145" s="408"/>
      <c r="M145" s="438"/>
      <c r="N145" s="472"/>
      <c r="O145" s="441"/>
      <c r="P145" s="463"/>
      <c r="Q145" s="463"/>
      <c r="R145" s="466"/>
      <c r="S145" s="466"/>
      <c r="T145" s="466"/>
      <c r="U145" s="466"/>
      <c r="V145" s="466"/>
      <c r="W145" s="466"/>
      <c r="X145" s="466"/>
      <c r="Y145" s="463"/>
      <c r="Z145" s="482"/>
      <c r="AA145" s="485"/>
      <c r="AB145" s="493"/>
      <c r="AC145" s="460"/>
      <c r="AD145" s="460"/>
      <c r="AE145" s="71"/>
      <c r="AF145" s="140"/>
      <c r="AG145" s="457"/>
      <c r="AH145" s="408"/>
      <c r="AI145" s="496"/>
      <c r="AJ145" s="498"/>
      <c r="AK145" s="499"/>
      <c r="AL145" s="499"/>
      <c r="AM145" s="457"/>
      <c r="AN145" s="479"/>
      <c r="AO145" s="488"/>
      <c r="AP145" s="466"/>
      <c r="AQ145" s="466"/>
      <c r="AR145" s="466"/>
      <c r="AS145" s="466"/>
      <c r="AT145" s="466"/>
      <c r="AU145" s="466"/>
      <c r="AV145" s="466"/>
      <c r="AW145" s="466"/>
      <c r="AX145" s="466"/>
      <c r="AY145" s="466"/>
      <c r="AZ145" s="466"/>
      <c r="BA145" s="476"/>
      <c r="BB145" s="476"/>
      <c r="BC145" s="476"/>
      <c r="BD145" s="476"/>
      <c r="BE145" s="476"/>
    </row>
    <row r="146" spans="1:57">
      <c r="A146" s="491"/>
      <c r="B146" s="510"/>
      <c r="C146" s="499"/>
      <c r="D146" s="456"/>
      <c r="E146" s="457"/>
      <c r="F146" s="457"/>
      <c r="G146" s="426"/>
      <c r="H146" s="458"/>
      <c r="I146" s="408"/>
      <c r="J146" s="517"/>
      <c r="K146" s="518"/>
      <c r="L146" s="408"/>
      <c r="M146" s="438"/>
      <c r="N146" s="472"/>
      <c r="O146" s="441"/>
      <c r="P146" s="464"/>
      <c r="Q146" s="464"/>
      <c r="R146" s="467"/>
      <c r="S146" s="466"/>
      <c r="T146" s="466"/>
      <c r="U146" s="466"/>
      <c r="V146" s="466"/>
      <c r="W146" s="466"/>
      <c r="X146" s="466"/>
      <c r="Y146" s="463"/>
      <c r="Z146" s="482"/>
      <c r="AA146" s="485"/>
      <c r="AB146" s="493"/>
      <c r="AC146" s="460"/>
      <c r="AD146" s="460"/>
      <c r="AE146" s="71"/>
      <c r="AF146" s="140"/>
      <c r="AG146" s="457"/>
      <c r="AH146" s="408"/>
      <c r="AI146" s="496"/>
      <c r="AJ146" s="498"/>
      <c r="AK146" s="499"/>
      <c r="AL146" s="499"/>
      <c r="AM146" s="457"/>
      <c r="AN146" s="479"/>
      <c r="AO146" s="488"/>
      <c r="AP146" s="466"/>
      <c r="AQ146" s="466"/>
      <c r="AR146" s="466"/>
      <c r="AS146" s="466"/>
      <c r="AT146" s="466"/>
      <c r="AU146" s="466"/>
      <c r="AV146" s="466"/>
      <c r="AW146" s="466"/>
      <c r="AX146" s="466"/>
      <c r="AY146" s="466"/>
      <c r="AZ146" s="466"/>
      <c r="BA146" s="476"/>
      <c r="BB146" s="476"/>
      <c r="BC146" s="476"/>
      <c r="BD146" s="476"/>
      <c r="BE146" s="476"/>
    </row>
    <row r="147" spans="1:57">
      <c r="A147" s="491"/>
      <c r="B147" s="510"/>
      <c r="C147" s="499"/>
      <c r="D147" s="456"/>
      <c r="E147" s="457"/>
      <c r="F147" s="457"/>
      <c r="G147" s="426"/>
      <c r="H147" s="458"/>
      <c r="I147" s="408"/>
      <c r="J147" s="517"/>
      <c r="K147" s="518"/>
      <c r="L147" s="408"/>
      <c r="M147" s="438"/>
      <c r="N147" s="472"/>
      <c r="O147" s="441"/>
      <c r="P147" s="462" t="s">
        <v>168</v>
      </c>
      <c r="Q147" s="465" t="s">
        <v>87</v>
      </c>
      <c r="R147" s="465">
        <f>+IFERROR(VLOOKUP(Q147,[5]DATOS!$E$2:$F$17,2,FALSE),"")</f>
        <v>10</v>
      </c>
      <c r="S147" s="466"/>
      <c r="T147" s="466"/>
      <c r="U147" s="466"/>
      <c r="V147" s="466"/>
      <c r="W147" s="466"/>
      <c r="X147" s="466"/>
      <c r="Y147" s="463"/>
      <c r="Z147" s="482"/>
      <c r="AA147" s="485"/>
      <c r="AB147" s="493"/>
      <c r="AC147" s="460"/>
      <c r="AD147" s="460"/>
      <c r="AE147" s="71"/>
      <c r="AF147" s="140"/>
      <c r="AG147" s="457"/>
      <c r="AH147" s="408"/>
      <c r="AI147" s="496"/>
      <c r="AJ147" s="498"/>
      <c r="AK147" s="499"/>
      <c r="AL147" s="499"/>
      <c r="AM147" s="457"/>
      <c r="AN147" s="479"/>
      <c r="AO147" s="488"/>
      <c r="AP147" s="466"/>
      <c r="AQ147" s="466"/>
      <c r="AR147" s="466"/>
      <c r="AS147" s="466"/>
      <c r="AT147" s="466"/>
      <c r="AU147" s="466"/>
      <c r="AV147" s="466"/>
      <c r="AW147" s="466"/>
      <c r="AX147" s="466"/>
      <c r="AY147" s="466"/>
      <c r="AZ147" s="466"/>
      <c r="BA147" s="476"/>
      <c r="BB147" s="476"/>
      <c r="BC147" s="476"/>
      <c r="BD147" s="476"/>
      <c r="BE147" s="476"/>
    </row>
    <row r="148" spans="1:57" ht="15.75" thickBot="1">
      <c r="A148" s="491"/>
      <c r="B148" s="510"/>
      <c r="C148" s="499"/>
      <c r="D148" s="456"/>
      <c r="E148" s="457"/>
      <c r="F148" s="457"/>
      <c r="G148" s="426"/>
      <c r="H148" s="458"/>
      <c r="I148" s="455"/>
      <c r="J148" s="517"/>
      <c r="K148" s="518"/>
      <c r="L148" s="408"/>
      <c r="M148" s="438"/>
      <c r="N148" s="472"/>
      <c r="O148" s="441"/>
      <c r="P148" s="463"/>
      <c r="Q148" s="466"/>
      <c r="R148" s="466"/>
      <c r="S148" s="466"/>
      <c r="T148" s="466"/>
      <c r="U148" s="466"/>
      <c r="V148" s="466"/>
      <c r="W148" s="466"/>
      <c r="X148" s="466"/>
      <c r="Y148" s="463"/>
      <c r="Z148" s="482"/>
      <c r="AA148" s="485"/>
      <c r="AB148" s="493"/>
      <c r="AC148" s="460"/>
      <c r="AD148" s="460"/>
      <c r="AE148" s="71"/>
      <c r="AF148" s="140"/>
      <c r="AG148" s="457"/>
      <c r="AH148" s="408"/>
      <c r="AI148" s="496"/>
      <c r="AJ148" s="498"/>
      <c r="AK148" s="499"/>
      <c r="AL148" s="499"/>
      <c r="AM148" s="457"/>
      <c r="AN148" s="479"/>
      <c r="AO148" s="488"/>
      <c r="AP148" s="466"/>
      <c r="AQ148" s="466"/>
      <c r="AR148" s="466"/>
      <c r="AS148" s="466"/>
      <c r="AT148" s="466"/>
      <c r="AU148" s="466"/>
      <c r="AV148" s="466"/>
      <c r="AW148" s="466"/>
      <c r="AX148" s="466"/>
      <c r="AY148" s="466"/>
      <c r="AZ148" s="466"/>
      <c r="BA148" s="476"/>
      <c r="BB148" s="476"/>
      <c r="BC148" s="476"/>
      <c r="BD148" s="476"/>
      <c r="BE148" s="476"/>
    </row>
    <row r="149" spans="1:57">
      <c r="A149" s="491"/>
      <c r="B149" s="510"/>
      <c r="C149" s="499"/>
      <c r="D149" s="456"/>
      <c r="E149" s="457"/>
      <c r="F149" s="457"/>
      <c r="G149" s="426"/>
      <c r="H149" s="458" t="s">
        <v>167</v>
      </c>
      <c r="I149" s="407" t="s">
        <v>68</v>
      </c>
      <c r="J149" s="517"/>
      <c r="K149" s="518"/>
      <c r="L149" s="408"/>
      <c r="M149" s="438"/>
      <c r="N149" s="472"/>
      <c r="O149" s="441"/>
      <c r="P149" s="463"/>
      <c r="Q149" s="466"/>
      <c r="R149" s="466"/>
      <c r="S149" s="466"/>
      <c r="T149" s="466"/>
      <c r="U149" s="466"/>
      <c r="V149" s="466"/>
      <c r="W149" s="466"/>
      <c r="X149" s="466"/>
      <c r="Y149" s="463"/>
      <c r="Z149" s="482"/>
      <c r="AA149" s="485"/>
      <c r="AB149" s="493"/>
      <c r="AC149" s="460"/>
      <c r="AD149" s="460"/>
      <c r="AE149" s="71"/>
      <c r="AF149" s="140"/>
      <c r="AG149" s="457"/>
      <c r="AH149" s="408"/>
      <c r="AI149" s="496"/>
      <c r="AJ149" s="498"/>
      <c r="AK149" s="499"/>
      <c r="AL149" s="499"/>
      <c r="AM149" s="457"/>
      <c r="AN149" s="479"/>
      <c r="AO149" s="488"/>
      <c r="AP149" s="466"/>
      <c r="AQ149" s="466"/>
      <c r="AR149" s="466"/>
      <c r="AS149" s="466"/>
      <c r="AT149" s="466"/>
      <c r="AU149" s="466"/>
      <c r="AV149" s="466"/>
      <c r="AW149" s="466"/>
      <c r="AX149" s="466"/>
      <c r="AY149" s="466"/>
      <c r="AZ149" s="466"/>
      <c r="BA149" s="476"/>
      <c r="BB149" s="476"/>
      <c r="BC149" s="476"/>
      <c r="BD149" s="476"/>
      <c r="BE149" s="476"/>
    </row>
    <row r="150" spans="1:57" ht="15.75" thickBot="1">
      <c r="A150" s="491"/>
      <c r="B150" s="510"/>
      <c r="C150" s="499"/>
      <c r="D150" s="456"/>
      <c r="E150" s="457"/>
      <c r="F150" s="457"/>
      <c r="G150" s="426"/>
      <c r="H150" s="458"/>
      <c r="I150" s="455"/>
      <c r="J150" s="517"/>
      <c r="K150" s="518"/>
      <c r="L150" s="408"/>
      <c r="M150" s="438"/>
      <c r="N150" s="472"/>
      <c r="O150" s="441"/>
      <c r="P150" s="463"/>
      <c r="Q150" s="466"/>
      <c r="R150" s="466"/>
      <c r="S150" s="466"/>
      <c r="T150" s="466"/>
      <c r="U150" s="466"/>
      <c r="V150" s="466"/>
      <c r="W150" s="466"/>
      <c r="X150" s="466"/>
      <c r="Y150" s="463"/>
      <c r="Z150" s="482"/>
      <c r="AA150" s="485"/>
      <c r="AB150" s="493"/>
      <c r="AC150" s="460"/>
      <c r="AD150" s="460"/>
      <c r="AE150" s="71"/>
      <c r="AF150" s="140"/>
      <c r="AG150" s="457"/>
      <c r="AH150" s="408"/>
      <c r="AI150" s="496"/>
      <c r="AJ150" s="498"/>
      <c r="AK150" s="499"/>
      <c r="AL150" s="499"/>
      <c r="AM150" s="457"/>
      <c r="AN150" s="479"/>
      <c r="AO150" s="488"/>
      <c r="AP150" s="466"/>
      <c r="AQ150" s="466"/>
      <c r="AR150" s="466"/>
      <c r="AS150" s="466"/>
      <c r="AT150" s="466"/>
      <c r="AU150" s="466"/>
      <c r="AV150" s="466"/>
      <c r="AW150" s="466"/>
      <c r="AX150" s="466"/>
      <c r="AY150" s="466"/>
      <c r="AZ150" s="466"/>
      <c r="BA150" s="476"/>
      <c r="BB150" s="476"/>
      <c r="BC150" s="476"/>
      <c r="BD150" s="476"/>
      <c r="BE150" s="476"/>
    </row>
    <row r="151" spans="1:57">
      <c r="A151" s="491"/>
      <c r="B151" s="510"/>
      <c r="C151" s="499"/>
      <c r="D151" s="456"/>
      <c r="E151" s="457"/>
      <c r="F151" s="457"/>
      <c r="G151" s="426"/>
      <c r="H151" s="458" t="s">
        <v>166</v>
      </c>
      <c r="I151" s="407" t="s">
        <v>513</v>
      </c>
      <c r="J151" s="517"/>
      <c r="K151" s="518"/>
      <c r="L151" s="408"/>
      <c r="M151" s="438"/>
      <c r="N151" s="472"/>
      <c r="O151" s="441"/>
      <c r="P151" s="463"/>
      <c r="Q151" s="466"/>
      <c r="R151" s="466"/>
      <c r="S151" s="466"/>
      <c r="T151" s="466"/>
      <c r="U151" s="466"/>
      <c r="V151" s="466"/>
      <c r="W151" s="466"/>
      <c r="X151" s="466"/>
      <c r="Y151" s="463"/>
      <c r="Z151" s="482"/>
      <c r="AA151" s="485"/>
      <c r="AB151" s="493"/>
      <c r="AC151" s="460"/>
      <c r="AD151" s="460"/>
      <c r="AE151" s="71"/>
      <c r="AF151" s="140"/>
      <c r="AG151" s="457"/>
      <c r="AH151" s="408"/>
      <c r="AI151" s="496"/>
      <c r="AJ151" s="498"/>
      <c r="AK151" s="499"/>
      <c r="AL151" s="499"/>
      <c r="AM151" s="457"/>
      <c r="AN151" s="479"/>
      <c r="AO151" s="488"/>
      <c r="AP151" s="466"/>
      <c r="AQ151" s="466"/>
      <c r="AR151" s="466"/>
      <c r="AS151" s="466"/>
      <c r="AT151" s="466"/>
      <c r="AU151" s="466"/>
      <c r="AV151" s="466"/>
      <c r="AW151" s="466"/>
      <c r="AX151" s="466"/>
      <c r="AY151" s="466"/>
      <c r="AZ151" s="466"/>
      <c r="BA151" s="476"/>
      <c r="BB151" s="476"/>
      <c r="BC151" s="476"/>
      <c r="BD151" s="476"/>
      <c r="BE151" s="476"/>
    </row>
    <row r="152" spans="1:57" ht="15.75" thickBot="1">
      <c r="A152" s="491"/>
      <c r="B152" s="510"/>
      <c r="C152" s="499"/>
      <c r="D152" s="456"/>
      <c r="E152" s="457"/>
      <c r="F152" s="457"/>
      <c r="G152" s="426"/>
      <c r="H152" s="458"/>
      <c r="I152" s="455"/>
      <c r="J152" s="517"/>
      <c r="K152" s="518"/>
      <c r="L152" s="408"/>
      <c r="M152" s="438"/>
      <c r="N152" s="472"/>
      <c r="O152" s="441"/>
      <c r="P152" s="463"/>
      <c r="Q152" s="466"/>
      <c r="R152" s="466"/>
      <c r="S152" s="466"/>
      <c r="T152" s="466"/>
      <c r="U152" s="466"/>
      <c r="V152" s="466"/>
      <c r="W152" s="466"/>
      <c r="X152" s="466"/>
      <c r="Y152" s="463"/>
      <c r="Z152" s="482"/>
      <c r="AA152" s="485"/>
      <c r="AB152" s="493"/>
      <c r="AC152" s="460"/>
      <c r="AD152" s="460"/>
      <c r="AE152" s="71"/>
      <c r="AF152" s="140"/>
      <c r="AG152" s="457"/>
      <c r="AH152" s="408"/>
      <c r="AI152" s="496"/>
      <c r="AJ152" s="498"/>
      <c r="AK152" s="499"/>
      <c r="AL152" s="499"/>
      <c r="AM152" s="457"/>
      <c r="AN152" s="479"/>
      <c r="AO152" s="488"/>
      <c r="AP152" s="466"/>
      <c r="AQ152" s="466"/>
      <c r="AR152" s="466"/>
      <c r="AS152" s="466"/>
      <c r="AT152" s="466"/>
      <c r="AU152" s="466"/>
      <c r="AV152" s="466"/>
      <c r="AW152" s="466"/>
      <c r="AX152" s="466"/>
      <c r="AY152" s="466"/>
      <c r="AZ152" s="466"/>
      <c r="BA152" s="476"/>
      <c r="BB152" s="476"/>
      <c r="BC152" s="476"/>
      <c r="BD152" s="476"/>
      <c r="BE152" s="476"/>
    </row>
    <row r="153" spans="1:57">
      <c r="A153" s="491"/>
      <c r="B153" s="510"/>
      <c r="C153" s="499"/>
      <c r="D153" s="456"/>
      <c r="E153" s="457"/>
      <c r="F153" s="457"/>
      <c r="G153" s="426"/>
      <c r="H153" s="458" t="s">
        <v>165</v>
      </c>
      <c r="I153" s="407" t="s">
        <v>513</v>
      </c>
      <c r="J153" s="517"/>
      <c r="K153" s="518"/>
      <c r="L153" s="408"/>
      <c r="M153" s="438"/>
      <c r="N153" s="472"/>
      <c r="O153" s="441"/>
      <c r="P153" s="463"/>
      <c r="Q153" s="466"/>
      <c r="R153" s="466"/>
      <c r="S153" s="466"/>
      <c r="T153" s="466"/>
      <c r="U153" s="466"/>
      <c r="V153" s="466"/>
      <c r="W153" s="466"/>
      <c r="X153" s="466"/>
      <c r="Y153" s="463"/>
      <c r="Z153" s="482"/>
      <c r="AA153" s="485"/>
      <c r="AB153" s="493"/>
      <c r="AC153" s="460"/>
      <c r="AD153" s="460"/>
      <c r="AE153" s="71"/>
      <c r="AF153" s="140"/>
      <c r="AG153" s="457"/>
      <c r="AH153" s="408"/>
      <c r="AI153" s="496"/>
      <c r="AJ153" s="498"/>
      <c r="AK153" s="499"/>
      <c r="AL153" s="499"/>
      <c r="AM153" s="457"/>
      <c r="AN153" s="479"/>
      <c r="AO153" s="488"/>
      <c r="AP153" s="466"/>
      <c r="AQ153" s="466"/>
      <c r="AR153" s="466"/>
      <c r="AS153" s="466"/>
      <c r="AT153" s="466"/>
      <c r="AU153" s="466"/>
      <c r="AV153" s="466"/>
      <c r="AW153" s="466"/>
      <c r="AX153" s="466"/>
      <c r="AY153" s="466"/>
      <c r="AZ153" s="466"/>
      <c r="BA153" s="476"/>
      <c r="BB153" s="476"/>
      <c r="BC153" s="476"/>
      <c r="BD153" s="476"/>
      <c r="BE153" s="476"/>
    </row>
    <row r="154" spans="1:57">
      <c r="A154" s="491"/>
      <c r="B154" s="510"/>
      <c r="C154" s="499"/>
      <c r="D154" s="456"/>
      <c r="E154" s="457"/>
      <c r="F154" s="457"/>
      <c r="G154" s="426"/>
      <c r="H154" s="458"/>
      <c r="I154" s="408"/>
      <c r="J154" s="517"/>
      <c r="K154" s="518"/>
      <c r="L154" s="408"/>
      <c r="M154" s="438"/>
      <c r="N154" s="472"/>
      <c r="O154" s="441"/>
      <c r="P154" s="463"/>
      <c r="Q154" s="466"/>
      <c r="R154" s="466"/>
      <c r="S154" s="466"/>
      <c r="T154" s="466"/>
      <c r="U154" s="466"/>
      <c r="V154" s="466"/>
      <c r="W154" s="466"/>
      <c r="X154" s="466"/>
      <c r="Y154" s="463"/>
      <c r="Z154" s="482"/>
      <c r="AA154" s="485"/>
      <c r="AB154" s="493"/>
      <c r="AC154" s="460"/>
      <c r="AD154" s="460"/>
      <c r="AE154" s="71"/>
      <c r="AF154" s="140"/>
      <c r="AG154" s="457"/>
      <c r="AH154" s="408"/>
      <c r="AI154" s="496"/>
      <c r="AJ154" s="498"/>
      <c r="AK154" s="499"/>
      <c r="AL154" s="499"/>
      <c r="AM154" s="457"/>
      <c r="AN154" s="479"/>
      <c r="AO154" s="488"/>
      <c r="AP154" s="466"/>
      <c r="AQ154" s="466"/>
      <c r="AR154" s="466"/>
      <c r="AS154" s="466"/>
      <c r="AT154" s="466"/>
      <c r="AU154" s="466"/>
      <c r="AV154" s="466"/>
      <c r="AW154" s="466"/>
      <c r="AX154" s="466"/>
      <c r="AY154" s="466"/>
      <c r="AZ154" s="466"/>
      <c r="BA154" s="476"/>
      <c r="BB154" s="476"/>
      <c r="BC154" s="476"/>
      <c r="BD154" s="476"/>
      <c r="BE154" s="476"/>
    </row>
    <row r="155" spans="1:57" ht="15.75" thickBot="1">
      <c r="A155" s="491"/>
      <c r="B155" s="510"/>
      <c r="C155" s="499"/>
      <c r="D155" s="456"/>
      <c r="E155" s="457"/>
      <c r="F155" s="457"/>
      <c r="G155" s="426"/>
      <c r="H155" s="458"/>
      <c r="I155" s="455"/>
      <c r="J155" s="517"/>
      <c r="K155" s="518"/>
      <c r="L155" s="408"/>
      <c r="M155" s="438"/>
      <c r="N155" s="472"/>
      <c r="O155" s="441"/>
      <c r="P155" s="463"/>
      <c r="Q155" s="466"/>
      <c r="R155" s="466"/>
      <c r="S155" s="466"/>
      <c r="T155" s="466"/>
      <c r="U155" s="466"/>
      <c r="V155" s="466"/>
      <c r="W155" s="466"/>
      <c r="X155" s="466"/>
      <c r="Y155" s="463"/>
      <c r="Z155" s="482"/>
      <c r="AA155" s="485"/>
      <c r="AB155" s="493"/>
      <c r="AC155" s="460"/>
      <c r="AD155" s="460"/>
      <c r="AE155" s="71"/>
      <c r="AF155" s="140"/>
      <c r="AG155" s="457"/>
      <c r="AH155" s="408"/>
      <c r="AI155" s="496"/>
      <c r="AJ155" s="498"/>
      <c r="AK155" s="499"/>
      <c r="AL155" s="499"/>
      <c r="AM155" s="457"/>
      <c r="AN155" s="479"/>
      <c r="AO155" s="488"/>
      <c r="AP155" s="466"/>
      <c r="AQ155" s="466"/>
      <c r="AR155" s="466"/>
      <c r="AS155" s="466"/>
      <c r="AT155" s="466"/>
      <c r="AU155" s="466"/>
      <c r="AV155" s="466"/>
      <c r="AW155" s="466"/>
      <c r="AX155" s="466"/>
      <c r="AY155" s="466"/>
      <c r="AZ155" s="466"/>
      <c r="BA155" s="476"/>
      <c r="BB155" s="476"/>
      <c r="BC155" s="476"/>
      <c r="BD155" s="476"/>
      <c r="BE155" s="476"/>
    </row>
    <row r="156" spans="1:57">
      <c r="A156" s="491"/>
      <c r="B156" s="510"/>
      <c r="C156" s="499"/>
      <c r="D156" s="456"/>
      <c r="E156" s="457"/>
      <c r="F156" s="457"/>
      <c r="G156" s="426"/>
      <c r="H156" s="458" t="s">
        <v>164</v>
      </c>
      <c r="I156" s="407" t="s">
        <v>513</v>
      </c>
      <c r="J156" s="517"/>
      <c r="K156" s="518"/>
      <c r="L156" s="408"/>
      <c r="M156" s="438"/>
      <c r="N156" s="472"/>
      <c r="O156" s="441"/>
      <c r="P156" s="464"/>
      <c r="Q156" s="467"/>
      <c r="R156" s="467"/>
      <c r="S156" s="466"/>
      <c r="T156" s="466"/>
      <c r="U156" s="466"/>
      <c r="V156" s="466"/>
      <c r="W156" s="466"/>
      <c r="X156" s="466"/>
      <c r="Y156" s="463"/>
      <c r="Z156" s="482"/>
      <c r="AA156" s="485"/>
      <c r="AB156" s="493"/>
      <c r="AC156" s="460"/>
      <c r="AD156" s="460"/>
      <c r="AE156" s="71"/>
      <c r="AF156" s="140"/>
      <c r="AG156" s="457"/>
      <c r="AH156" s="408"/>
      <c r="AI156" s="496"/>
      <c r="AJ156" s="498"/>
      <c r="AK156" s="499"/>
      <c r="AL156" s="499"/>
      <c r="AM156" s="457"/>
      <c r="AN156" s="479"/>
      <c r="AO156" s="488"/>
      <c r="AP156" s="466"/>
      <c r="AQ156" s="466"/>
      <c r="AR156" s="466"/>
      <c r="AS156" s="466"/>
      <c r="AT156" s="466"/>
      <c r="AU156" s="466"/>
      <c r="AV156" s="466"/>
      <c r="AW156" s="466"/>
      <c r="AX156" s="466"/>
      <c r="AY156" s="466"/>
      <c r="AZ156" s="466"/>
      <c r="BA156" s="476"/>
      <c r="BB156" s="476"/>
      <c r="BC156" s="476"/>
      <c r="BD156" s="476"/>
      <c r="BE156" s="476"/>
    </row>
    <row r="157" spans="1:57">
      <c r="A157" s="491"/>
      <c r="B157" s="510"/>
      <c r="C157" s="499"/>
      <c r="D157" s="456"/>
      <c r="E157" s="457"/>
      <c r="F157" s="457"/>
      <c r="G157" s="426"/>
      <c r="H157" s="458"/>
      <c r="I157" s="408"/>
      <c r="J157" s="517"/>
      <c r="K157" s="518"/>
      <c r="L157" s="408"/>
      <c r="M157" s="438"/>
      <c r="N157" s="472"/>
      <c r="O157" s="441"/>
      <c r="P157" s="462"/>
      <c r="Q157" s="468"/>
      <c r="R157" s="465" t="str">
        <f>+IFERROR(VLOOKUP(#REF!,[5]DATOS!$E$2:$F$9,2,FALSE),"")</f>
        <v/>
      </c>
      <c r="S157" s="466"/>
      <c r="T157" s="466"/>
      <c r="U157" s="466"/>
      <c r="V157" s="466"/>
      <c r="W157" s="466"/>
      <c r="X157" s="466"/>
      <c r="Y157" s="463"/>
      <c r="Z157" s="482"/>
      <c r="AA157" s="485"/>
      <c r="AB157" s="493"/>
      <c r="AC157" s="460"/>
      <c r="AD157" s="460"/>
      <c r="AE157" s="71"/>
      <c r="AF157" s="140"/>
      <c r="AG157" s="457"/>
      <c r="AH157" s="408"/>
      <c r="AI157" s="496"/>
      <c r="AJ157" s="498"/>
      <c r="AK157" s="499"/>
      <c r="AL157" s="499"/>
      <c r="AM157" s="457"/>
      <c r="AN157" s="479"/>
      <c r="AO157" s="488"/>
      <c r="AP157" s="466"/>
      <c r="AQ157" s="466"/>
      <c r="AR157" s="466"/>
      <c r="AS157" s="466"/>
      <c r="AT157" s="466"/>
      <c r="AU157" s="466"/>
      <c r="AV157" s="466"/>
      <c r="AW157" s="466"/>
      <c r="AX157" s="466"/>
      <c r="AY157" s="466"/>
      <c r="AZ157" s="466"/>
      <c r="BA157" s="476"/>
      <c r="BB157" s="476"/>
      <c r="BC157" s="476"/>
      <c r="BD157" s="476"/>
      <c r="BE157" s="476"/>
    </row>
    <row r="158" spans="1:57" ht="15.75" thickBot="1">
      <c r="A158" s="491"/>
      <c r="B158" s="510"/>
      <c r="C158" s="499"/>
      <c r="D158" s="456"/>
      <c r="E158" s="457"/>
      <c r="F158" s="457"/>
      <c r="G158" s="426"/>
      <c r="H158" s="458"/>
      <c r="I158" s="455"/>
      <c r="J158" s="517"/>
      <c r="K158" s="518"/>
      <c r="L158" s="408"/>
      <c r="M158" s="438"/>
      <c r="N158" s="472"/>
      <c r="O158" s="441"/>
      <c r="P158" s="463"/>
      <c r="Q158" s="469"/>
      <c r="R158" s="466"/>
      <c r="S158" s="466"/>
      <c r="T158" s="466"/>
      <c r="U158" s="466"/>
      <c r="V158" s="466"/>
      <c r="W158" s="466"/>
      <c r="X158" s="466"/>
      <c r="Y158" s="463"/>
      <c r="Z158" s="482"/>
      <c r="AA158" s="485"/>
      <c r="AB158" s="493"/>
      <c r="AC158" s="460"/>
      <c r="AD158" s="460"/>
      <c r="AE158" s="71"/>
      <c r="AF158" s="140"/>
      <c r="AG158" s="457"/>
      <c r="AH158" s="408"/>
      <c r="AI158" s="496"/>
      <c r="AJ158" s="498"/>
      <c r="AK158" s="499"/>
      <c r="AL158" s="499"/>
      <c r="AM158" s="457"/>
      <c r="AN158" s="479"/>
      <c r="AO158" s="488"/>
      <c r="AP158" s="466"/>
      <c r="AQ158" s="466"/>
      <c r="AR158" s="466"/>
      <c r="AS158" s="466"/>
      <c r="AT158" s="466"/>
      <c r="AU158" s="466"/>
      <c r="AV158" s="466"/>
      <c r="AW158" s="466"/>
      <c r="AX158" s="466"/>
      <c r="AY158" s="466"/>
      <c r="AZ158" s="466"/>
      <c r="BA158" s="476"/>
      <c r="BB158" s="476"/>
      <c r="BC158" s="476"/>
      <c r="BD158" s="476"/>
      <c r="BE158" s="476"/>
    </row>
    <row r="159" spans="1:57">
      <c r="A159" s="491"/>
      <c r="B159" s="510"/>
      <c r="C159" s="499"/>
      <c r="D159" s="456"/>
      <c r="E159" s="457"/>
      <c r="F159" s="457"/>
      <c r="G159" s="426"/>
      <c r="H159" s="458" t="s">
        <v>163</v>
      </c>
      <c r="I159" s="407" t="s">
        <v>513</v>
      </c>
      <c r="J159" s="517"/>
      <c r="K159" s="518"/>
      <c r="L159" s="408"/>
      <c r="M159" s="438"/>
      <c r="N159" s="472"/>
      <c r="O159" s="441"/>
      <c r="P159" s="463"/>
      <c r="Q159" s="469"/>
      <c r="R159" s="466"/>
      <c r="S159" s="466"/>
      <c r="T159" s="466"/>
      <c r="U159" s="466"/>
      <c r="V159" s="466"/>
      <c r="W159" s="466"/>
      <c r="X159" s="466"/>
      <c r="Y159" s="463"/>
      <c r="Z159" s="482"/>
      <c r="AA159" s="485"/>
      <c r="AB159" s="493"/>
      <c r="AC159" s="460"/>
      <c r="AD159" s="460"/>
      <c r="AE159" s="71"/>
      <c r="AF159" s="140"/>
      <c r="AG159" s="457"/>
      <c r="AH159" s="408"/>
      <c r="AI159" s="496"/>
      <c r="AJ159" s="498"/>
      <c r="AK159" s="499"/>
      <c r="AL159" s="499"/>
      <c r="AM159" s="457"/>
      <c r="AN159" s="479"/>
      <c r="AO159" s="488"/>
      <c r="AP159" s="466"/>
      <c r="AQ159" s="466"/>
      <c r="AR159" s="466"/>
      <c r="AS159" s="466"/>
      <c r="AT159" s="466"/>
      <c r="AU159" s="466"/>
      <c r="AV159" s="466"/>
      <c r="AW159" s="466"/>
      <c r="AX159" s="466"/>
      <c r="AY159" s="466"/>
      <c r="AZ159" s="466"/>
      <c r="BA159" s="476"/>
      <c r="BB159" s="476"/>
      <c r="BC159" s="476"/>
      <c r="BD159" s="476"/>
      <c r="BE159" s="476"/>
    </row>
    <row r="160" spans="1:57">
      <c r="A160" s="491"/>
      <c r="B160" s="510"/>
      <c r="C160" s="499"/>
      <c r="D160" s="456"/>
      <c r="E160" s="457"/>
      <c r="F160" s="457"/>
      <c r="G160" s="426"/>
      <c r="H160" s="458"/>
      <c r="I160" s="408"/>
      <c r="J160" s="517"/>
      <c r="K160" s="518"/>
      <c r="L160" s="408"/>
      <c r="M160" s="438"/>
      <c r="N160" s="472"/>
      <c r="O160" s="441"/>
      <c r="P160" s="463"/>
      <c r="Q160" s="469"/>
      <c r="R160" s="466"/>
      <c r="S160" s="466"/>
      <c r="T160" s="466"/>
      <c r="U160" s="466"/>
      <c r="V160" s="466"/>
      <c r="W160" s="466"/>
      <c r="X160" s="466"/>
      <c r="Y160" s="463"/>
      <c r="Z160" s="482"/>
      <c r="AA160" s="485"/>
      <c r="AB160" s="493"/>
      <c r="AC160" s="460"/>
      <c r="AD160" s="460"/>
      <c r="AE160" s="71"/>
      <c r="AF160" s="140"/>
      <c r="AG160" s="457"/>
      <c r="AH160" s="408"/>
      <c r="AI160" s="496"/>
      <c r="AJ160" s="498"/>
      <c r="AK160" s="499"/>
      <c r="AL160" s="499"/>
      <c r="AM160" s="457"/>
      <c r="AN160" s="479"/>
      <c r="AO160" s="488"/>
      <c r="AP160" s="466"/>
      <c r="AQ160" s="466"/>
      <c r="AR160" s="466"/>
      <c r="AS160" s="466"/>
      <c r="AT160" s="466"/>
      <c r="AU160" s="466"/>
      <c r="AV160" s="466"/>
      <c r="AW160" s="466"/>
      <c r="AX160" s="466"/>
      <c r="AY160" s="466"/>
      <c r="AZ160" s="466"/>
      <c r="BA160" s="476"/>
      <c r="BB160" s="476"/>
      <c r="BC160" s="476"/>
      <c r="BD160" s="476"/>
      <c r="BE160" s="476"/>
    </row>
    <row r="161" spans="1:57">
      <c r="A161" s="491"/>
      <c r="B161" s="510"/>
      <c r="C161" s="499"/>
      <c r="D161" s="456"/>
      <c r="E161" s="457"/>
      <c r="F161" s="457"/>
      <c r="G161" s="426"/>
      <c r="H161" s="458"/>
      <c r="I161" s="408"/>
      <c r="J161" s="517"/>
      <c r="K161" s="518"/>
      <c r="L161" s="408"/>
      <c r="M161" s="438"/>
      <c r="N161" s="472"/>
      <c r="O161" s="441"/>
      <c r="P161" s="463"/>
      <c r="Q161" s="469"/>
      <c r="R161" s="466"/>
      <c r="S161" s="466"/>
      <c r="T161" s="466"/>
      <c r="U161" s="466"/>
      <c r="V161" s="466"/>
      <c r="W161" s="466"/>
      <c r="X161" s="466"/>
      <c r="Y161" s="463"/>
      <c r="Z161" s="482"/>
      <c r="AA161" s="485"/>
      <c r="AB161" s="493"/>
      <c r="AC161" s="460"/>
      <c r="AD161" s="460"/>
      <c r="AE161" s="71"/>
      <c r="AF161" s="140"/>
      <c r="AG161" s="457"/>
      <c r="AH161" s="408"/>
      <c r="AI161" s="496"/>
      <c r="AJ161" s="498"/>
      <c r="AK161" s="499"/>
      <c r="AL161" s="499"/>
      <c r="AM161" s="457"/>
      <c r="AN161" s="479"/>
      <c r="AO161" s="488"/>
      <c r="AP161" s="466"/>
      <c r="AQ161" s="466"/>
      <c r="AR161" s="466"/>
      <c r="AS161" s="466"/>
      <c r="AT161" s="466"/>
      <c r="AU161" s="466"/>
      <c r="AV161" s="466"/>
      <c r="AW161" s="466"/>
      <c r="AX161" s="466"/>
      <c r="AY161" s="466"/>
      <c r="AZ161" s="466"/>
      <c r="BA161" s="476"/>
      <c r="BB161" s="476"/>
      <c r="BC161" s="476"/>
      <c r="BD161" s="476"/>
      <c r="BE161" s="476"/>
    </row>
    <row r="162" spans="1:57">
      <c r="A162" s="491"/>
      <c r="B162" s="510"/>
      <c r="C162" s="499"/>
      <c r="D162" s="456"/>
      <c r="E162" s="457"/>
      <c r="F162" s="457"/>
      <c r="G162" s="426"/>
      <c r="H162" s="458"/>
      <c r="I162" s="408"/>
      <c r="J162" s="517"/>
      <c r="K162" s="518"/>
      <c r="L162" s="408"/>
      <c r="M162" s="438"/>
      <c r="N162" s="472"/>
      <c r="O162" s="441"/>
      <c r="P162" s="463"/>
      <c r="Q162" s="469"/>
      <c r="R162" s="466"/>
      <c r="S162" s="466"/>
      <c r="T162" s="466"/>
      <c r="U162" s="466"/>
      <c r="V162" s="466"/>
      <c r="W162" s="466"/>
      <c r="X162" s="466"/>
      <c r="Y162" s="463"/>
      <c r="Z162" s="482"/>
      <c r="AA162" s="485"/>
      <c r="AB162" s="493"/>
      <c r="AC162" s="460"/>
      <c r="AD162" s="460"/>
      <c r="AE162" s="71"/>
      <c r="AF162" s="140"/>
      <c r="AG162" s="457"/>
      <c r="AH162" s="408"/>
      <c r="AI162" s="496"/>
      <c r="AJ162" s="498"/>
      <c r="AK162" s="499"/>
      <c r="AL162" s="499"/>
      <c r="AM162" s="457"/>
      <c r="AN162" s="479"/>
      <c r="AO162" s="488"/>
      <c r="AP162" s="466"/>
      <c r="AQ162" s="466"/>
      <c r="AR162" s="466"/>
      <c r="AS162" s="466"/>
      <c r="AT162" s="466"/>
      <c r="AU162" s="466"/>
      <c r="AV162" s="466"/>
      <c r="AW162" s="466"/>
      <c r="AX162" s="466"/>
      <c r="AY162" s="466"/>
      <c r="AZ162" s="466"/>
      <c r="BA162" s="476"/>
      <c r="BB162" s="476"/>
      <c r="BC162" s="476"/>
      <c r="BD162" s="476"/>
      <c r="BE162" s="476"/>
    </row>
    <row r="163" spans="1:57">
      <c r="A163" s="491"/>
      <c r="B163" s="510"/>
      <c r="C163" s="499"/>
      <c r="D163" s="456"/>
      <c r="E163" s="457"/>
      <c r="F163" s="457"/>
      <c r="G163" s="426"/>
      <c r="H163" s="458"/>
      <c r="I163" s="408"/>
      <c r="J163" s="517"/>
      <c r="K163" s="518"/>
      <c r="L163" s="408"/>
      <c r="M163" s="438"/>
      <c r="N163" s="472"/>
      <c r="O163" s="441"/>
      <c r="P163" s="463"/>
      <c r="Q163" s="469"/>
      <c r="R163" s="466"/>
      <c r="S163" s="466"/>
      <c r="T163" s="466"/>
      <c r="U163" s="466"/>
      <c r="V163" s="466"/>
      <c r="W163" s="466"/>
      <c r="X163" s="466"/>
      <c r="Y163" s="463"/>
      <c r="Z163" s="482"/>
      <c r="AA163" s="485"/>
      <c r="AB163" s="493"/>
      <c r="AC163" s="460"/>
      <c r="AD163" s="460"/>
      <c r="AE163" s="71"/>
      <c r="AF163" s="140"/>
      <c r="AG163" s="457"/>
      <c r="AH163" s="408"/>
      <c r="AI163" s="496"/>
      <c r="AJ163" s="498"/>
      <c r="AK163" s="499"/>
      <c r="AL163" s="499"/>
      <c r="AM163" s="457"/>
      <c r="AN163" s="479"/>
      <c r="AO163" s="488"/>
      <c r="AP163" s="466"/>
      <c r="AQ163" s="466"/>
      <c r="AR163" s="466"/>
      <c r="AS163" s="466"/>
      <c r="AT163" s="466"/>
      <c r="AU163" s="466"/>
      <c r="AV163" s="466"/>
      <c r="AW163" s="466"/>
      <c r="AX163" s="466"/>
      <c r="AY163" s="466"/>
      <c r="AZ163" s="466"/>
      <c r="BA163" s="476"/>
      <c r="BB163" s="476"/>
      <c r="BC163" s="476"/>
      <c r="BD163" s="476"/>
      <c r="BE163" s="476"/>
    </row>
    <row r="164" spans="1:57" ht="15.75" thickBot="1">
      <c r="A164" s="491"/>
      <c r="B164" s="511"/>
      <c r="C164" s="499"/>
      <c r="D164" s="456"/>
      <c r="E164" s="457"/>
      <c r="F164" s="457"/>
      <c r="G164" s="516"/>
      <c r="H164" s="458"/>
      <c r="I164" s="409"/>
      <c r="J164" s="517"/>
      <c r="K164" s="518"/>
      <c r="L164" s="455"/>
      <c r="M164" s="439"/>
      <c r="N164" s="473"/>
      <c r="O164" s="474"/>
      <c r="P164" s="464"/>
      <c r="Q164" s="470"/>
      <c r="R164" s="467"/>
      <c r="S164" s="467"/>
      <c r="T164" s="467"/>
      <c r="U164" s="467"/>
      <c r="V164" s="467"/>
      <c r="W164" s="467"/>
      <c r="X164" s="467"/>
      <c r="Y164" s="464"/>
      <c r="Z164" s="483"/>
      <c r="AA164" s="486"/>
      <c r="AB164" s="493"/>
      <c r="AC164" s="461"/>
      <c r="AD164" s="461"/>
      <c r="AE164" s="71"/>
      <c r="AF164" s="140"/>
      <c r="AG164" s="457"/>
      <c r="AH164" s="455"/>
      <c r="AI164" s="497"/>
      <c r="AJ164" s="498"/>
      <c r="AK164" s="499"/>
      <c r="AL164" s="499"/>
      <c r="AM164" s="457"/>
      <c r="AN164" s="480"/>
      <c r="AO164" s="489"/>
      <c r="AP164" s="467"/>
      <c r="AQ164" s="467"/>
      <c r="AR164" s="467"/>
      <c r="AS164" s="467"/>
      <c r="AT164" s="467"/>
      <c r="AU164" s="467"/>
      <c r="AV164" s="467"/>
      <c r="AW164" s="467"/>
      <c r="AX164" s="467"/>
      <c r="AY164" s="467"/>
      <c r="AZ164" s="467"/>
      <c r="BA164" s="477"/>
      <c r="BB164" s="477"/>
      <c r="BC164" s="477"/>
      <c r="BD164" s="477"/>
      <c r="BE164" s="477"/>
    </row>
    <row r="165" spans="1:57" ht="15" customHeight="1" thickBot="1">
      <c r="A165" s="444">
        <v>6</v>
      </c>
      <c r="B165" s="445" t="s">
        <v>494</v>
      </c>
      <c r="C165" s="448" t="s">
        <v>369</v>
      </c>
      <c r="D165" s="284" t="s">
        <v>32</v>
      </c>
      <c r="E165" s="448" t="s">
        <v>368</v>
      </c>
      <c r="F165" s="448" t="s">
        <v>367</v>
      </c>
      <c r="G165" s="448" t="s">
        <v>100</v>
      </c>
      <c r="H165" s="130" t="s">
        <v>194</v>
      </c>
      <c r="I165" s="125" t="s">
        <v>68</v>
      </c>
      <c r="J165" s="449">
        <v>12</v>
      </c>
      <c r="K165" s="452" t="str">
        <f>+IF(AND(J165&lt;6,J165&gt;0),"Moderado",IF(AND(J165&lt;12,J165&gt;5),"Mayor",IF(AND(J165&lt;20,J165&gt;11),"Catastrófico","Responda las Preguntas de Impacto")))</f>
        <v>Catastrófico</v>
      </c>
      <c r="L165" s="407"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437"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20" t="s">
        <v>366</v>
      </c>
      <c r="O165" s="440" t="s">
        <v>65</v>
      </c>
      <c r="P165" s="50" t="s">
        <v>179</v>
      </c>
      <c r="Q165" s="45" t="s">
        <v>76</v>
      </c>
      <c r="R165" s="128">
        <f>+IFERROR(VLOOKUP(Q165,[6]DATOS!$E$2:$F$17,2,FALSE),"")</f>
        <v>15</v>
      </c>
      <c r="S165" s="286">
        <f>SUM(R165:R171)</f>
        <v>100</v>
      </c>
      <c r="T165" s="286" t="str">
        <f>+IF(AND(S165&lt;=100,S165&gt;=96),"Fuerte",IF(AND(S165&lt;=95,S165&gt;=86),"Moderado",IF(AND(S165&lt;=85,J165&gt;=0),"Débil"," ")))</f>
        <v>Fuerte</v>
      </c>
      <c r="U165" s="286" t="s">
        <v>90</v>
      </c>
      <c r="V165" s="286"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86">
        <f>IF(V165="Fuerte",100,IF(V165="Moderado",50,IF(V165="Débil",0)))</f>
        <v>100</v>
      </c>
      <c r="X165" s="286">
        <f>AVERAGE(W165:W207)</f>
        <v>100</v>
      </c>
      <c r="Y165" s="284" t="s">
        <v>362</v>
      </c>
      <c r="Z165" s="286" t="s">
        <v>191</v>
      </c>
      <c r="AA165" s="443" t="s">
        <v>365</v>
      </c>
      <c r="AB165" s="443" t="str">
        <f>+IF(X165=100,"Fuerte",IF(AND(X165&lt;=99,X165&gt;=50),"Moderado",IF(X165&lt;50,"Débil"," ")))</f>
        <v>Fuerte</v>
      </c>
      <c r="AC165" s="443" t="s">
        <v>95</v>
      </c>
      <c r="AD165" s="443" t="s">
        <v>95</v>
      </c>
      <c r="AE165" s="284"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84"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84" t="str">
        <f>K165</f>
        <v>Catastrófico</v>
      </c>
      <c r="AH165" s="407"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407"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398" t="s">
        <v>467</v>
      </c>
      <c r="AK165" s="399">
        <v>43466</v>
      </c>
      <c r="AL165" s="399">
        <v>43830</v>
      </c>
      <c r="AM165" s="398" t="s">
        <v>360</v>
      </c>
      <c r="AN165" s="406" t="s">
        <v>364</v>
      </c>
    </row>
    <row r="166" spans="1:57" ht="15.75" thickBot="1">
      <c r="A166" s="444"/>
      <c r="B166" s="446"/>
      <c r="C166" s="448"/>
      <c r="D166" s="284"/>
      <c r="E166" s="448"/>
      <c r="F166" s="448"/>
      <c r="G166" s="448"/>
      <c r="H166" s="130" t="s">
        <v>187</v>
      </c>
      <c r="I166" s="125" t="s">
        <v>68</v>
      </c>
      <c r="J166" s="450"/>
      <c r="K166" s="453"/>
      <c r="L166" s="408"/>
      <c r="M166" s="438"/>
      <c r="N166" s="420"/>
      <c r="O166" s="441"/>
      <c r="P166" s="50" t="s">
        <v>177</v>
      </c>
      <c r="Q166" s="45" t="s">
        <v>78</v>
      </c>
      <c r="R166" s="128">
        <f>+IFERROR(VLOOKUP(Q166,[6]DATOS!$E$2:$F$17,2,FALSE),"")</f>
        <v>15</v>
      </c>
      <c r="S166" s="286"/>
      <c r="T166" s="286"/>
      <c r="U166" s="286"/>
      <c r="V166" s="286"/>
      <c r="W166" s="286"/>
      <c r="X166" s="286"/>
      <c r="Y166" s="284"/>
      <c r="Z166" s="286"/>
      <c r="AA166" s="443"/>
      <c r="AB166" s="443"/>
      <c r="AC166" s="443"/>
      <c r="AD166" s="443"/>
      <c r="AE166" s="284"/>
      <c r="AF166" s="284"/>
      <c r="AG166" s="284"/>
      <c r="AH166" s="408"/>
      <c r="AI166" s="408"/>
      <c r="AJ166" s="398"/>
      <c r="AK166" s="399"/>
      <c r="AL166" s="399"/>
      <c r="AM166" s="398"/>
      <c r="AN166" s="406"/>
    </row>
    <row r="167" spans="1:57" ht="15.75" thickBot="1">
      <c r="A167" s="444"/>
      <c r="B167" s="446"/>
      <c r="C167" s="448"/>
      <c r="D167" s="284"/>
      <c r="E167" s="448"/>
      <c r="F167" s="448"/>
      <c r="G167" s="448"/>
      <c r="H167" s="421" t="s">
        <v>186</v>
      </c>
      <c r="I167" s="395" t="s">
        <v>513</v>
      </c>
      <c r="J167" s="450"/>
      <c r="K167" s="453"/>
      <c r="L167" s="408"/>
      <c r="M167" s="438"/>
      <c r="N167" s="420"/>
      <c r="O167" s="441"/>
      <c r="P167" s="50" t="s">
        <v>175</v>
      </c>
      <c r="Q167" s="45" t="s">
        <v>80</v>
      </c>
      <c r="R167" s="128">
        <f>+IFERROR(VLOOKUP(Q167,[6]DATOS!$E$2:$F$17,2,FALSE),"")</f>
        <v>15</v>
      </c>
      <c r="S167" s="286"/>
      <c r="T167" s="286"/>
      <c r="U167" s="286"/>
      <c r="V167" s="286"/>
      <c r="W167" s="286"/>
      <c r="X167" s="286"/>
      <c r="Y167" s="284"/>
      <c r="Z167" s="286"/>
      <c r="AA167" s="443"/>
      <c r="AB167" s="443"/>
      <c r="AC167" s="443"/>
      <c r="AD167" s="443"/>
      <c r="AE167" s="284"/>
      <c r="AF167" s="284"/>
      <c r="AG167" s="284"/>
      <c r="AH167" s="408"/>
      <c r="AI167" s="408"/>
      <c r="AJ167" s="398"/>
      <c r="AK167" s="399"/>
      <c r="AL167" s="399"/>
      <c r="AM167" s="398"/>
      <c r="AN167" s="406"/>
    </row>
    <row r="168" spans="1:57" ht="15.75" thickBot="1">
      <c r="A168" s="444"/>
      <c r="B168" s="446"/>
      <c r="C168" s="448"/>
      <c r="D168" s="284"/>
      <c r="E168" s="448"/>
      <c r="F168" s="448"/>
      <c r="G168" s="448"/>
      <c r="H168" s="421"/>
      <c r="I168" s="397"/>
      <c r="J168" s="450"/>
      <c r="K168" s="453"/>
      <c r="L168" s="408"/>
      <c r="M168" s="438"/>
      <c r="N168" s="420"/>
      <c r="O168" s="441"/>
      <c r="P168" s="50" t="s">
        <v>173</v>
      </c>
      <c r="Q168" s="45" t="s">
        <v>82</v>
      </c>
      <c r="R168" s="128">
        <f>+IFERROR(VLOOKUP(Q168,[6]DATOS!$E$2:$F$17,2,FALSE),"")</f>
        <v>15</v>
      </c>
      <c r="S168" s="286"/>
      <c r="T168" s="286"/>
      <c r="U168" s="286"/>
      <c r="V168" s="286"/>
      <c r="W168" s="286"/>
      <c r="X168" s="286"/>
      <c r="Y168" s="284"/>
      <c r="Z168" s="286"/>
      <c r="AA168" s="443"/>
      <c r="AB168" s="443"/>
      <c r="AC168" s="443"/>
      <c r="AD168" s="443"/>
      <c r="AE168" s="284"/>
      <c r="AF168" s="284"/>
      <c r="AG168" s="284"/>
      <c r="AH168" s="408"/>
      <c r="AI168" s="408"/>
      <c r="AJ168" s="398"/>
      <c r="AK168" s="399"/>
      <c r="AL168" s="399"/>
      <c r="AM168" s="398"/>
      <c r="AN168" s="406"/>
    </row>
    <row r="169" spans="1:57" ht="15.75" thickBot="1">
      <c r="A169" s="444"/>
      <c r="B169" s="446"/>
      <c r="C169" s="448"/>
      <c r="D169" s="284"/>
      <c r="E169" s="448"/>
      <c r="F169" s="448"/>
      <c r="G169" s="448"/>
      <c r="H169" s="67" t="s">
        <v>185</v>
      </c>
      <c r="I169" s="125" t="s">
        <v>513</v>
      </c>
      <c r="J169" s="450"/>
      <c r="K169" s="453"/>
      <c r="L169" s="408"/>
      <c r="M169" s="438"/>
      <c r="N169" s="420"/>
      <c r="O169" s="441"/>
      <c r="P169" s="50" t="s">
        <v>171</v>
      </c>
      <c r="Q169" s="45" t="s">
        <v>85</v>
      </c>
      <c r="R169" s="128">
        <f>+IFERROR(VLOOKUP(Q169,[6]DATOS!$E$2:$F$17,2,FALSE),"")</f>
        <v>15</v>
      </c>
      <c r="S169" s="286"/>
      <c r="T169" s="286"/>
      <c r="U169" s="286"/>
      <c r="V169" s="286"/>
      <c r="W169" s="286"/>
      <c r="X169" s="286"/>
      <c r="Y169" s="284"/>
      <c r="Z169" s="286"/>
      <c r="AA169" s="443"/>
      <c r="AB169" s="443"/>
      <c r="AC169" s="443"/>
      <c r="AD169" s="443"/>
      <c r="AE169" s="284"/>
      <c r="AF169" s="284"/>
      <c r="AG169" s="284"/>
      <c r="AH169" s="408"/>
      <c r="AI169" s="408"/>
      <c r="AJ169" s="398"/>
      <c r="AK169" s="399"/>
      <c r="AL169" s="399"/>
      <c r="AM169" s="398"/>
      <c r="AN169" s="406"/>
    </row>
    <row r="170" spans="1:57">
      <c r="A170" s="444"/>
      <c r="B170" s="446"/>
      <c r="C170" s="448"/>
      <c r="D170" s="284"/>
      <c r="E170" s="448"/>
      <c r="F170" s="448"/>
      <c r="G170" s="448"/>
      <c r="H170" s="421" t="s">
        <v>184</v>
      </c>
      <c r="I170" s="395" t="s">
        <v>68</v>
      </c>
      <c r="J170" s="450"/>
      <c r="K170" s="453"/>
      <c r="L170" s="408"/>
      <c r="M170" s="438"/>
      <c r="N170" s="420"/>
      <c r="O170" s="441"/>
      <c r="P170" s="50" t="s">
        <v>170</v>
      </c>
      <c r="Q170" s="45" t="s">
        <v>98</v>
      </c>
      <c r="R170" s="128">
        <f>+IFERROR(VLOOKUP(Q170,[6]DATOS!$E$2:$F$17,2,FALSE),"")</f>
        <v>15</v>
      </c>
      <c r="S170" s="286"/>
      <c r="T170" s="286"/>
      <c r="U170" s="286"/>
      <c r="V170" s="286"/>
      <c r="W170" s="286"/>
      <c r="X170" s="286"/>
      <c r="Y170" s="284"/>
      <c r="Z170" s="286"/>
      <c r="AA170" s="443"/>
      <c r="AB170" s="443"/>
      <c r="AC170" s="443"/>
      <c r="AD170" s="443"/>
      <c r="AE170" s="284"/>
      <c r="AF170" s="284"/>
      <c r="AG170" s="284"/>
      <c r="AH170" s="408"/>
      <c r="AI170" s="408"/>
      <c r="AJ170" s="398"/>
      <c r="AK170" s="399"/>
      <c r="AL170" s="399"/>
      <c r="AM170" s="398"/>
      <c r="AN170" s="406"/>
    </row>
    <row r="171" spans="1:57" ht="15.75" thickBot="1">
      <c r="A171" s="444"/>
      <c r="B171" s="446"/>
      <c r="C171" s="448"/>
      <c r="D171" s="284"/>
      <c r="E171" s="448"/>
      <c r="F171" s="448"/>
      <c r="G171" s="448"/>
      <c r="H171" s="421"/>
      <c r="I171" s="397" t="s">
        <v>68</v>
      </c>
      <c r="J171" s="450"/>
      <c r="K171" s="453"/>
      <c r="L171" s="408"/>
      <c r="M171" s="438"/>
      <c r="N171" s="420"/>
      <c r="O171" s="441"/>
      <c r="P171" s="50" t="s">
        <v>168</v>
      </c>
      <c r="Q171" s="50" t="s">
        <v>87</v>
      </c>
      <c r="R171" s="128">
        <f>+IFERROR(VLOOKUP(Q171,[6]DATOS!$E$2:$F$17,2,FALSE),"")</f>
        <v>10</v>
      </c>
      <c r="S171" s="286"/>
      <c r="T171" s="286"/>
      <c r="U171" s="286"/>
      <c r="V171" s="286"/>
      <c r="W171" s="286"/>
      <c r="X171" s="286"/>
      <c r="Y171" s="284"/>
      <c r="Z171" s="286"/>
      <c r="AA171" s="443"/>
      <c r="AB171" s="443"/>
      <c r="AC171" s="443"/>
      <c r="AD171" s="443"/>
      <c r="AE171" s="284"/>
      <c r="AF171" s="284"/>
      <c r="AG171" s="284"/>
      <c r="AH171" s="408"/>
      <c r="AI171" s="408"/>
      <c r="AJ171" s="398"/>
      <c r="AK171" s="399"/>
      <c r="AL171" s="399"/>
      <c r="AM171" s="398"/>
      <c r="AN171" s="406"/>
    </row>
    <row r="172" spans="1:57" ht="15" customHeight="1" thickBot="1">
      <c r="A172" s="444"/>
      <c r="B172" s="446"/>
      <c r="C172" s="448"/>
      <c r="D172" s="284"/>
      <c r="E172" s="448"/>
      <c r="F172" s="448"/>
      <c r="G172" s="448"/>
      <c r="H172" s="421" t="s">
        <v>183</v>
      </c>
      <c r="I172" s="395" t="s">
        <v>68</v>
      </c>
      <c r="J172" s="450"/>
      <c r="K172" s="453"/>
      <c r="L172" s="408"/>
      <c r="M172" s="438"/>
      <c r="N172" s="420" t="s">
        <v>363</v>
      </c>
      <c r="O172" s="402" t="s">
        <v>65</v>
      </c>
      <c r="P172" s="69" t="s">
        <v>179</v>
      </c>
      <c r="Q172" s="45" t="s">
        <v>76</v>
      </c>
      <c r="R172" s="135">
        <f>+IFERROR(VLOOKUP(Q172,[6]DATOS!$E$2:$F$17,2,FALSE),"")</f>
        <v>15</v>
      </c>
      <c r="S172" s="403">
        <f>SUM(R172:R178)</f>
        <v>100</v>
      </c>
      <c r="T172" s="403" t="str">
        <f>+IF(AND(S172&lt;=100,S172&gt;=96),"Fuerte",IF(AND(S172&lt;=95,S172&gt;=86),"Moderado",IF(AND(S172&lt;=85,J172&gt;=0),"Débil"," ")))</f>
        <v>Fuerte</v>
      </c>
      <c r="U172" s="403" t="s">
        <v>90</v>
      </c>
      <c r="V172" s="40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03">
        <f>IF(V172="Fuerte",100,IF(V172="Moderado",50,IF(V172="Débil",0)))</f>
        <v>100</v>
      </c>
      <c r="X172" s="286"/>
      <c r="Y172" s="402" t="s">
        <v>362</v>
      </c>
      <c r="Z172" s="442" t="s">
        <v>206</v>
      </c>
      <c r="AA172" s="402" t="s">
        <v>361</v>
      </c>
      <c r="AB172" s="443"/>
      <c r="AC172" s="443"/>
      <c r="AD172" s="443"/>
      <c r="AE172" s="284"/>
      <c r="AF172" s="284"/>
      <c r="AG172" s="284"/>
      <c r="AH172" s="408"/>
      <c r="AI172" s="408"/>
      <c r="AJ172" s="405" t="s">
        <v>466</v>
      </c>
      <c r="AK172" s="399">
        <v>43466</v>
      </c>
      <c r="AL172" s="399">
        <v>43830</v>
      </c>
      <c r="AM172" s="402" t="s">
        <v>360</v>
      </c>
      <c r="AN172" s="406" t="s">
        <v>359</v>
      </c>
    </row>
    <row r="173" spans="1:57" ht="15.75" thickBot="1">
      <c r="A173" s="444"/>
      <c r="B173" s="446"/>
      <c r="C173" s="448"/>
      <c r="D173" s="284"/>
      <c r="E173" s="448"/>
      <c r="F173" s="448"/>
      <c r="G173" s="448"/>
      <c r="H173" s="421"/>
      <c r="I173" s="397" t="s">
        <v>68</v>
      </c>
      <c r="J173" s="450"/>
      <c r="K173" s="453"/>
      <c r="L173" s="408"/>
      <c r="M173" s="438"/>
      <c r="N173" s="420"/>
      <c r="O173" s="402"/>
      <c r="P173" s="69" t="s">
        <v>177</v>
      </c>
      <c r="Q173" s="45" t="s">
        <v>78</v>
      </c>
      <c r="R173" s="135">
        <f>+IFERROR(VLOOKUP(Q173,[6]DATOS!$E$2:$F$17,2,FALSE),"")</f>
        <v>15</v>
      </c>
      <c r="S173" s="403"/>
      <c r="T173" s="403"/>
      <c r="U173" s="403"/>
      <c r="V173" s="403"/>
      <c r="W173" s="403"/>
      <c r="X173" s="286"/>
      <c r="Y173" s="402"/>
      <c r="Z173" s="403"/>
      <c r="AA173" s="402"/>
      <c r="AB173" s="443"/>
      <c r="AC173" s="443"/>
      <c r="AD173" s="443"/>
      <c r="AE173" s="284"/>
      <c r="AF173" s="284"/>
      <c r="AG173" s="284"/>
      <c r="AH173" s="408"/>
      <c r="AI173" s="408"/>
      <c r="AJ173" s="405"/>
      <c r="AK173" s="399"/>
      <c r="AL173" s="399"/>
      <c r="AM173" s="402"/>
      <c r="AN173" s="406"/>
    </row>
    <row r="174" spans="1:57" ht="15.75" thickBot="1">
      <c r="A174" s="444"/>
      <c r="B174" s="446"/>
      <c r="C174" s="448"/>
      <c r="D174" s="284"/>
      <c r="E174" s="448"/>
      <c r="F174" s="448"/>
      <c r="G174" s="448"/>
      <c r="H174" s="421" t="s">
        <v>182</v>
      </c>
      <c r="I174" s="395" t="s">
        <v>68</v>
      </c>
      <c r="J174" s="450"/>
      <c r="K174" s="453"/>
      <c r="L174" s="408"/>
      <c r="M174" s="438"/>
      <c r="N174" s="420"/>
      <c r="O174" s="402"/>
      <c r="P174" s="69" t="s">
        <v>175</v>
      </c>
      <c r="Q174" s="45" t="s">
        <v>80</v>
      </c>
      <c r="R174" s="135">
        <f>+IFERROR(VLOOKUP(Q174,[6]DATOS!$E$2:$F$17,2,FALSE),"")</f>
        <v>15</v>
      </c>
      <c r="S174" s="403"/>
      <c r="T174" s="403"/>
      <c r="U174" s="403"/>
      <c r="V174" s="403"/>
      <c r="W174" s="403"/>
      <c r="X174" s="286"/>
      <c r="Y174" s="402"/>
      <c r="Z174" s="403"/>
      <c r="AA174" s="402"/>
      <c r="AB174" s="443"/>
      <c r="AC174" s="443"/>
      <c r="AD174" s="443"/>
      <c r="AE174" s="284"/>
      <c r="AF174" s="284"/>
      <c r="AG174" s="284"/>
      <c r="AH174" s="408"/>
      <c r="AI174" s="408"/>
      <c r="AJ174" s="405"/>
      <c r="AK174" s="399"/>
      <c r="AL174" s="399"/>
      <c r="AM174" s="402"/>
      <c r="AN174" s="406"/>
    </row>
    <row r="175" spans="1:57" ht="15.75" thickBot="1">
      <c r="A175" s="444"/>
      <c r="B175" s="446"/>
      <c r="C175" s="448"/>
      <c r="D175" s="284"/>
      <c r="E175" s="448"/>
      <c r="F175" s="448"/>
      <c r="G175" s="448"/>
      <c r="H175" s="421"/>
      <c r="I175" s="397" t="s">
        <v>68</v>
      </c>
      <c r="J175" s="450"/>
      <c r="K175" s="453"/>
      <c r="L175" s="408"/>
      <c r="M175" s="438"/>
      <c r="N175" s="420"/>
      <c r="O175" s="402"/>
      <c r="P175" s="69" t="s">
        <v>173</v>
      </c>
      <c r="Q175" s="45" t="s">
        <v>82</v>
      </c>
      <c r="R175" s="135">
        <f>+IFERROR(VLOOKUP(Q175,[6]DATOS!$E$2:$F$17,2,FALSE),"")</f>
        <v>15</v>
      </c>
      <c r="S175" s="403"/>
      <c r="T175" s="403"/>
      <c r="U175" s="403"/>
      <c r="V175" s="403"/>
      <c r="W175" s="403"/>
      <c r="X175" s="286"/>
      <c r="Y175" s="402"/>
      <c r="Z175" s="403"/>
      <c r="AA175" s="402"/>
      <c r="AB175" s="443"/>
      <c r="AC175" s="443"/>
      <c r="AD175" s="443"/>
      <c r="AE175" s="284"/>
      <c r="AF175" s="284"/>
      <c r="AG175" s="284"/>
      <c r="AH175" s="408"/>
      <c r="AI175" s="408"/>
      <c r="AJ175" s="405"/>
      <c r="AK175" s="399"/>
      <c r="AL175" s="399"/>
      <c r="AM175" s="402"/>
      <c r="AN175" s="406"/>
    </row>
    <row r="176" spans="1:57" ht="15" customHeight="1" thickBot="1">
      <c r="A176" s="444"/>
      <c r="B176" s="446"/>
      <c r="C176" s="448"/>
      <c r="D176" s="284"/>
      <c r="E176" s="448"/>
      <c r="F176" s="448"/>
      <c r="G176" s="448"/>
      <c r="H176" s="421" t="s">
        <v>181</v>
      </c>
      <c r="I176" s="395" t="s">
        <v>513</v>
      </c>
      <c r="J176" s="450"/>
      <c r="K176" s="453"/>
      <c r="L176" s="408"/>
      <c r="M176" s="438"/>
      <c r="N176" s="420"/>
      <c r="O176" s="402"/>
      <c r="P176" s="69" t="s">
        <v>171</v>
      </c>
      <c r="Q176" s="45" t="s">
        <v>85</v>
      </c>
      <c r="R176" s="135">
        <f>+IFERROR(VLOOKUP(Q176,[6]DATOS!$E$2:$F$17,2,FALSE),"")</f>
        <v>15</v>
      </c>
      <c r="S176" s="403"/>
      <c r="T176" s="403"/>
      <c r="U176" s="403"/>
      <c r="V176" s="403"/>
      <c r="W176" s="403"/>
      <c r="X176" s="286"/>
      <c r="Y176" s="402"/>
      <c r="Z176" s="403"/>
      <c r="AA176" s="402"/>
      <c r="AB176" s="443"/>
      <c r="AC176" s="443"/>
      <c r="AD176" s="443"/>
      <c r="AE176" s="284"/>
      <c r="AF176" s="284"/>
      <c r="AG176" s="284"/>
      <c r="AH176" s="408"/>
      <c r="AI176" s="408"/>
      <c r="AJ176" s="405"/>
      <c r="AK176" s="399"/>
      <c r="AL176" s="399"/>
      <c r="AM176" s="402"/>
      <c r="AN176" s="406"/>
    </row>
    <row r="177" spans="1:40" ht="15.75" thickBot="1">
      <c r="A177" s="444"/>
      <c r="B177" s="446"/>
      <c r="C177" s="448"/>
      <c r="D177" s="284"/>
      <c r="E177" s="448"/>
      <c r="F177" s="448"/>
      <c r="G177" s="448"/>
      <c r="H177" s="421"/>
      <c r="I177" s="397" t="s">
        <v>68</v>
      </c>
      <c r="J177" s="450"/>
      <c r="K177" s="453"/>
      <c r="L177" s="408"/>
      <c r="M177" s="438"/>
      <c r="N177" s="420"/>
      <c r="O177" s="402"/>
      <c r="P177" s="69" t="s">
        <v>170</v>
      </c>
      <c r="Q177" s="45" t="s">
        <v>98</v>
      </c>
      <c r="R177" s="135">
        <f>+IFERROR(VLOOKUP(Q177,[6]DATOS!$E$2:$F$17,2,FALSE),"")</f>
        <v>15</v>
      </c>
      <c r="S177" s="403"/>
      <c r="T177" s="403"/>
      <c r="U177" s="403"/>
      <c r="V177" s="403"/>
      <c r="W177" s="403"/>
      <c r="X177" s="286"/>
      <c r="Y177" s="402"/>
      <c r="Z177" s="403"/>
      <c r="AA177" s="402"/>
      <c r="AB177" s="443"/>
      <c r="AC177" s="443"/>
      <c r="AD177" s="443"/>
      <c r="AE177" s="284"/>
      <c r="AF177" s="284"/>
      <c r="AG177" s="284"/>
      <c r="AH177" s="408"/>
      <c r="AI177" s="408"/>
      <c r="AJ177" s="405"/>
      <c r="AK177" s="399"/>
      <c r="AL177" s="399"/>
      <c r="AM177" s="402"/>
      <c r="AN177" s="406"/>
    </row>
    <row r="178" spans="1:40" ht="15.75" thickBot="1">
      <c r="A178" s="444"/>
      <c r="B178" s="446"/>
      <c r="C178" s="448"/>
      <c r="D178" s="284"/>
      <c r="E178" s="448"/>
      <c r="F178" s="448"/>
      <c r="G178" s="448"/>
      <c r="H178" s="422" t="s">
        <v>180</v>
      </c>
      <c r="I178" s="395" t="s">
        <v>513</v>
      </c>
      <c r="J178" s="450"/>
      <c r="K178" s="453"/>
      <c r="L178" s="408"/>
      <c r="M178" s="438"/>
      <c r="N178" s="420"/>
      <c r="O178" s="402"/>
      <c r="P178" s="69" t="s">
        <v>168</v>
      </c>
      <c r="Q178" s="50" t="s">
        <v>87</v>
      </c>
      <c r="R178" s="135">
        <f>+IFERROR(VLOOKUP(Q178,[6]DATOS!$E$2:$F$17,2,FALSE),"")</f>
        <v>10</v>
      </c>
      <c r="S178" s="403"/>
      <c r="T178" s="403"/>
      <c r="U178" s="403"/>
      <c r="V178" s="403"/>
      <c r="W178" s="403"/>
      <c r="X178" s="286"/>
      <c r="Y178" s="402"/>
      <c r="Z178" s="403"/>
      <c r="AA178" s="402"/>
      <c r="AB178" s="443"/>
      <c r="AC178" s="443"/>
      <c r="AD178" s="443"/>
      <c r="AE178" s="284"/>
      <c r="AF178" s="284"/>
      <c r="AG178" s="284"/>
      <c r="AH178" s="408"/>
      <c r="AI178" s="408"/>
      <c r="AJ178" s="405"/>
      <c r="AK178" s="399"/>
      <c r="AL178" s="399"/>
      <c r="AM178" s="402"/>
      <c r="AN178" s="406"/>
    </row>
    <row r="179" spans="1:40" ht="15" customHeight="1" thickBot="1">
      <c r="A179" s="444"/>
      <c r="B179" s="446"/>
      <c r="C179" s="448"/>
      <c r="D179" s="284"/>
      <c r="E179" s="448"/>
      <c r="F179" s="448"/>
      <c r="G179" s="448"/>
      <c r="H179" s="423"/>
      <c r="I179" s="396"/>
      <c r="J179" s="450"/>
      <c r="K179" s="453"/>
      <c r="L179" s="408"/>
      <c r="M179" s="438"/>
      <c r="N179" s="425" t="s">
        <v>358</v>
      </c>
      <c r="O179" s="402" t="s">
        <v>65</v>
      </c>
      <c r="P179" s="69" t="s">
        <v>179</v>
      </c>
      <c r="Q179" s="45" t="s">
        <v>76</v>
      </c>
      <c r="R179" s="135">
        <f>+IFERROR(VLOOKUP(Q179,[6]DATOS!$E$2:$F$17,2,FALSE),"")</f>
        <v>15</v>
      </c>
      <c r="S179" s="403">
        <f>SUM(R179:R185)</f>
        <v>100</v>
      </c>
      <c r="T179" s="403" t="str">
        <f>+IF(AND(S179&lt;=100,S179&gt;=96),"Fuerte",IF(AND(S179&lt;=95,S179&gt;=86),"Moderado",IF(AND(S179&lt;=85,J179&gt;=0),"Débil"," ")))</f>
        <v>Fuerte</v>
      </c>
      <c r="U179" s="403" t="s">
        <v>90</v>
      </c>
      <c r="V179" s="40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03">
        <f>IF(V179="Fuerte",100,IF(V179="Moderado",50,IF(V179="Débil",0)))</f>
        <v>100</v>
      </c>
      <c r="X179" s="286"/>
      <c r="Y179" s="402" t="s">
        <v>257</v>
      </c>
      <c r="Z179" s="428" t="s">
        <v>206</v>
      </c>
      <c r="AA179" s="416" t="s">
        <v>259</v>
      </c>
      <c r="AB179" s="443"/>
      <c r="AC179" s="443"/>
      <c r="AD179" s="443"/>
      <c r="AE179" s="284"/>
      <c r="AF179" s="127"/>
      <c r="AG179" s="284"/>
      <c r="AH179" s="408"/>
      <c r="AI179" s="408"/>
      <c r="AJ179" s="431" t="s">
        <v>465</v>
      </c>
      <c r="AK179" s="399">
        <v>43466</v>
      </c>
      <c r="AL179" s="399">
        <v>43830</v>
      </c>
      <c r="AM179" s="416" t="s">
        <v>257</v>
      </c>
      <c r="AN179" s="434" t="s">
        <v>357</v>
      </c>
    </row>
    <row r="180" spans="1:40" ht="15.75" thickBot="1">
      <c r="A180" s="444"/>
      <c r="B180" s="446"/>
      <c r="C180" s="448"/>
      <c r="D180" s="284"/>
      <c r="E180" s="448"/>
      <c r="F180" s="448"/>
      <c r="G180" s="448"/>
      <c r="H180" s="424"/>
      <c r="I180" s="397"/>
      <c r="J180" s="450"/>
      <c r="K180" s="453"/>
      <c r="L180" s="408"/>
      <c r="M180" s="438"/>
      <c r="N180" s="426"/>
      <c r="O180" s="402"/>
      <c r="P180" s="69" t="s">
        <v>177</v>
      </c>
      <c r="Q180" s="45" t="s">
        <v>78</v>
      </c>
      <c r="R180" s="135">
        <f>+IFERROR(VLOOKUP(Q180,[6]DATOS!$E$2:$F$17,2,FALSE),"")</f>
        <v>15</v>
      </c>
      <c r="S180" s="403"/>
      <c r="T180" s="403"/>
      <c r="U180" s="403"/>
      <c r="V180" s="403"/>
      <c r="W180" s="403"/>
      <c r="X180" s="286"/>
      <c r="Y180" s="402"/>
      <c r="Z180" s="429"/>
      <c r="AA180" s="417"/>
      <c r="AB180" s="443"/>
      <c r="AC180" s="443"/>
      <c r="AD180" s="443"/>
      <c r="AE180" s="284"/>
      <c r="AF180" s="127"/>
      <c r="AG180" s="284"/>
      <c r="AH180" s="408"/>
      <c r="AI180" s="408"/>
      <c r="AJ180" s="432"/>
      <c r="AK180" s="399"/>
      <c r="AL180" s="399"/>
      <c r="AM180" s="417"/>
      <c r="AN180" s="435"/>
    </row>
    <row r="181" spans="1:40" ht="15.75" thickBot="1">
      <c r="A181" s="444"/>
      <c r="B181" s="446"/>
      <c r="C181" s="448"/>
      <c r="D181" s="284"/>
      <c r="E181" s="448"/>
      <c r="F181" s="448"/>
      <c r="G181" s="448"/>
      <c r="H181" s="422" t="s">
        <v>178</v>
      </c>
      <c r="I181" s="395" t="s">
        <v>68</v>
      </c>
      <c r="J181" s="450"/>
      <c r="K181" s="453"/>
      <c r="L181" s="408"/>
      <c r="M181" s="438"/>
      <c r="N181" s="426"/>
      <c r="O181" s="402"/>
      <c r="P181" s="69" t="s">
        <v>175</v>
      </c>
      <c r="Q181" s="45" t="s">
        <v>80</v>
      </c>
      <c r="R181" s="135">
        <f>+IFERROR(VLOOKUP(Q181,[6]DATOS!$E$2:$F$17,2,FALSE),"")</f>
        <v>15</v>
      </c>
      <c r="S181" s="403"/>
      <c r="T181" s="403"/>
      <c r="U181" s="403"/>
      <c r="V181" s="403"/>
      <c r="W181" s="403"/>
      <c r="X181" s="286"/>
      <c r="Y181" s="402"/>
      <c r="Z181" s="429"/>
      <c r="AA181" s="417"/>
      <c r="AB181" s="443"/>
      <c r="AC181" s="443"/>
      <c r="AD181" s="443"/>
      <c r="AE181" s="284"/>
      <c r="AF181" s="127"/>
      <c r="AG181" s="284"/>
      <c r="AH181" s="408"/>
      <c r="AI181" s="408"/>
      <c r="AJ181" s="432"/>
      <c r="AK181" s="399"/>
      <c r="AL181" s="399"/>
      <c r="AM181" s="417"/>
      <c r="AN181" s="435"/>
    </row>
    <row r="182" spans="1:40" ht="15.75" thickBot="1">
      <c r="A182" s="444"/>
      <c r="B182" s="446"/>
      <c r="C182" s="448"/>
      <c r="D182" s="284"/>
      <c r="E182" s="448"/>
      <c r="F182" s="448"/>
      <c r="G182" s="448"/>
      <c r="H182" s="423"/>
      <c r="I182" s="396" t="s">
        <v>68</v>
      </c>
      <c r="J182" s="450"/>
      <c r="K182" s="453"/>
      <c r="L182" s="408"/>
      <c r="M182" s="438"/>
      <c r="N182" s="426"/>
      <c r="O182" s="402"/>
      <c r="P182" s="69" t="s">
        <v>173</v>
      </c>
      <c r="Q182" s="45" t="s">
        <v>82</v>
      </c>
      <c r="R182" s="135">
        <f>+IFERROR(VLOOKUP(Q182,[6]DATOS!$E$2:$F$17,2,FALSE),"")</f>
        <v>15</v>
      </c>
      <c r="S182" s="403"/>
      <c r="T182" s="403"/>
      <c r="U182" s="403"/>
      <c r="V182" s="403"/>
      <c r="W182" s="403"/>
      <c r="X182" s="286"/>
      <c r="Y182" s="402"/>
      <c r="Z182" s="429"/>
      <c r="AA182" s="417"/>
      <c r="AB182" s="443"/>
      <c r="AC182" s="443"/>
      <c r="AD182" s="443"/>
      <c r="AE182" s="284"/>
      <c r="AF182" s="127"/>
      <c r="AG182" s="284"/>
      <c r="AH182" s="408"/>
      <c r="AI182" s="408"/>
      <c r="AJ182" s="432"/>
      <c r="AK182" s="399"/>
      <c r="AL182" s="399"/>
      <c r="AM182" s="417"/>
      <c r="AN182" s="435"/>
    </row>
    <row r="183" spans="1:40" ht="15.75" thickBot="1">
      <c r="A183" s="444"/>
      <c r="B183" s="446"/>
      <c r="C183" s="448"/>
      <c r="D183" s="284"/>
      <c r="E183" s="448"/>
      <c r="F183" s="448"/>
      <c r="G183" s="448"/>
      <c r="H183" s="424"/>
      <c r="I183" s="397" t="s">
        <v>68</v>
      </c>
      <c r="J183" s="450"/>
      <c r="K183" s="453"/>
      <c r="L183" s="408"/>
      <c r="M183" s="438"/>
      <c r="N183" s="426"/>
      <c r="O183" s="402"/>
      <c r="P183" s="69" t="s">
        <v>171</v>
      </c>
      <c r="Q183" s="45" t="s">
        <v>85</v>
      </c>
      <c r="R183" s="135">
        <f>+IFERROR(VLOOKUP(Q183,[6]DATOS!$E$2:$F$17,2,FALSE),"")</f>
        <v>15</v>
      </c>
      <c r="S183" s="403"/>
      <c r="T183" s="403"/>
      <c r="U183" s="403"/>
      <c r="V183" s="403"/>
      <c r="W183" s="403"/>
      <c r="X183" s="286"/>
      <c r="Y183" s="402"/>
      <c r="Z183" s="429"/>
      <c r="AA183" s="417"/>
      <c r="AB183" s="443"/>
      <c r="AC183" s="443"/>
      <c r="AD183" s="443"/>
      <c r="AE183" s="284"/>
      <c r="AF183" s="127"/>
      <c r="AG183" s="284"/>
      <c r="AH183" s="408"/>
      <c r="AI183" s="408"/>
      <c r="AJ183" s="432"/>
      <c r="AK183" s="399"/>
      <c r="AL183" s="399"/>
      <c r="AM183" s="417"/>
      <c r="AN183" s="435"/>
    </row>
    <row r="184" spans="1:40">
      <c r="A184" s="444"/>
      <c r="B184" s="446"/>
      <c r="C184" s="448"/>
      <c r="D184" s="284"/>
      <c r="E184" s="448"/>
      <c r="F184" s="448"/>
      <c r="G184" s="448"/>
      <c r="H184" s="419" t="s">
        <v>176</v>
      </c>
      <c r="I184" s="395" t="s">
        <v>68</v>
      </c>
      <c r="J184" s="450"/>
      <c r="K184" s="453"/>
      <c r="L184" s="408"/>
      <c r="M184" s="438"/>
      <c r="N184" s="426"/>
      <c r="O184" s="402"/>
      <c r="P184" s="69" t="s">
        <v>170</v>
      </c>
      <c r="Q184" s="45" t="s">
        <v>98</v>
      </c>
      <c r="R184" s="135">
        <f>+IFERROR(VLOOKUP(Q184,[6]DATOS!$E$2:$F$17,2,FALSE),"")</f>
        <v>15</v>
      </c>
      <c r="S184" s="403"/>
      <c r="T184" s="403"/>
      <c r="U184" s="403"/>
      <c r="V184" s="403"/>
      <c r="W184" s="403"/>
      <c r="X184" s="286"/>
      <c r="Y184" s="402"/>
      <c r="Z184" s="429"/>
      <c r="AA184" s="417"/>
      <c r="AB184" s="443"/>
      <c r="AC184" s="443"/>
      <c r="AD184" s="443"/>
      <c r="AE184" s="284"/>
      <c r="AF184" s="127"/>
      <c r="AG184" s="284"/>
      <c r="AH184" s="408"/>
      <c r="AI184" s="408"/>
      <c r="AJ184" s="432"/>
      <c r="AK184" s="399"/>
      <c r="AL184" s="399"/>
      <c r="AM184" s="417"/>
      <c r="AN184" s="435"/>
    </row>
    <row r="185" spans="1:40" ht="51.75" customHeight="1" thickBot="1">
      <c r="A185" s="444"/>
      <c r="B185" s="446"/>
      <c r="C185" s="448"/>
      <c r="D185" s="284"/>
      <c r="E185" s="448"/>
      <c r="F185" s="448"/>
      <c r="G185" s="448"/>
      <c r="H185" s="419"/>
      <c r="I185" s="396" t="s">
        <v>68</v>
      </c>
      <c r="J185" s="450"/>
      <c r="K185" s="453"/>
      <c r="L185" s="408"/>
      <c r="M185" s="438"/>
      <c r="N185" s="427"/>
      <c r="O185" s="402"/>
      <c r="P185" s="69" t="s">
        <v>168</v>
      </c>
      <c r="Q185" s="50" t="s">
        <v>87</v>
      </c>
      <c r="R185" s="135">
        <f>+IFERROR(VLOOKUP(Q185,[6]DATOS!$E$2:$F$17,2,FALSE),"")</f>
        <v>10</v>
      </c>
      <c r="S185" s="403"/>
      <c r="T185" s="403"/>
      <c r="U185" s="403"/>
      <c r="V185" s="403"/>
      <c r="W185" s="403"/>
      <c r="X185" s="286"/>
      <c r="Y185" s="402"/>
      <c r="Z185" s="430"/>
      <c r="AA185" s="418"/>
      <c r="AB185" s="443"/>
      <c r="AC185" s="443"/>
      <c r="AD185" s="443"/>
      <c r="AE185" s="284"/>
      <c r="AF185" s="127"/>
      <c r="AG185" s="284"/>
      <c r="AH185" s="408"/>
      <c r="AI185" s="408"/>
      <c r="AJ185" s="433"/>
      <c r="AK185" s="399"/>
      <c r="AL185" s="399"/>
      <c r="AM185" s="418"/>
      <c r="AN185" s="436"/>
    </row>
    <row r="186" spans="1:40" ht="15" customHeight="1" thickBot="1">
      <c r="A186" s="444"/>
      <c r="B186" s="446"/>
      <c r="C186" s="448"/>
      <c r="D186" s="284"/>
      <c r="E186" s="448"/>
      <c r="F186" s="448"/>
      <c r="G186" s="448"/>
      <c r="H186" s="419"/>
      <c r="I186" s="397" t="s">
        <v>68</v>
      </c>
      <c r="J186" s="450"/>
      <c r="K186" s="453"/>
      <c r="L186" s="408"/>
      <c r="M186" s="438"/>
      <c r="N186" s="420" t="s">
        <v>356</v>
      </c>
      <c r="O186" s="402" t="s">
        <v>65</v>
      </c>
      <c r="P186" s="69" t="s">
        <v>179</v>
      </c>
      <c r="Q186" s="45" t="s">
        <v>76</v>
      </c>
      <c r="R186" s="135">
        <f>+IFERROR(VLOOKUP(Q186,[6]DATOS!$E$2:$F$17,2,FALSE),"")</f>
        <v>15</v>
      </c>
      <c r="S186" s="403">
        <f>SUM(R186:R192)</f>
        <v>100</v>
      </c>
      <c r="T186" s="403" t="str">
        <f>+IF(AND(S186&lt;=100,S186&gt;=96),"Fuerte",IF(AND(S186&lt;=95,S186&gt;=86),"Moderado",IF(AND(S186&lt;=85,J186&gt;=0),"Débil"," ")))</f>
        <v>Fuerte</v>
      </c>
      <c r="U186" s="403" t="s">
        <v>90</v>
      </c>
      <c r="V186" s="40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03">
        <f>IF(V186="Fuerte",100,IF(V186="Moderado",50,IF(V186="Débil",0)))</f>
        <v>100</v>
      </c>
      <c r="X186" s="286"/>
      <c r="Y186" s="402" t="s">
        <v>355</v>
      </c>
      <c r="Z186" s="403" t="s">
        <v>340</v>
      </c>
      <c r="AA186" s="402" t="s">
        <v>354</v>
      </c>
      <c r="AB186" s="443"/>
      <c r="AC186" s="443"/>
      <c r="AD186" s="443"/>
      <c r="AE186" s="284"/>
      <c r="AF186" s="127"/>
      <c r="AG186" s="284"/>
      <c r="AH186" s="408"/>
      <c r="AI186" s="408"/>
      <c r="AJ186" s="410" t="s">
        <v>353</v>
      </c>
      <c r="AK186" s="413">
        <v>43497</v>
      </c>
      <c r="AL186" s="413">
        <v>43830</v>
      </c>
      <c r="AM186" s="416" t="s">
        <v>347</v>
      </c>
      <c r="AN186" s="406" t="s">
        <v>352</v>
      </c>
    </row>
    <row r="187" spans="1:40" ht="15.75" thickBot="1">
      <c r="A187" s="444"/>
      <c r="B187" s="446"/>
      <c r="C187" s="448"/>
      <c r="D187" s="284"/>
      <c r="E187" s="448"/>
      <c r="F187" s="448"/>
      <c r="G187" s="448"/>
      <c r="H187" s="419" t="s">
        <v>174</v>
      </c>
      <c r="I187" s="395" t="s">
        <v>68</v>
      </c>
      <c r="J187" s="450"/>
      <c r="K187" s="453"/>
      <c r="L187" s="408"/>
      <c r="M187" s="438"/>
      <c r="N187" s="420"/>
      <c r="O187" s="402"/>
      <c r="P187" s="69" t="s">
        <v>177</v>
      </c>
      <c r="Q187" s="45" t="s">
        <v>78</v>
      </c>
      <c r="R187" s="135">
        <f>+IFERROR(VLOOKUP(Q187,[6]DATOS!$E$2:$F$17,2,FALSE),"")</f>
        <v>15</v>
      </c>
      <c r="S187" s="403"/>
      <c r="T187" s="403"/>
      <c r="U187" s="403"/>
      <c r="V187" s="403"/>
      <c r="W187" s="403"/>
      <c r="X187" s="286"/>
      <c r="Y187" s="402"/>
      <c r="Z187" s="403"/>
      <c r="AA187" s="402"/>
      <c r="AB187" s="443"/>
      <c r="AC187" s="443"/>
      <c r="AD187" s="443"/>
      <c r="AE187" s="284"/>
      <c r="AF187" s="127"/>
      <c r="AG187" s="284"/>
      <c r="AH187" s="408"/>
      <c r="AI187" s="408"/>
      <c r="AJ187" s="411"/>
      <c r="AK187" s="414"/>
      <c r="AL187" s="414"/>
      <c r="AM187" s="417"/>
      <c r="AN187" s="406"/>
    </row>
    <row r="188" spans="1:40" ht="15.75" thickBot="1">
      <c r="A188" s="444"/>
      <c r="B188" s="446"/>
      <c r="C188" s="448"/>
      <c r="D188" s="284"/>
      <c r="E188" s="448"/>
      <c r="F188" s="448"/>
      <c r="G188" s="448"/>
      <c r="H188" s="419"/>
      <c r="I188" s="396" t="s">
        <v>68</v>
      </c>
      <c r="J188" s="450"/>
      <c r="K188" s="453"/>
      <c r="L188" s="408"/>
      <c r="M188" s="438"/>
      <c r="N188" s="420"/>
      <c r="O188" s="402"/>
      <c r="P188" s="69" t="s">
        <v>175</v>
      </c>
      <c r="Q188" s="45" t="s">
        <v>80</v>
      </c>
      <c r="R188" s="135">
        <f>+IFERROR(VLOOKUP(Q188,[6]DATOS!$E$2:$F$17,2,FALSE),"")</f>
        <v>15</v>
      </c>
      <c r="S188" s="403"/>
      <c r="T188" s="403"/>
      <c r="U188" s="403"/>
      <c r="V188" s="403"/>
      <c r="W188" s="403"/>
      <c r="X188" s="286"/>
      <c r="Y188" s="402"/>
      <c r="Z188" s="403"/>
      <c r="AA188" s="402"/>
      <c r="AB188" s="443"/>
      <c r="AC188" s="443"/>
      <c r="AD188" s="443"/>
      <c r="AE188" s="284"/>
      <c r="AF188" s="127"/>
      <c r="AG188" s="284"/>
      <c r="AH188" s="408"/>
      <c r="AI188" s="408"/>
      <c r="AJ188" s="411"/>
      <c r="AK188" s="414"/>
      <c r="AL188" s="414"/>
      <c r="AM188" s="417"/>
      <c r="AN188" s="406"/>
    </row>
    <row r="189" spans="1:40" ht="15.75" thickBot="1">
      <c r="A189" s="444"/>
      <c r="B189" s="446"/>
      <c r="C189" s="448"/>
      <c r="D189" s="284"/>
      <c r="E189" s="448"/>
      <c r="F189" s="448"/>
      <c r="G189" s="448"/>
      <c r="H189" s="419"/>
      <c r="I189" s="397" t="s">
        <v>68</v>
      </c>
      <c r="J189" s="450"/>
      <c r="K189" s="453"/>
      <c r="L189" s="408"/>
      <c r="M189" s="438"/>
      <c r="N189" s="420"/>
      <c r="O189" s="402"/>
      <c r="P189" s="69" t="s">
        <v>173</v>
      </c>
      <c r="Q189" s="45" t="s">
        <v>82</v>
      </c>
      <c r="R189" s="135">
        <f>+IFERROR(VLOOKUP(Q189,[6]DATOS!$E$2:$F$17,2,FALSE),"")</f>
        <v>15</v>
      </c>
      <c r="S189" s="403"/>
      <c r="T189" s="403"/>
      <c r="U189" s="403"/>
      <c r="V189" s="403"/>
      <c r="W189" s="403"/>
      <c r="X189" s="286"/>
      <c r="Y189" s="402"/>
      <c r="Z189" s="403"/>
      <c r="AA189" s="402"/>
      <c r="AB189" s="443"/>
      <c r="AC189" s="443"/>
      <c r="AD189" s="443"/>
      <c r="AE189" s="284"/>
      <c r="AF189" s="127"/>
      <c r="AG189" s="284"/>
      <c r="AH189" s="408"/>
      <c r="AI189" s="408"/>
      <c r="AJ189" s="411"/>
      <c r="AK189" s="414"/>
      <c r="AL189" s="414"/>
      <c r="AM189" s="417"/>
      <c r="AN189" s="406"/>
    </row>
    <row r="190" spans="1:40" ht="15.75" thickBot="1">
      <c r="A190" s="444"/>
      <c r="B190" s="446"/>
      <c r="C190" s="448"/>
      <c r="D190" s="284"/>
      <c r="E190" s="448"/>
      <c r="F190" s="448"/>
      <c r="G190" s="448"/>
      <c r="H190" s="419" t="s">
        <v>172</v>
      </c>
      <c r="I190" s="395" t="s">
        <v>68</v>
      </c>
      <c r="J190" s="450"/>
      <c r="K190" s="453"/>
      <c r="L190" s="408"/>
      <c r="M190" s="438"/>
      <c r="N190" s="420"/>
      <c r="O190" s="402"/>
      <c r="P190" s="69" t="s">
        <v>171</v>
      </c>
      <c r="Q190" s="45" t="s">
        <v>85</v>
      </c>
      <c r="R190" s="135">
        <f>+IFERROR(VLOOKUP(Q190,[6]DATOS!$E$2:$F$17,2,FALSE),"")</f>
        <v>15</v>
      </c>
      <c r="S190" s="403"/>
      <c r="T190" s="403"/>
      <c r="U190" s="403"/>
      <c r="V190" s="403"/>
      <c r="W190" s="403"/>
      <c r="X190" s="286"/>
      <c r="Y190" s="402"/>
      <c r="Z190" s="403"/>
      <c r="AA190" s="402"/>
      <c r="AB190" s="443"/>
      <c r="AC190" s="443"/>
      <c r="AD190" s="443"/>
      <c r="AE190" s="284"/>
      <c r="AF190" s="127"/>
      <c r="AG190" s="284"/>
      <c r="AH190" s="408"/>
      <c r="AI190" s="408"/>
      <c r="AJ190" s="411"/>
      <c r="AK190" s="414"/>
      <c r="AL190" s="414"/>
      <c r="AM190" s="417"/>
      <c r="AN190" s="406"/>
    </row>
    <row r="191" spans="1:40">
      <c r="A191" s="444"/>
      <c r="B191" s="446"/>
      <c r="C191" s="448"/>
      <c r="D191" s="284"/>
      <c r="E191" s="448"/>
      <c r="F191" s="448"/>
      <c r="G191" s="448"/>
      <c r="H191" s="419"/>
      <c r="I191" s="396" t="s">
        <v>68</v>
      </c>
      <c r="J191" s="450"/>
      <c r="K191" s="453"/>
      <c r="L191" s="408"/>
      <c r="M191" s="438"/>
      <c r="N191" s="420"/>
      <c r="O191" s="402"/>
      <c r="P191" s="69" t="s">
        <v>170</v>
      </c>
      <c r="Q191" s="45" t="s">
        <v>98</v>
      </c>
      <c r="R191" s="135">
        <f>+IFERROR(VLOOKUP(Q191,[6]DATOS!$E$2:$F$17,2,FALSE),"")</f>
        <v>15</v>
      </c>
      <c r="S191" s="403"/>
      <c r="T191" s="403"/>
      <c r="U191" s="403"/>
      <c r="V191" s="403"/>
      <c r="W191" s="403"/>
      <c r="X191" s="286"/>
      <c r="Y191" s="402"/>
      <c r="Z191" s="403"/>
      <c r="AA191" s="402"/>
      <c r="AB191" s="443"/>
      <c r="AC191" s="443"/>
      <c r="AD191" s="443"/>
      <c r="AE191" s="284"/>
      <c r="AF191" s="127"/>
      <c r="AG191" s="284"/>
      <c r="AH191" s="408"/>
      <c r="AI191" s="408"/>
      <c r="AJ191" s="411"/>
      <c r="AK191" s="414"/>
      <c r="AL191" s="414"/>
      <c r="AM191" s="417"/>
      <c r="AN191" s="406"/>
    </row>
    <row r="192" spans="1:40" ht="96.75" customHeight="1" thickBot="1">
      <c r="A192" s="444"/>
      <c r="B192" s="446"/>
      <c r="C192" s="448"/>
      <c r="D192" s="284"/>
      <c r="E192" s="448"/>
      <c r="F192" s="448"/>
      <c r="G192" s="448"/>
      <c r="H192" s="419"/>
      <c r="I192" s="397" t="s">
        <v>68</v>
      </c>
      <c r="J192" s="450"/>
      <c r="K192" s="453"/>
      <c r="L192" s="408"/>
      <c r="M192" s="438"/>
      <c r="N192" s="420"/>
      <c r="O192" s="402"/>
      <c r="P192" s="69" t="s">
        <v>168</v>
      </c>
      <c r="Q192" s="50" t="s">
        <v>87</v>
      </c>
      <c r="R192" s="135">
        <f>+IFERROR(VLOOKUP(Q192,[6]DATOS!$E$2:$F$17,2,FALSE),"")</f>
        <v>10</v>
      </c>
      <c r="S192" s="403"/>
      <c r="T192" s="403"/>
      <c r="U192" s="403"/>
      <c r="V192" s="403"/>
      <c r="W192" s="403"/>
      <c r="X192" s="286"/>
      <c r="Y192" s="402"/>
      <c r="Z192" s="403"/>
      <c r="AA192" s="402"/>
      <c r="AB192" s="443"/>
      <c r="AC192" s="443"/>
      <c r="AD192" s="443"/>
      <c r="AE192" s="284"/>
      <c r="AF192" s="127"/>
      <c r="AG192" s="284"/>
      <c r="AH192" s="408"/>
      <c r="AI192" s="408"/>
      <c r="AJ192" s="412"/>
      <c r="AK192" s="415"/>
      <c r="AL192" s="415"/>
      <c r="AM192" s="418"/>
      <c r="AN192" s="406"/>
    </row>
    <row r="193" spans="1:40" ht="15" customHeight="1" thickBot="1">
      <c r="A193" s="444"/>
      <c r="B193" s="446"/>
      <c r="C193" s="448"/>
      <c r="D193" s="284"/>
      <c r="E193" s="448"/>
      <c r="F193" s="448"/>
      <c r="G193" s="448"/>
      <c r="H193" s="419" t="s">
        <v>169</v>
      </c>
      <c r="I193" s="395" t="s">
        <v>68</v>
      </c>
      <c r="J193" s="450"/>
      <c r="K193" s="453"/>
      <c r="L193" s="408"/>
      <c r="M193" s="438"/>
      <c r="N193" s="420" t="s">
        <v>351</v>
      </c>
      <c r="O193" s="402" t="s">
        <v>65</v>
      </c>
      <c r="P193" s="69" t="s">
        <v>179</v>
      </c>
      <c r="Q193" s="45" t="s">
        <v>76</v>
      </c>
      <c r="R193" s="135">
        <f>+IFERROR(VLOOKUP(Q193,[6]DATOS!$E$2:$F$17,2,FALSE),"")</f>
        <v>15</v>
      </c>
      <c r="S193" s="403">
        <f>SUM(R193:R199)</f>
        <v>100</v>
      </c>
      <c r="T193" s="403" t="str">
        <f>+IF(AND(S193&lt;=100,S193&gt;=96),"Fuerte",IF(AND(S193&lt;=95,S193&gt;=86),"Moderado",IF(AND(S193&lt;=85,J193&gt;=0),"Débil"," ")))</f>
        <v>Fuerte</v>
      </c>
      <c r="U193" s="403" t="s">
        <v>90</v>
      </c>
      <c r="V193" s="40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03">
        <f>IF(V193="Fuerte",100,IF(V193="Moderado",50,IF(V193="Débil",0)))</f>
        <v>100</v>
      </c>
      <c r="X193" s="286"/>
      <c r="Y193" s="402" t="s">
        <v>350</v>
      </c>
      <c r="Z193" s="403" t="s">
        <v>340</v>
      </c>
      <c r="AA193" s="402" t="s">
        <v>349</v>
      </c>
      <c r="AB193" s="443"/>
      <c r="AC193" s="443"/>
      <c r="AD193" s="443"/>
      <c r="AE193" s="284"/>
      <c r="AF193" s="127"/>
      <c r="AG193" s="284"/>
      <c r="AH193" s="408"/>
      <c r="AI193" s="408"/>
      <c r="AJ193" s="404" t="s">
        <v>348</v>
      </c>
      <c r="AK193" s="399">
        <v>43497</v>
      </c>
      <c r="AL193" s="399">
        <v>43830</v>
      </c>
      <c r="AM193" s="402" t="s">
        <v>347</v>
      </c>
      <c r="AN193" s="406" t="s">
        <v>346</v>
      </c>
    </row>
    <row r="194" spans="1:40" ht="15.75" thickBot="1">
      <c r="A194" s="444"/>
      <c r="B194" s="446"/>
      <c r="C194" s="448"/>
      <c r="D194" s="284"/>
      <c r="E194" s="448"/>
      <c r="F194" s="448"/>
      <c r="G194" s="448"/>
      <c r="H194" s="419"/>
      <c r="I194" s="396" t="s">
        <v>68</v>
      </c>
      <c r="J194" s="450"/>
      <c r="K194" s="453"/>
      <c r="L194" s="408"/>
      <c r="M194" s="438"/>
      <c r="N194" s="420"/>
      <c r="O194" s="402"/>
      <c r="P194" s="69" t="s">
        <v>177</v>
      </c>
      <c r="Q194" s="45" t="s">
        <v>78</v>
      </c>
      <c r="R194" s="135">
        <f>+IFERROR(VLOOKUP(Q194,[6]DATOS!$E$2:$F$17,2,FALSE),"")</f>
        <v>15</v>
      </c>
      <c r="S194" s="403"/>
      <c r="T194" s="403"/>
      <c r="U194" s="403"/>
      <c r="V194" s="403"/>
      <c r="W194" s="403"/>
      <c r="X194" s="286"/>
      <c r="Y194" s="402"/>
      <c r="Z194" s="403"/>
      <c r="AA194" s="402"/>
      <c r="AB194" s="443"/>
      <c r="AC194" s="443"/>
      <c r="AD194" s="443"/>
      <c r="AE194" s="284"/>
      <c r="AF194" s="127"/>
      <c r="AG194" s="284"/>
      <c r="AH194" s="408"/>
      <c r="AI194" s="408"/>
      <c r="AJ194" s="405"/>
      <c r="AK194" s="399"/>
      <c r="AL194" s="399"/>
      <c r="AM194" s="402"/>
      <c r="AN194" s="406"/>
    </row>
    <row r="195" spans="1:40" ht="15.75" thickBot="1">
      <c r="A195" s="444"/>
      <c r="B195" s="446"/>
      <c r="C195" s="448"/>
      <c r="D195" s="284"/>
      <c r="E195" s="448"/>
      <c r="F195" s="448"/>
      <c r="G195" s="448"/>
      <c r="H195" s="419"/>
      <c r="I195" s="397" t="s">
        <v>68</v>
      </c>
      <c r="J195" s="450"/>
      <c r="K195" s="453"/>
      <c r="L195" s="408"/>
      <c r="M195" s="438"/>
      <c r="N195" s="420"/>
      <c r="O195" s="402"/>
      <c r="P195" s="69" t="s">
        <v>175</v>
      </c>
      <c r="Q195" s="45" t="s">
        <v>80</v>
      </c>
      <c r="R195" s="135">
        <f>+IFERROR(VLOOKUP(Q195,[6]DATOS!$E$2:$F$17,2,FALSE),"")</f>
        <v>15</v>
      </c>
      <c r="S195" s="403"/>
      <c r="T195" s="403"/>
      <c r="U195" s="403"/>
      <c r="V195" s="403"/>
      <c r="W195" s="403"/>
      <c r="X195" s="286"/>
      <c r="Y195" s="402"/>
      <c r="Z195" s="403"/>
      <c r="AA195" s="402"/>
      <c r="AB195" s="443"/>
      <c r="AC195" s="443"/>
      <c r="AD195" s="443"/>
      <c r="AE195" s="284"/>
      <c r="AF195" s="127"/>
      <c r="AG195" s="284"/>
      <c r="AH195" s="408"/>
      <c r="AI195" s="408"/>
      <c r="AJ195" s="405"/>
      <c r="AK195" s="399"/>
      <c r="AL195" s="399"/>
      <c r="AM195" s="402"/>
      <c r="AN195" s="406"/>
    </row>
    <row r="196" spans="1:40" ht="15.75" thickBot="1">
      <c r="A196" s="444"/>
      <c r="B196" s="446"/>
      <c r="C196" s="448"/>
      <c r="D196" s="284"/>
      <c r="E196" s="448"/>
      <c r="F196" s="448"/>
      <c r="G196" s="448"/>
      <c r="H196" s="419" t="s">
        <v>167</v>
      </c>
      <c r="I196" s="395" t="s">
        <v>68</v>
      </c>
      <c r="J196" s="450"/>
      <c r="K196" s="453"/>
      <c r="L196" s="408"/>
      <c r="M196" s="438"/>
      <c r="N196" s="420"/>
      <c r="O196" s="402"/>
      <c r="P196" s="69" t="s">
        <v>173</v>
      </c>
      <c r="Q196" s="45" t="s">
        <v>82</v>
      </c>
      <c r="R196" s="135">
        <f>+IFERROR(VLOOKUP(Q196,[6]DATOS!$E$2:$F$17,2,FALSE),"")</f>
        <v>15</v>
      </c>
      <c r="S196" s="403"/>
      <c r="T196" s="403"/>
      <c r="U196" s="403"/>
      <c r="V196" s="403"/>
      <c r="W196" s="403"/>
      <c r="X196" s="286"/>
      <c r="Y196" s="402"/>
      <c r="Z196" s="403"/>
      <c r="AA196" s="402"/>
      <c r="AB196" s="443"/>
      <c r="AC196" s="443"/>
      <c r="AD196" s="443"/>
      <c r="AE196" s="284"/>
      <c r="AF196" s="127"/>
      <c r="AG196" s="284"/>
      <c r="AH196" s="408"/>
      <c r="AI196" s="408"/>
      <c r="AJ196" s="405"/>
      <c r="AK196" s="399"/>
      <c r="AL196" s="399"/>
      <c r="AM196" s="402"/>
      <c r="AN196" s="406"/>
    </row>
    <row r="197" spans="1:40" ht="15.75" thickBot="1">
      <c r="A197" s="444"/>
      <c r="B197" s="446"/>
      <c r="C197" s="448"/>
      <c r="D197" s="284"/>
      <c r="E197" s="448"/>
      <c r="F197" s="448"/>
      <c r="G197" s="448"/>
      <c r="H197" s="419"/>
      <c r="I197" s="396" t="s">
        <v>68</v>
      </c>
      <c r="J197" s="450"/>
      <c r="K197" s="453"/>
      <c r="L197" s="408"/>
      <c r="M197" s="438"/>
      <c r="N197" s="420"/>
      <c r="O197" s="402"/>
      <c r="P197" s="69" t="s">
        <v>171</v>
      </c>
      <c r="Q197" s="45" t="s">
        <v>85</v>
      </c>
      <c r="R197" s="135">
        <f>+IFERROR(VLOOKUP(Q197,[6]DATOS!$E$2:$F$17,2,FALSE),"")</f>
        <v>15</v>
      </c>
      <c r="S197" s="403"/>
      <c r="T197" s="403"/>
      <c r="U197" s="403"/>
      <c r="V197" s="403"/>
      <c r="W197" s="403"/>
      <c r="X197" s="286"/>
      <c r="Y197" s="402"/>
      <c r="Z197" s="403"/>
      <c r="AA197" s="402"/>
      <c r="AB197" s="443"/>
      <c r="AC197" s="443"/>
      <c r="AD197" s="443"/>
      <c r="AE197" s="284"/>
      <c r="AF197" s="127"/>
      <c r="AG197" s="284"/>
      <c r="AH197" s="408"/>
      <c r="AI197" s="408"/>
      <c r="AJ197" s="405"/>
      <c r="AK197" s="399"/>
      <c r="AL197" s="399"/>
      <c r="AM197" s="402"/>
      <c r="AN197" s="406"/>
    </row>
    <row r="198" spans="1:40" ht="15.75" thickBot="1">
      <c r="A198" s="444"/>
      <c r="B198" s="446"/>
      <c r="C198" s="448"/>
      <c r="D198" s="284"/>
      <c r="E198" s="448"/>
      <c r="F198" s="448"/>
      <c r="G198" s="448"/>
      <c r="H198" s="419"/>
      <c r="I198" s="397" t="s">
        <v>68</v>
      </c>
      <c r="J198" s="450"/>
      <c r="K198" s="453"/>
      <c r="L198" s="408"/>
      <c r="M198" s="438"/>
      <c r="N198" s="420"/>
      <c r="O198" s="402"/>
      <c r="P198" s="69" t="s">
        <v>170</v>
      </c>
      <c r="Q198" s="45" t="s">
        <v>98</v>
      </c>
      <c r="R198" s="135">
        <f>+IFERROR(VLOOKUP(Q198,[6]DATOS!$E$2:$F$17,2,FALSE),"")</f>
        <v>15</v>
      </c>
      <c r="S198" s="403"/>
      <c r="T198" s="403"/>
      <c r="U198" s="403"/>
      <c r="V198" s="403"/>
      <c r="W198" s="403"/>
      <c r="X198" s="286"/>
      <c r="Y198" s="402"/>
      <c r="Z198" s="403"/>
      <c r="AA198" s="402"/>
      <c r="AB198" s="443"/>
      <c r="AC198" s="443"/>
      <c r="AD198" s="443"/>
      <c r="AE198" s="284"/>
      <c r="AF198" s="127"/>
      <c r="AG198" s="284"/>
      <c r="AH198" s="408"/>
      <c r="AI198" s="408"/>
      <c r="AJ198" s="405"/>
      <c r="AK198" s="399"/>
      <c r="AL198" s="399"/>
      <c r="AM198" s="402"/>
      <c r="AN198" s="406"/>
    </row>
    <row r="199" spans="1:40" ht="15.75" thickBot="1">
      <c r="A199" s="444"/>
      <c r="B199" s="446"/>
      <c r="C199" s="448"/>
      <c r="D199" s="284"/>
      <c r="E199" s="448"/>
      <c r="F199" s="448"/>
      <c r="G199" s="448"/>
      <c r="H199" s="419" t="s">
        <v>166</v>
      </c>
      <c r="I199" s="395" t="s">
        <v>513</v>
      </c>
      <c r="J199" s="450"/>
      <c r="K199" s="453"/>
      <c r="L199" s="408"/>
      <c r="M199" s="438"/>
      <c r="N199" s="420"/>
      <c r="O199" s="402"/>
      <c r="P199" s="69" t="s">
        <v>168</v>
      </c>
      <c r="Q199" s="50" t="s">
        <v>87</v>
      </c>
      <c r="R199" s="135">
        <f>+IFERROR(VLOOKUP(Q199,[6]DATOS!$E$2:$F$17,2,FALSE),"")</f>
        <v>10</v>
      </c>
      <c r="S199" s="403"/>
      <c r="T199" s="403"/>
      <c r="U199" s="403"/>
      <c r="V199" s="403"/>
      <c r="W199" s="403"/>
      <c r="X199" s="286"/>
      <c r="Y199" s="402"/>
      <c r="Z199" s="403"/>
      <c r="AA199" s="402"/>
      <c r="AB199" s="443"/>
      <c r="AC199" s="443"/>
      <c r="AD199" s="443"/>
      <c r="AE199" s="284"/>
      <c r="AF199" s="127"/>
      <c r="AG199" s="284"/>
      <c r="AH199" s="408"/>
      <c r="AI199" s="408"/>
      <c r="AJ199" s="405"/>
      <c r="AK199" s="399"/>
      <c r="AL199" s="399"/>
      <c r="AM199" s="402"/>
      <c r="AN199" s="406"/>
    </row>
    <row r="200" spans="1:40" ht="15" customHeight="1" thickBot="1">
      <c r="A200" s="444"/>
      <c r="B200" s="446"/>
      <c r="C200" s="448"/>
      <c r="D200" s="284"/>
      <c r="E200" s="448"/>
      <c r="F200" s="448"/>
      <c r="G200" s="448"/>
      <c r="H200" s="419"/>
      <c r="I200" s="396"/>
      <c r="J200" s="450"/>
      <c r="K200" s="453"/>
      <c r="L200" s="408"/>
      <c r="M200" s="438"/>
      <c r="N200" s="304" t="s">
        <v>345</v>
      </c>
      <c r="O200" s="402" t="s">
        <v>65</v>
      </c>
      <c r="P200" s="50" t="s">
        <v>179</v>
      </c>
      <c r="Q200" s="45" t="s">
        <v>76</v>
      </c>
      <c r="R200" s="128">
        <f>+IFERROR(VLOOKUP(Q200,[7]DATOS!$E$2:$F$17,2,FALSE),"")</f>
        <v>15</v>
      </c>
      <c r="S200" s="286">
        <f>SUM(R200:R206)</f>
        <v>100</v>
      </c>
      <c r="T200" s="286" t="str">
        <f>+IF(AND(S200&lt;=100,S200&gt;=96),"Fuerte",IF(AND(S200&lt;=95,S200&gt;=86),"Moderado",IF(AND(S200&lt;=85,J200&gt;=0),"Débil"," ")))</f>
        <v>Fuerte</v>
      </c>
      <c r="U200" s="286" t="s">
        <v>90</v>
      </c>
      <c r="V200" s="286"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86">
        <f>IF(V200="Fuerte",100,IF(V200="Moderado",50,IF(V200="Débil",0)))</f>
        <v>100</v>
      </c>
      <c r="X200" s="286"/>
      <c r="Y200" s="284" t="s">
        <v>278</v>
      </c>
      <c r="Z200" s="286" t="s">
        <v>191</v>
      </c>
      <c r="AA200" s="443" t="s">
        <v>344</v>
      </c>
      <c r="AB200" s="443"/>
      <c r="AC200" s="443"/>
      <c r="AD200" s="443"/>
      <c r="AE200" s="284"/>
      <c r="AF200" s="127"/>
      <c r="AG200" s="284"/>
      <c r="AH200" s="408"/>
      <c r="AI200" s="408"/>
      <c r="AJ200" s="398" t="s">
        <v>464</v>
      </c>
      <c r="AK200" s="399">
        <v>43466</v>
      </c>
      <c r="AL200" s="399">
        <v>43830</v>
      </c>
      <c r="AM200" s="398" t="s">
        <v>278</v>
      </c>
      <c r="AN200" s="400" t="s">
        <v>343</v>
      </c>
    </row>
    <row r="201" spans="1:40" ht="15.75" thickBot="1">
      <c r="A201" s="444"/>
      <c r="B201" s="446"/>
      <c r="C201" s="448"/>
      <c r="D201" s="284"/>
      <c r="E201" s="448"/>
      <c r="F201" s="448"/>
      <c r="G201" s="448"/>
      <c r="H201" s="419"/>
      <c r="I201" s="396"/>
      <c r="J201" s="450"/>
      <c r="K201" s="453"/>
      <c r="L201" s="408"/>
      <c r="M201" s="438"/>
      <c r="N201" s="304"/>
      <c r="O201" s="402"/>
      <c r="P201" s="50" t="s">
        <v>177</v>
      </c>
      <c r="Q201" s="45" t="s">
        <v>78</v>
      </c>
      <c r="R201" s="128">
        <f>+IFERROR(VLOOKUP(Q201,[7]DATOS!$E$2:$F$17,2,FALSE),"")</f>
        <v>15</v>
      </c>
      <c r="S201" s="286"/>
      <c r="T201" s="286"/>
      <c r="U201" s="286"/>
      <c r="V201" s="286"/>
      <c r="W201" s="286"/>
      <c r="X201" s="286"/>
      <c r="Y201" s="284"/>
      <c r="Z201" s="286"/>
      <c r="AA201" s="443"/>
      <c r="AB201" s="443"/>
      <c r="AC201" s="443"/>
      <c r="AD201" s="443"/>
      <c r="AE201" s="284"/>
      <c r="AF201" s="127"/>
      <c r="AG201" s="284"/>
      <c r="AH201" s="408"/>
      <c r="AI201" s="408"/>
      <c r="AJ201" s="398"/>
      <c r="AK201" s="399"/>
      <c r="AL201" s="399"/>
      <c r="AM201" s="398"/>
      <c r="AN201" s="400"/>
    </row>
    <row r="202" spans="1:40" ht="15.75" thickBot="1">
      <c r="A202" s="444"/>
      <c r="B202" s="446"/>
      <c r="C202" s="448"/>
      <c r="D202" s="284"/>
      <c r="E202" s="448"/>
      <c r="F202" s="448"/>
      <c r="G202" s="448"/>
      <c r="H202" s="419"/>
      <c r="I202" s="396"/>
      <c r="J202" s="450"/>
      <c r="K202" s="453"/>
      <c r="L202" s="408"/>
      <c r="M202" s="438"/>
      <c r="N202" s="304"/>
      <c r="O202" s="402"/>
      <c r="P202" s="50" t="s">
        <v>175</v>
      </c>
      <c r="Q202" s="45" t="s">
        <v>80</v>
      </c>
      <c r="R202" s="128">
        <f>+IFERROR(VLOOKUP(Q202,[7]DATOS!$E$2:$F$17,2,FALSE),"")</f>
        <v>15</v>
      </c>
      <c r="S202" s="286"/>
      <c r="T202" s="286"/>
      <c r="U202" s="286"/>
      <c r="V202" s="286"/>
      <c r="W202" s="286"/>
      <c r="X202" s="286"/>
      <c r="Y202" s="284"/>
      <c r="Z202" s="286"/>
      <c r="AA202" s="443"/>
      <c r="AB202" s="443"/>
      <c r="AC202" s="443"/>
      <c r="AD202" s="443"/>
      <c r="AE202" s="284"/>
      <c r="AF202" s="127"/>
      <c r="AG202" s="284"/>
      <c r="AH202" s="408"/>
      <c r="AI202" s="408"/>
      <c r="AJ202" s="398"/>
      <c r="AK202" s="399"/>
      <c r="AL202" s="399"/>
      <c r="AM202" s="398"/>
      <c r="AN202" s="400"/>
    </row>
    <row r="203" spans="1:40" ht="15.75" thickBot="1">
      <c r="A203" s="444"/>
      <c r="B203" s="446"/>
      <c r="C203" s="448"/>
      <c r="D203" s="284"/>
      <c r="E203" s="448"/>
      <c r="F203" s="448"/>
      <c r="G203" s="448"/>
      <c r="H203" s="419"/>
      <c r="I203" s="396"/>
      <c r="J203" s="450"/>
      <c r="K203" s="453"/>
      <c r="L203" s="408"/>
      <c r="M203" s="438"/>
      <c r="N203" s="304"/>
      <c r="O203" s="402"/>
      <c r="P203" s="50" t="s">
        <v>173</v>
      </c>
      <c r="Q203" s="45" t="s">
        <v>82</v>
      </c>
      <c r="R203" s="128">
        <f>+IFERROR(VLOOKUP(Q203,[7]DATOS!$E$2:$F$17,2,FALSE),"")</f>
        <v>15</v>
      </c>
      <c r="S203" s="286"/>
      <c r="T203" s="286"/>
      <c r="U203" s="286"/>
      <c r="V203" s="286"/>
      <c r="W203" s="286"/>
      <c r="X203" s="286"/>
      <c r="Y203" s="284"/>
      <c r="Z203" s="286"/>
      <c r="AA203" s="443"/>
      <c r="AB203" s="443"/>
      <c r="AC203" s="443"/>
      <c r="AD203" s="443"/>
      <c r="AE203" s="284"/>
      <c r="AF203" s="127"/>
      <c r="AG203" s="284"/>
      <c r="AH203" s="408"/>
      <c r="AI203" s="408"/>
      <c r="AJ203" s="398"/>
      <c r="AK203" s="399"/>
      <c r="AL203" s="399"/>
      <c r="AM203" s="398"/>
      <c r="AN203" s="400"/>
    </row>
    <row r="204" spans="1:40" ht="15.75" thickBot="1">
      <c r="A204" s="444"/>
      <c r="B204" s="446"/>
      <c r="C204" s="448"/>
      <c r="D204" s="284"/>
      <c r="E204" s="448"/>
      <c r="F204" s="448"/>
      <c r="G204" s="448"/>
      <c r="H204" s="419"/>
      <c r="I204" s="396"/>
      <c r="J204" s="450"/>
      <c r="K204" s="453"/>
      <c r="L204" s="408"/>
      <c r="M204" s="438"/>
      <c r="N204" s="304"/>
      <c r="O204" s="402"/>
      <c r="P204" s="50" t="s">
        <v>171</v>
      </c>
      <c r="Q204" s="45" t="s">
        <v>85</v>
      </c>
      <c r="R204" s="128">
        <f>+IFERROR(VLOOKUP(Q204,[7]DATOS!$E$2:$F$17,2,FALSE),"")</f>
        <v>15</v>
      </c>
      <c r="S204" s="286"/>
      <c r="T204" s="286"/>
      <c r="U204" s="286"/>
      <c r="V204" s="286"/>
      <c r="W204" s="286"/>
      <c r="X204" s="286"/>
      <c r="Y204" s="284"/>
      <c r="Z204" s="286"/>
      <c r="AA204" s="443"/>
      <c r="AB204" s="443"/>
      <c r="AC204" s="443"/>
      <c r="AD204" s="443"/>
      <c r="AE204" s="284"/>
      <c r="AF204" s="127"/>
      <c r="AG204" s="284"/>
      <c r="AH204" s="408"/>
      <c r="AI204" s="408"/>
      <c r="AJ204" s="398"/>
      <c r="AK204" s="399"/>
      <c r="AL204" s="399"/>
      <c r="AM204" s="398"/>
      <c r="AN204" s="400"/>
    </row>
    <row r="205" spans="1:40">
      <c r="A205" s="444"/>
      <c r="B205" s="446"/>
      <c r="C205" s="448"/>
      <c r="D205" s="284"/>
      <c r="E205" s="448"/>
      <c r="F205" s="448"/>
      <c r="G205" s="448"/>
      <c r="H205" s="419"/>
      <c r="I205" s="396"/>
      <c r="J205" s="450"/>
      <c r="K205" s="453"/>
      <c r="L205" s="408"/>
      <c r="M205" s="438"/>
      <c r="N205" s="304"/>
      <c r="O205" s="402"/>
      <c r="P205" s="50" t="s">
        <v>170</v>
      </c>
      <c r="Q205" s="45" t="s">
        <v>98</v>
      </c>
      <c r="R205" s="128">
        <f>+IFERROR(VLOOKUP(Q205,[7]DATOS!$E$2:$F$17,2,FALSE),"")</f>
        <v>15</v>
      </c>
      <c r="S205" s="286"/>
      <c r="T205" s="286"/>
      <c r="U205" s="286"/>
      <c r="V205" s="286"/>
      <c r="W205" s="286"/>
      <c r="X205" s="286"/>
      <c r="Y205" s="284"/>
      <c r="Z205" s="286"/>
      <c r="AA205" s="443"/>
      <c r="AB205" s="443"/>
      <c r="AC205" s="443"/>
      <c r="AD205" s="443"/>
      <c r="AE205" s="284"/>
      <c r="AF205" s="127"/>
      <c r="AG205" s="284"/>
      <c r="AH205" s="408"/>
      <c r="AI205" s="408"/>
      <c r="AJ205" s="398"/>
      <c r="AK205" s="399"/>
      <c r="AL205" s="399"/>
      <c r="AM205" s="398"/>
      <c r="AN205" s="400"/>
    </row>
    <row r="206" spans="1:40" ht="194.25" customHeight="1" thickBot="1">
      <c r="A206" s="444"/>
      <c r="B206" s="446"/>
      <c r="C206" s="448"/>
      <c r="D206" s="284"/>
      <c r="E206" s="448"/>
      <c r="F206" s="448"/>
      <c r="G206" s="448"/>
      <c r="H206" s="419"/>
      <c r="I206" s="396"/>
      <c r="J206" s="450"/>
      <c r="K206" s="453"/>
      <c r="L206" s="408"/>
      <c r="M206" s="438"/>
      <c r="N206" s="304"/>
      <c r="O206" s="402"/>
      <c r="P206" s="50" t="s">
        <v>168</v>
      </c>
      <c r="Q206" s="50" t="s">
        <v>87</v>
      </c>
      <c r="R206" s="128">
        <f>+IFERROR(VLOOKUP(Q206,[7]DATOS!$E$2:$F$17,2,FALSE),"")</f>
        <v>10</v>
      </c>
      <c r="S206" s="286"/>
      <c r="T206" s="286"/>
      <c r="U206" s="286"/>
      <c r="V206" s="286"/>
      <c r="W206" s="286"/>
      <c r="X206" s="286"/>
      <c r="Y206" s="284"/>
      <c r="Z206" s="286"/>
      <c r="AA206" s="443"/>
      <c r="AB206" s="443"/>
      <c r="AC206" s="443"/>
      <c r="AD206" s="443"/>
      <c r="AE206" s="284"/>
      <c r="AF206" s="127"/>
      <c r="AG206" s="284"/>
      <c r="AH206" s="408"/>
      <c r="AI206" s="408"/>
      <c r="AJ206" s="398"/>
      <c r="AK206" s="399"/>
      <c r="AL206" s="399"/>
      <c r="AM206" s="398"/>
      <c r="AN206" s="400"/>
    </row>
    <row r="207" spans="1:40" ht="34.5" customHeight="1" thickBot="1">
      <c r="A207" s="444"/>
      <c r="B207" s="446"/>
      <c r="C207" s="448"/>
      <c r="D207" s="284"/>
      <c r="E207" s="448"/>
      <c r="F207" s="448"/>
      <c r="G207" s="448"/>
      <c r="H207" s="419"/>
      <c r="I207" s="397"/>
      <c r="J207" s="450"/>
      <c r="K207" s="453"/>
      <c r="L207" s="408"/>
      <c r="M207" s="438"/>
      <c r="N207" s="401" t="s">
        <v>342</v>
      </c>
      <c r="O207" s="402" t="s">
        <v>65</v>
      </c>
      <c r="P207" s="69" t="s">
        <v>179</v>
      </c>
      <c r="Q207" s="45" t="s">
        <v>76</v>
      </c>
      <c r="R207" s="135">
        <f>+IFERROR(VLOOKUP(Q207,[6]DATOS!$E$2:$F$17,2,FALSE),"")</f>
        <v>15</v>
      </c>
      <c r="S207" s="403">
        <f>SUM(R207:R213)</f>
        <v>100</v>
      </c>
      <c r="T207" s="403" t="str">
        <f>+IF(AND(S207&lt;=100,S207&gt;=96),"Fuerte",IF(AND(S207&lt;=95,S207&gt;=86),"Moderado",IF(AND(S207&lt;=85,J207&gt;=0),"Débil"," ")))</f>
        <v>Fuerte</v>
      </c>
      <c r="U207" s="403" t="s">
        <v>90</v>
      </c>
      <c r="V207" s="40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03">
        <f>IF(V207="Fuerte",100,IF(V207="Moderado",50,IF(V207="Débil",0)))</f>
        <v>100</v>
      </c>
      <c r="X207" s="286"/>
      <c r="Y207" s="402" t="s">
        <v>341</v>
      </c>
      <c r="Z207" s="403" t="s">
        <v>340</v>
      </c>
      <c r="AA207" s="402" t="s">
        <v>339</v>
      </c>
      <c r="AB207" s="443"/>
      <c r="AC207" s="443"/>
      <c r="AD207" s="443"/>
      <c r="AE207" s="284"/>
      <c r="AF207" s="127"/>
      <c r="AG207" s="284"/>
      <c r="AH207" s="408"/>
      <c r="AI207" s="408"/>
      <c r="AJ207" s="404" t="s">
        <v>338</v>
      </c>
      <c r="AK207" s="399">
        <v>43497</v>
      </c>
      <c r="AL207" s="399">
        <v>43830</v>
      </c>
      <c r="AM207" s="402" t="s">
        <v>337</v>
      </c>
      <c r="AN207" s="406" t="s">
        <v>336</v>
      </c>
    </row>
    <row r="208" spans="1:40" ht="15.75" thickBot="1">
      <c r="A208" s="444"/>
      <c r="B208" s="446"/>
      <c r="C208" s="448"/>
      <c r="D208" s="284"/>
      <c r="E208" s="448"/>
      <c r="F208" s="448"/>
      <c r="G208" s="448"/>
      <c r="H208" s="419" t="s">
        <v>165</v>
      </c>
      <c r="I208" s="395" t="s">
        <v>68</v>
      </c>
      <c r="J208" s="450"/>
      <c r="K208" s="453"/>
      <c r="L208" s="408"/>
      <c r="M208" s="438"/>
      <c r="N208" s="401"/>
      <c r="O208" s="402"/>
      <c r="P208" s="69" t="s">
        <v>177</v>
      </c>
      <c r="Q208" s="45" t="s">
        <v>78</v>
      </c>
      <c r="R208" s="135">
        <f>+IFERROR(VLOOKUP(Q208,[6]DATOS!$E$2:$F$17,2,FALSE),"")</f>
        <v>15</v>
      </c>
      <c r="S208" s="403"/>
      <c r="T208" s="403"/>
      <c r="U208" s="403"/>
      <c r="V208" s="403"/>
      <c r="W208" s="403"/>
      <c r="X208" s="286"/>
      <c r="Y208" s="402"/>
      <c r="Z208" s="403"/>
      <c r="AA208" s="402"/>
      <c r="AB208" s="443"/>
      <c r="AC208" s="443"/>
      <c r="AD208" s="443"/>
      <c r="AE208" s="284"/>
      <c r="AF208" s="127"/>
      <c r="AG208" s="284"/>
      <c r="AH208" s="408"/>
      <c r="AI208" s="408"/>
      <c r="AJ208" s="405"/>
      <c r="AK208" s="399"/>
      <c r="AL208" s="399"/>
      <c r="AM208" s="402"/>
      <c r="AN208" s="406"/>
    </row>
    <row r="209" spans="1:40" ht="15.75" thickBot="1">
      <c r="A209" s="444"/>
      <c r="B209" s="446"/>
      <c r="C209" s="448"/>
      <c r="D209" s="284"/>
      <c r="E209" s="448"/>
      <c r="F209" s="448"/>
      <c r="G209" s="448"/>
      <c r="H209" s="419"/>
      <c r="I209" s="396" t="s">
        <v>68</v>
      </c>
      <c r="J209" s="450"/>
      <c r="K209" s="453"/>
      <c r="L209" s="408"/>
      <c r="M209" s="438"/>
      <c r="N209" s="401"/>
      <c r="O209" s="402"/>
      <c r="P209" s="69" t="s">
        <v>175</v>
      </c>
      <c r="Q209" s="45" t="s">
        <v>80</v>
      </c>
      <c r="R209" s="135">
        <f>+IFERROR(VLOOKUP(Q209,[6]DATOS!$E$2:$F$17,2,FALSE),"")</f>
        <v>15</v>
      </c>
      <c r="S209" s="403"/>
      <c r="T209" s="403"/>
      <c r="U209" s="403"/>
      <c r="V209" s="403"/>
      <c r="W209" s="403"/>
      <c r="X209" s="286"/>
      <c r="Y209" s="402"/>
      <c r="Z209" s="403"/>
      <c r="AA209" s="402"/>
      <c r="AB209" s="443"/>
      <c r="AC209" s="443"/>
      <c r="AD209" s="443"/>
      <c r="AE209" s="284"/>
      <c r="AF209" s="127"/>
      <c r="AG209" s="284"/>
      <c r="AH209" s="408"/>
      <c r="AI209" s="408"/>
      <c r="AJ209" s="405"/>
      <c r="AK209" s="399"/>
      <c r="AL209" s="399"/>
      <c r="AM209" s="402"/>
      <c r="AN209" s="406"/>
    </row>
    <row r="210" spans="1:40" ht="15.75" thickBot="1">
      <c r="A210" s="444"/>
      <c r="B210" s="446"/>
      <c r="C210" s="448"/>
      <c r="D210" s="284"/>
      <c r="E210" s="448"/>
      <c r="F210" s="448"/>
      <c r="G210" s="448"/>
      <c r="H210" s="419" t="s">
        <v>164</v>
      </c>
      <c r="I210" s="395" t="s">
        <v>513</v>
      </c>
      <c r="J210" s="450"/>
      <c r="K210" s="453"/>
      <c r="L210" s="408"/>
      <c r="M210" s="438"/>
      <c r="N210" s="401"/>
      <c r="O210" s="402"/>
      <c r="P210" s="69" t="s">
        <v>173</v>
      </c>
      <c r="Q210" s="45" t="s">
        <v>82</v>
      </c>
      <c r="R210" s="135">
        <f>+IFERROR(VLOOKUP(Q210,[6]DATOS!$E$2:$F$17,2,FALSE),"")</f>
        <v>15</v>
      </c>
      <c r="S210" s="403"/>
      <c r="T210" s="403"/>
      <c r="U210" s="403"/>
      <c r="V210" s="403"/>
      <c r="W210" s="403"/>
      <c r="X210" s="286"/>
      <c r="Y210" s="402"/>
      <c r="Z210" s="403"/>
      <c r="AA210" s="402"/>
      <c r="AB210" s="443"/>
      <c r="AC210" s="443"/>
      <c r="AD210" s="443"/>
      <c r="AE210" s="284"/>
      <c r="AF210" s="127"/>
      <c r="AG210" s="284"/>
      <c r="AH210" s="408"/>
      <c r="AI210" s="408"/>
      <c r="AJ210" s="405"/>
      <c r="AK210" s="399"/>
      <c r="AL210" s="399"/>
      <c r="AM210" s="402"/>
      <c r="AN210" s="406"/>
    </row>
    <row r="211" spans="1:40" ht="15.75" thickBot="1">
      <c r="A211" s="444"/>
      <c r="B211" s="446"/>
      <c r="C211" s="448"/>
      <c r="D211" s="284"/>
      <c r="E211" s="448"/>
      <c r="F211" s="448"/>
      <c r="G211" s="448"/>
      <c r="H211" s="419"/>
      <c r="I211" s="396" t="s">
        <v>68</v>
      </c>
      <c r="J211" s="450"/>
      <c r="K211" s="453"/>
      <c r="L211" s="408"/>
      <c r="M211" s="438"/>
      <c r="N211" s="401"/>
      <c r="O211" s="402"/>
      <c r="P211" s="69" t="s">
        <v>171</v>
      </c>
      <c r="Q211" s="45" t="s">
        <v>85</v>
      </c>
      <c r="R211" s="135">
        <f>+IFERROR(VLOOKUP(Q211,[6]DATOS!$E$2:$F$17,2,FALSE),"")</f>
        <v>15</v>
      </c>
      <c r="S211" s="403"/>
      <c r="T211" s="403"/>
      <c r="U211" s="403"/>
      <c r="V211" s="403"/>
      <c r="W211" s="403"/>
      <c r="X211" s="286"/>
      <c r="Y211" s="402"/>
      <c r="Z211" s="403"/>
      <c r="AA211" s="402"/>
      <c r="AB211" s="443"/>
      <c r="AC211" s="443"/>
      <c r="AD211" s="443"/>
      <c r="AE211" s="284"/>
      <c r="AF211" s="127"/>
      <c r="AG211" s="284"/>
      <c r="AH211" s="408"/>
      <c r="AI211" s="408"/>
      <c r="AJ211" s="405"/>
      <c r="AK211" s="399"/>
      <c r="AL211" s="399"/>
      <c r="AM211" s="402"/>
      <c r="AN211" s="406"/>
    </row>
    <row r="212" spans="1:40">
      <c r="A212" s="444"/>
      <c r="B212" s="446"/>
      <c r="C212" s="448"/>
      <c r="D212" s="284"/>
      <c r="E212" s="448"/>
      <c r="F212" s="448"/>
      <c r="G212" s="448"/>
      <c r="H212" s="419" t="s">
        <v>163</v>
      </c>
      <c r="I212" s="395" t="s">
        <v>513</v>
      </c>
      <c r="J212" s="450"/>
      <c r="K212" s="453"/>
      <c r="L212" s="408"/>
      <c r="M212" s="438"/>
      <c r="N212" s="401"/>
      <c r="O212" s="402"/>
      <c r="P212" s="69" t="s">
        <v>170</v>
      </c>
      <c r="Q212" s="45" t="s">
        <v>98</v>
      </c>
      <c r="R212" s="135">
        <f>+IFERROR(VLOOKUP(Q212,[6]DATOS!$E$2:$F$17,2,FALSE),"")</f>
        <v>15</v>
      </c>
      <c r="S212" s="403"/>
      <c r="T212" s="403"/>
      <c r="U212" s="403"/>
      <c r="V212" s="403"/>
      <c r="W212" s="403"/>
      <c r="X212" s="286"/>
      <c r="Y212" s="402"/>
      <c r="Z212" s="403"/>
      <c r="AA212" s="402"/>
      <c r="AB212" s="443"/>
      <c r="AC212" s="443"/>
      <c r="AD212" s="443"/>
      <c r="AE212" s="284"/>
      <c r="AF212" s="127"/>
      <c r="AG212" s="284"/>
      <c r="AH212" s="408"/>
      <c r="AI212" s="408"/>
      <c r="AJ212" s="405"/>
      <c r="AK212" s="399"/>
      <c r="AL212" s="399"/>
      <c r="AM212" s="402"/>
      <c r="AN212" s="406"/>
    </row>
    <row r="213" spans="1:40" ht="15.75" thickBot="1">
      <c r="A213" s="444"/>
      <c r="B213" s="446"/>
      <c r="C213" s="448"/>
      <c r="D213" s="284"/>
      <c r="E213" s="448"/>
      <c r="F213" s="448"/>
      <c r="G213" s="448"/>
      <c r="H213" s="419"/>
      <c r="I213" s="396" t="s">
        <v>68</v>
      </c>
      <c r="J213" s="450"/>
      <c r="K213" s="453"/>
      <c r="L213" s="408"/>
      <c r="M213" s="438"/>
      <c r="N213" s="401"/>
      <c r="O213" s="402"/>
      <c r="P213" s="69" t="s">
        <v>168</v>
      </c>
      <c r="Q213" s="50" t="s">
        <v>87</v>
      </c>
      <c r="R213" s="135">
        <f>+IFERROR(VLOOKUP(Q213,[6]DATOS!$E$2:$F$17,2,FALSE),"")</f>
        <v>10</v>
      </c>
      <c r="S213" s="403"/>
      <c r="T213" s="403"/>
      <c r="U213" s="403"/>
      <c r="V213" s="403"/>
      <c r="W213" s="403"/>
      <c r="X213" s="286"/>
      <c r="Y213" s="402"/>
      <c r="Z213" s="403"/>
      <c r="AA213" s="402"/>
      <c r="AB213" s="443"/>
      <c r="AC213" s="443"/>
      <c r="AD213" s="443"/>
      <c r="AE213" s="284"/>
      <c r="AF213" s="127"/>
      <c r="AG213" s="284"/>
      <c r="AH213" s="408"/>
      <c r="AI213" s="408"/>
      <c r="AJ213" s="405"/>
      <c r="AK213" s="399"/>
      <c r="AL213" s="399"/>
      <c r="AM213" s="402"/>
      <c r="AN213" s="406"/>
    </row>
    <row r="214" spans="1:40" ht="30" customHeight="1">
      <c r="A214" s="444"/>
      <c r="B214" s="447"/>
      <c r="C214" s="448"/>
      <c r="D214" s="284"/>
      <c r="E214" s="448"/>
      <c r="F214" s="448"/>
      <c r="G214" s="448"/>
      <c r="H214" s="129"/>
      <c r="I214" s="125"/>
      <c r="J214" s="451"/>
      <c r="K214" s="454"/>
      <c r="L214" s="408"/>
      <c r="M214" s="439"/>
      <c r="N214" s="137"/>
      <c r="O214" s="133"/>
      <c r="P214" s="69"/>
      <c r="Q214" s="69"/>
      <c r="R214" s="135"/>
      <c r="S214" s="135"/>
      <c r="T214" s="135"/>
      <c r="U214" s="135"/>
      <c r="V214" s="135"/>
      <c r="W214" s="135"/>
      <c r="X214" s="128"/>
      <c r="Y214" s="133"/>
      <c r="Z214" s="135"/>
      <c r="AA214" s="133"/>
      <c r="AB214" s="131"/>
      <c r="AC214" s="131"/>
      <c r="AD214" s="131"/>
      <c r="AE214" s="67"/>
      <c r="AF214" s="127"/>
      <c r="AG214" s="67"/>
      <c r="AH214" s="408"/>
      <c r="AI214" s="409"/>
      <c r="AJ214" s="134" t="s">
        <v>463</v>
      </c>
      <c r="AK214" s="109" t="s">
        <v>325</v>
      </c>
      <c r="AL214" s="109" t="s">
        <v>324</v>
      </c>
      <c r="AM214" s="133" t="s">
        <v>335</v>
      </c>
      <c r="AN214" s="136"/>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X87:X112"/>
    <mergeCell ref="Y87:Y94"/>
    <mergeCell ref="Z87:Z94"/>
    <mergeCell ref="AA87:AA94"/>
    <mergeCell ref="AB87:AB112"/>
    <mergeCell ref="AC87:AC112"/>
    <mergeCell ref="AD87:AD112"/>
    <mergeCell ref="AE87:AE112"/>
    <mergeCell ref="AF87:AF112"/>
    <mergeCell ref="L87:L112"/>
    <mergeCell ref="M87:M112"/>
    <mergeCell ref="N87:N94"/>
    <mergeCell ref="O87:O94"/>
    <mergeCell ref="S87:S94"/>
    <mergeCell ref="T87:T94"/>
    <mergeCell ref="U87:U94"/>
    <mergeCell ref="V87:V94"/>
    <mergeCell ref="W87:W94"/>
    <mergeCell ref="A87:A112"/>
    <mergeCell ref="B87:B112"/>
    <mergeCell ref="C87:C112"/>
    <mergeCell ref="D87:D112"/>
    <mergeCell ref="E87:E94"/>
    <mergeCell ref="F87:F112"/>
    <mergeCell ref="G87:G112"/>
    <mergeCell ref="J87:J112"/>
    <mergeCell ref="K87:K112"/>
    <mergeCell ref="I99:I100"/>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AW27:AW34"/>
    <mergeCell ref="AX27:AX34"/>
    <mergeCell ref="AY27:AY34"/>
    <mergeCell ref="AZ27:AZ34"/>
    <mergeCell ref="BA27:BA34"/>
    <mergeCell ref="AP27:AP34"/>
    <mergeCell ref="AQ27:AQ34"/>
    <mergeCell ref="AR27:AR34"/>
    <mergeCell ref="AS27:AS34"/>
    <mergeCell ref="AT27:AT34"/>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X35:X60"/>
    <mergeCell ref="Y35:Y42"/>
    <mergeCell ref="Z35:Z42"/>
    <mergeCell ref="AA35:AA42"/>
    <mergeCell ref="AB35:AB60"/>
    <mergeCell ref="AC35:AC60"/>
    <mergeCell ref="AD35:AD60"/>
    <mergeCell ref="AE35:AE60"/>
    <mergeCell ref="Y43:Y60"/>
    <mergeCell ref="Z43:Z60"/>
    <mergeCell ref="AA43:AA60"/>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AL61:AL68"/>
    <mergeCell ref="AM61:AM68"/>
    <mergeCell ref="AJ76:AJ86"/>
    <mergeCell ref="AK76:AK86"/>
    <mergeCell ref="AL76:AL86"/>
    <mergeCell ref="AM76:AM86"/>
    <mergeCell ref="S61:S68"/>
    <mergeCell ref="T61:T68"/>
    <mergeCell ref="U61:U68"/>
    <mergeCell ref="AD61:AD8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I113:I114"/>
    <mergeCell ref="I115:I116"/>
    <mergeCell ref="I117:I118"/>
    <mergeCell ref="I119:I120"/>
    <mergeCell ref="I121:I122"/>
    <mergeCell ref="I127:I128"/>
    <mergeCell ref="I149:I150"/>
    <mergeCell ref="I151:I152"/>
    <mergeCell ref="D139:D164"/>
    <mergeCell ref="E139:E164"/>
    <mergeCell ref="F139:F164"/>
    <mergeCell ref="H121:H12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s>
  <conditionalFormatting sqref="AH9">
    <cfRule type="containsText" dxfId="255" priority="45" operator="containsText" text="Extremo">
      <formula>NOT(ISERROR(SEARCH("Extremo",AH9)))</formula>
    </cfRule>
    <cfRule type="containsText" dxfId="254" priority="46" operator="containsText" text="Alto">
      <formula>NOT(ISERROR(SEARCH("Alto",AH9)))</formula>
    </cfRule>
    <cfRule type="containsText" dxfId="253" priority="47" operator="containsText" text="Moderado">
      <formula>NOT(ISERROR(SEARCH("Moderado",AH9)))</formula>
    </cfRule>
    <cfRule type="containsText" dxfId="252" priority="48" operator="containsText" text="Bajo">
      <formula>NOT(ISERROR(SEARCH("Bajo",AH9)))</formula>
    </cfRule>
  </conditionalFormatting>
  <conditionalFormatting sqref="L9">
    <cfRule type="containsText" dxfId="251" priority="41" operator="containsText" text="Extremo">
      <formula>NOT(ISERROR(SEARCH("Extremo",L9)))</formula>
    </cfRule>
    <cfRule type="containsText" dxfId="250" priority="42" operator="containsText" text="Alto">
      <formula>NOT(ISERROR(SEARCH("Alto",L9)))</formula>
    </cfRule>
    <cfRule type="containsText" dxfId="249" priority="43" operator="containsText" text="Moderado">
      <formula>NOT(ISERROR(SEARCH("Moderado",L9)))</formula>
    </cfRule>
    <cfRule type="containsText" dxfId="248" priority="44" operator="containsText" text="Bajo">
      <formula>NOT(ISERROR(SEARCH("Bajo",L9)))</formula>
    </cfRule>
  </conditionalFormatting>
  <conditionalFormatting sqref="AH35">
    <cfRule type="containsText" dxfId="247" priority="37" operator="containsText" text="Extremo">
      <formula>NOT(ISERROR(SEARCH("Extremo",AH35)))</formula>
    </cfRule>
    <cfRule type="containsText" dxfId="246" priority="38" operator="containsText" text="Alto">
      <formula>NOT(ISERROR(SEARCH("Alto",AH35)))</formula>
    </cfRule>
    <cfRule type="containsText" dxfId="245" priority="39" operator="containsText" text="Moderado">
      <formula>NOT(ISERROR(SEARCH("Moderado",AH35)))</formula>
    </cfRule>
    <cfRule type="containsText" dxfId="244" priority="40" operator="containsText" text="Bajo">
      <formula>NOT(ISERROR(SEARCH("Bajo",AH35)))</formula>
    </cfRule>
  </conditionalFormatting>
  <conditionalFormatting sqref="L35">
    <cfRule type="containsText" dxfId="243" priority="33" operator="containsText" text="Extremo">
      <formula>NOT(ISERROR(SEARCH("Extremo",L35)))</formula>
    </cfRule>
    <cfRule type="containsText" dxfId="242" priority="34" operator="containsText" text="Alto">
      <formula>NOT(ISERROR(SEARCH("Alto",L35)))</formula>
    </cfRule>
    <cfRule type="containsText" dxfId="241" priority="35" operator="containsText" text="Moderado">
      <formula>NOT(ISERROR(SEARCH("Moderado",L35)))</formula>
    </cfRule>
    <cfRule type="containsText" dxfId="240" priority="36" operator="containsText" text="Bajo">
      <formula>NOT(ISERROR(SEARCH("Bajo",L35)))</formula>
    </cfRule>
  </conditionalFormatting>
  <conditionalFormatting sqref="AH61">
    <cfRule type="containsText" dxfId="239" priority="29" operator="containsText" text="Extremo">
      <formula>NOT(ISERROR(SEARCH("Extremo",AH61)))</formula>
    </cfRule>
    <cfRule type="containsText" dxfId="238" priority="30" operator="containsText" text="Alto">
      <formula>NOT(ISERROR(SEARCH("Alto",AH61)))</formula>
    </cfRule>
    <cfRule type="containsText" dxfId="237" priority="31" operator="containsText" text="Moderado">
      <formula>NOT(ISERROR(SEARCH("Moderado",AH61)))</formula>
    </cfRule>
    <cfRule type="containsText" dxfId="236" priority="32" operator="containsText" text="Bajo">
      <formula>NOT(ISERROR(SEARCH("Bajo",AH61)))</formula>
    </cfRule>
  </conditionalFormatting>
  <conditionalFormatting sqref="L61">
    <cfRule type="containsText" dxfId="235" priority="25" operator="containsText" text="Extremo">
      <formula>NOT(ISERROR(SEARCH("Extremo",L61)))</formula>
    </cfRule>
    <cfRule type="containsText" dxfId="234" priority="26" operator="containsText" text="Alto">
      <formula>NOT(ISERROR(SEARCH("Alto",L61)))</formula>
    </cfRule>
    <cfRule type="containsText" dxfId="233" priority="27" operator="containsText" text="Moderado">
      <formula>NOT(ISERROR(SEARCH("Moderado",L61)))</formula>
    </cfRule>
    <cfRule type="containsText" dxfId="232" priority="28" operator="containsText" text="Bajo">
      <formula>NOT(ISERROR(SEARCH("Bajo",L61)))</formula>
    </cfRule>
  </conditionalFormatting>
  <conditionalFormatting sqref="AH87">
    <cfRule type="containsText" dxfId="231" priority="21" operator="containsText" text="Extremo">
      <formula>NOT(ISERROR(SEARCH("Extremo",AH87)))</formula>
    </cfRule>
    <cfRule type="containsText" dxfId="230" priority="22" operator="containsText" text="Alto">
      <formula>NOT(ISERROR(SEARCH("Alto",AH87)))</formula>
    </cfRule>
    <cfRule type="containsText" dxfId="229" priority="23" operator="containsText" text="Moderado">
      <formula>NOT(ISERROR(SEARCH("Moderado",AH87)))</formula>
    </cfRule>
    <cfRule type="containsText" dxfId="228" priority="24" operator="containsText" text="Bajo">
      <formula>NOT(ISERROR(SEARCH("Bajo",AH87)))</formula>
    </cfRule>
  </conditionalFormatting>
  <conditionalFormatting sqref="L87">
    <cfRule type="containsText" dxfId="227" priority="17" operator="containsText" text="Extremo">
      <formula>NOT(ISERROR(SEARCH("Extremo",L87)))</formula>
    </cfRule>
    <cfRule type="containsText" dxfId="226" priority="18" operator="containsText" text="Alto">
      <formula>NOT(ISERROR(SEARCH("Alto",L87)))</formula>
    </cfRule>
    <cfRule type="containsText" dxfId="225" priority="19" operator="containsText" text="Moderado">
      <formula>NOT(ISERROR(SEARCH("Moderado",L87)))</formula>
    </cfRule>
    <cfRule type="containsText" dxfId="224" priority="20" operator="containsText" text="Bajo">
      <formula>NOT(ISERROR(SEARCH("Bajo",L87)))</formula>
    </cfRule>
  </conditionalFormatting>
  <conditionalFormatting sqref="AH113">
    <cfRule type="containsText" dxfId="223" priority="13" operator="containsText" text="Extremo">
      <formula>NOT(ISERROR(SEARCH("Extremo",AH113)))</formula>
    </cfRule>
    <cfRule type="containsText" dxfId="222" priority="14" operator="containsText" text="Alto">
      <formula>NOT(ISERROR(SEARCH("Alto",AH113)))</formula>
    </cfRule>
    <cfRule type="containsText" dxfId="221" priority="15" operator="containsText" text="Moderado">
      <formula>NOT(ISERROR(SEARCH("Moderado",AH113)))</formula>
    </cfRule>
    <cfRule type="containsText" dxfId="220" priority="16" operator="containsText" text="Bajo">
      <formula>NOT(ISERROR(SEARCH("Bajo",AH113)))</formula>
    </cfRule>
  </conditionalFormatting>
  <conditionalFormatting sqref="L113">
    <cfRule type="containsText" dxfId="219" priority="9" operator="containsText" text="Extremo">
      <formula>NOT(ISERROR(SEARCH("Extremo",L113)))</formula>
    </cfRule>
    <cfRule type="containsText" dxfId="218" priority="10" operator="containsText" text="Alto">
      <formula>NOT(ISERROR(SEARCH("Alto",L113)))</formula>
    </cfRule>
    <cfRule type="containsText" dxfId="217" priority="11" operator="containsText" text="Moderado">
      <formula>NOT(ISERROR(SEARCH("Moderado",L113)))</formula>
    </cfRule>
    <cfRule type="containsText" dxfId="216" priority="12" operator="containsText" text="Bajo">
      <formula>NOT(ISERROR(SEARCH("Bajo",L113)))</formula>
    </cfRule>
  </conditionalFormatting>
  <conditionalFormatting sqref="AH165">
    <cfRule type="containsText" dxfId="215" priority="5" operator="containsText" text="Extremo">
      <formula>NOT(ISERROR(SEARCH("Extremo",AH165)))</formula>
    </cfRule>
    <cfRule type="containsText" dxfId="214" priority="6" operator="containsText" text="Alto">
      <formula>NOT(ISERROR(SEARCH("Alto",AH165)))</formula>
    </cfRule>
    <cfRule type="containsText" dxfId="213" priority="7" operator="containsText" text="Moderado">
      <formula>NOT(ISERROR(SEARCH("Moderado",AH165)))</formula>
    </cfRule>
    <cfRule type="containsText" dxfId="212" priority="8" operator="containsText" text="Bajo">
      <formula>NOT(ISERROR(SEARCH("Bajo",AH165)))</formula>
    </cfRule>
  </conditionalFormatting>
  <conditionalFormatting sqref="L165">
    <cfRule type="containsText" dxfId="211" priority="1" operator="containsText" text="Extremo">
      <formula>NOT(ISERROR(SEARCH("Extremo",L165)))</formula>
    </cfRule>
    <cfRule type="containsText" dxfId="210" priority="2" operator="containsText" text="Alto">
      <formula>NOT(ISERROR(SEARCH("Alto",L165)))</formula>
    </cfRule>
    <cfRule type="containsText" dxfId="209" priority="3" operator="containsText" text="Moderado">
      <formula>NOT(ISERROR(SEARCH("Moderado",L165)))</formula>
    </cfRule>
    <cfRule type="containsText" dxfId="208"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'\Users\ferrocarrilerosolitario\Library\Containers\com.microsoft.Excel\Data\Documents\D:\LHERRERA\Documents\OAP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'/Users/ferrocarrilerosolitario/Library/Containers/com.microsoft.Excel/Data/Documents/D:/LHERRERA/Documents/OAP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'/Users/ferrocarrilerosolitario/Library/Containers/com.microsoft.Excel/Data/Documents/D:/LHERRERA/Documents/OAP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1000000}">
          <x14:formula1>
            <xm:f>'\Users\ferrocarrilerosolitario\Library\Containers\com.microsoft.Excel\Data\Documents\C:\Users\erodelo\Desktop\[Copia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300-000012000000}">
          <x14:formula1>
            <xm:f>'/Users/ferrocarrilerosolitario/Library/Containers/com.microsoft.Excel/Data/Documents/C:/Users/cvega/AppData/Local/Microsoft/Windows/Temporary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3000000}">
          <x14:formula1>
            <xm:f>'/Users/ferrocarrilerosolitario/Library/Containers/com.microsoft.Excel/Data/Documents/D:/LHERRERA/Documents/OAP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42578125" style="5" customWidth="1"/>
    <col min="7" max="7" width="17.42578125" style="4" customWidth="1"/>
    <col min="8" max="8" width="75.7109375" style="43" customWidth="1"/>
    <col min="9" max="9" width="10.85546875" style="4" customWidth="1"/>
    <col min="10" max="10" width="8" style="4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42578125" style="111" customWidth="1"/>
    <col min="39" max="39" width="17.42578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42578125" style="5" customWidth="1"/>
    <col min="58" max="16384" width="11.42578125" style="1"/>
  </cols>
  <sheetData>
    <row r="1" spans="1:57" ht="40.5" customHeight="1" thickBot="1">
      <c r="A1" s="804"/>
      <c r="B1" s="805"/>
      <c r="C1" s="806"/>
      <c r="D1" s="811" t="s">
        <v>514</v>
      </c>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c r="BA1" s="812"/>
      <c r="BB1" s="812"/>
      <c r="BC1" s="812"/>
      <c r="BD1" s="812"/>
      <c r="BE1" s="813"/>
    </row>
    <row r="2" spans="1:57" ht="30" customHeight="1" thickBot="1">
      <c r="A2" s="807"/>
      <c r="B2" s="808"/>
      <c r="C2" s="808"/>
      <c r="D2" s="317" t="s">
        <v>441</v>
      </c>
      <c r="E2" s="318"/>
      <c r="F2" s="318"/>
      <c r="G2" s="318"/>
      <c r="H2" s="318"/>
      <c r="I2" s="318"/>
      <c r="J2" s="318"/>
      <c r="K2" s="319"/>
      <c r="L2" s="325" t="s">
        <v>440</v>
      </c>
      <c r="M2" s="326"/>
      <c r="N2" s="326"/>
      <c r="O2" s="326"/>
      <c r="P2" s="327"/>
      <c r="Q2" s="41"/>
      <c r="R2" s="318"/>
      <c r="S2" s="318"/>
      <c r="T2" s="318"/>
      <c r="U2" s="318"/>
      <c r="V2" s="318"/>
      <c r="W2" s="318"/>
      <c r="X2" s="318"/>
      <c r="Y2" s="318"/>
      <c r="Z2" s="318"/>
      <c r="AA2" s="318"/>
      <c r="AB2" s="318"/>
      <c r="AC2" s="318"/>
      <c r="AD2" s="318"/>
      <c r="AE2" s="318"/>
      <c r="AF2" s="318"/>
      <c r="AG2" s="319"/>
      <c r="AH2" s="325"/>
      <c r="AI2" s="326"/>
      <c r="AJ2" s="326"/>
      <c r="AK2" s="326"/>
      <c r="AL2" s="326"/>
      <c r="AM2" s="326"/>
      <c r="AN2" s="326"/>
      <c r="AO2" s="326"/>
      <c r="AP2" s="326"/>
      <c r="AQ2" s="326"/>
      <c r="AR2" s="326"/>
      <c r="AS2" s="326"/>
      <c r="AT2" s="326"/>
      <c r="AU2" s="326"/>
      <c r="AV2" s="326"/>
      <c r="AW2" s="326"/>
      <c r="AX2" s="326"/>
      <c r="AY2" s="326"/>
      <c r="AZ2" s="326"/>
      <c r="BA2" s="326"/>
      <c r="BB2" s="326"/>
      <c r="BC2" s="326"/>
      <c r="BD2" s="326"/>
      <c r="BE2" s="327"/>
    </row>
    <row r="3" spans="1:57" ht="30" hidden="1" customHeight="1" thickBot="1">
      <c r="A3" s="809"/>
      <c r="B3" s="810"/>
      <c r="C3" s="810"/>
      <c r="D3" s="320" t="s">
        <v>15</v>
      </c>
      <c r="E3" s="322"/>
      <c r="F3" s="648">
        <v>43455</v>
      </c>
      <c r="G3" s="326"/>
      <c r="H3" s="326"/>
      <c r="I3" s="326"/>
      <c r="J3" s="326"/>
      <c r="K3" s="326"/>
      <c r="L3" s="326"/>
      <c r="M3" s="326"/>
      <c r="N3" s="326"/>
      <c r="O3" s="326"/>
      <c r="P3" s="327"/>
      <c r="Q3" s="40"/>
      <c r="R3" s="321"/>
      <c r="S3" s="321"/>
      <c r="T3" s="321"/>
      <c r="U3" s="321"/>
      <c r="V3" s="321"/>
      <c r="W3" s="321"/>
      <c r="X3" s="321"/>
      <c r="Y3" s="321"/>
      <c r="Z3" s="321"/>
      <c r="AA3" s="321"/>
      <c r="AB3" s="321"/>
      <c r="AC3" s="321"/>
      <c r="AD3" s="321"/>
      <c r="AE3" s="322"/>
      <c r="AF3" s="39"/>
      <c r="AG3" s="325"/>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7"/>
    </row>
    <row r="4" spans="1:57" ht="30" hidden="1" customHeight="1" thickBot="1">
      <c r="A4" s="2"/>
      <c r="B4" s="2"/>
      <c r="C4" s="2"/>
      <c r="D4" s="2"/>
      <c r="E4" s="2"/>
      <c r="F4" s="2"/>
      <c r="G4" s="2"/>
      <c r="H4" s="77"/>
      <c r="I4" s="2"/>
      <c r="J4" s="76"/>
      <c r="K4" s="2"/>
      <c r="L4" s="2"/>
      <c r="M4" s="2"/>
      <c r="N4" s="2"/>
      <c r="O4" s="2"/>
      <c r="P4" s="2"/>
      <c r="Q4" s="2"/>
      <c r="R4" s="2"/>
      <c r="S4" s="2"/>
      <c r="T4" s="2"/>
      <c r="U4" s="2"/>
      <c r="V4" s="2"/>
      <c r="W4" s="2"/>
      <c r="X4" s="2"/>
      <c r="Y4" s="2"/>
      <c r="Z4" s="2"/>
      <c r="AA4" s="2"/>
      <c r="AB4" s="2"/>
      <c r="AC4" s="2"/>
      <c r="AD4" s="2"/>
      <c r="AE4" s="2"/>
      <c r="AF4" s="2"/>
      <c r="AG4" s="2"/>
      <c r="AH4" s="2"/>
      <c r="AI4" s="2"/>
      <c r="AJ4" s="2"/>
      <c r="AK4" s="108"/>
      <c r="AL4" s="108"/>
      <c r="AM4" s="2"/>
      <c r="AN4" s="2"/>
    </row>
    <row r="5" spans="1:57" ht="35.25" customHeight="1">
      <c r="A5" s="308" t="s">
        <v>56</v>
      </c>
      <c r="B5" s="638"/>
      <c r="C5" s="309"/>
      <c r="D5" s="309"/>
      <c r="E5" s="309"/>
      <c r="F5" s="310"/>
      <c r="G5" s="308" t="s">
        <v>57</v>
      </c>
      <c r="H5" s="638"/>
      <c r="I5" s="638"/>
      <c r="J5" s="638"/>
      <c r="K5" s="309"/>
      <c r="L5" s="309"/>
      <c r="M5" s="639"/>
      <c r="N5" s="640" t="s">
        <v>58</v>
      </c>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2"/>
      <c r="AO5" s="638" t="s">
        <v>59</v>
      </c>
      <c r="AP5" s="323"/>
      <c r="AQ5" s="323"/>
      <c r="AR5" s="323"/>
      <c r="AS5" s="323"/>
      <c r="AT5" s="323"/>
      <c r="AU5" s="323"/>
      <c r="AV5" s="323"/>
      <c r="AW5" s="323"/>
      <c r="AX5" s="323"/>
      <c r="AY5" s="323"/>
      <c r="AZ5" s="324"/>
      <c r="BA5" s="308" t="s">
        <v>60</v>
      </c>
      <c r="BB5" s="323"/>
      <c r="BC5" s="323"/>
      <c r="BD5" s="323"/>
      <c r="BE5" s="324"/>
    </row>
    <row r="6" spans="1:57" s="3" customFormat="1" ht="30.75" customHeight="1">
      <c r="A6" s="276" t="s">
        <v>12</v>
      </c>
      <c r="B6" s="278" t="s">
        <v>490</v>
      </c>
      <c r="C6" s="278" t="s">
        <v>439</v>
      </c>
      <c r="D6" s="278" t="s">
        <v>438</v>
      </c>
      <c r="E6" s="278" t="s">
        <v>437</v>
      </c>
      <c r="F6" s="294" t="s">
        <v>436</v>
      </c>
      <c r="G6" s="276" t="s">
        <v>41</v>
      </c>
      <c r="H6" s="649" t="s">
        <v>435</v>
      </c>
      <c r="I6" s="650"/>
      <c r="J6" s="651"/>
      <c r="K6" s="635" t="s">
        <v>42</v>
      </c>
      <c r="L6" s="635" t="s">
        <v>434</v>
      </c>
      <c r="M6" s="656" t="s">
        <v>433</v>
      </c>
      <c r="N6" s="276" t="s">
        <v>432</v>
      </c>
      <c r="O6" s="452" t="s">
        <v>64</v>
      </c>
      <c r="P6" s="631" t="s">
        <v>431</v>
      </c>
      <c r="Q6" s="658"/>
      <c r="R6" s="644"/>
      <c r="S6" s="635" t="s">
        <v>430</v>
      </c>
      <c r="T6" s="633" t="s">
        <v>429</v>
      </c>
      <c r="U6" s="452" t="s">
        <v>428</v>
      </c>
      <c r="V6" s="635" t="s">
        <v>427</v>
      </c>
      <c r="W6" s="635" t="s">
        <v>426</v>
      </c>
      <c r="X6" s="633" t="s">
        <v>425</v>
      </c>
      <c r="Y6" s="452" t="s">
        <v>74</v>
      </c>
      <c r="Z6" s="278" t="s">
        <v>424</v>
      </c>
      <c r="AA6" s="278" t="s">
        <v>423</v>
      </c>
      <c r="AB6" s="635" t="s">
        <v>422</v>
      </c>
      <c r="AC6" s="278" t="s">
        <v>421</v>
      </c>
      <c r="AD6" s="278" t="s">
        <v>420</v>
      </c>
      <c r="AE6" s="635" t="s">
        <v>2</v>
      </c>
      <c r="AF6" s="75"/>
      <c r="AG6" s="635" t="s">
        <v>3</v>
      </c>
      <c r="AH6" s="635" t="s">
        <v>4</v>
      </c>
      <c r="AI6" s="635" t="s">
        <v>419</v>
      </c>
      <c r="AJ6" s="298" t="s">
        <v>418</v>
      </c>
      <c r="AK6" s="298"/>
      <c r="AL6" s="298"/>
      <c r="AM6" s="298"/>
      <c r="AN6" s="299"/>
      <c r="AO6" s="646" t="s">
        <v>16</v>
      </c>
      <c r="AP6" s="300"/>
      <c r="AQ6" s="300"/>
      <c r="AR6" s="300"/>
      <c r="AS6" s="300" t="s">
        <v>17</v>
      </c>
      <c r="AT6" s="300"/>
      <c r="AU6" s="300"/>
      <c r="AV6" s="300"/>
      <c r="AW6" s="300" t="s">
        <v>16</v>
      </c>
      <c r="AX6" s="300"/>
      <c r="AY6" s="300"/>
      <c r="AZ6" s="301"/>
      <c r="BA6" s="276" t="s">
        <v>19</v>
      </c>
      <c r="BB6" s="278" t="s">
        <v>54</v>
      </c>
      <c r="BC6" s="278" t="s">
        <v>23</v>
      </c>
      <c r="BD6" s="278" t="s">
        <v>20</v>
      </c>
      <c r="BE6" s="631" t="s">
        <v>55</v>
      </c>
    </row>
    <row r="7" spans="1:57" s="3" customFormat="1" ht="27" customHeight="1">
      <c r="A7" s="276"/>
      <c r="B7" s="278"/>
      <c r="C7" s="278"/>
      <c r="D7" s="278"/>
      <c r="E7" s="278"/>
      <c r="F7" s="294"/>
      <c r="G7" s="276"/>
      <c r="H7" s="652"/>
      <c r="I7" s="653"/>
      <c r="J7" s="654"/>
      <c r="K7" s="635"/>
      <c r="L7" s="635"/>
      <c r="M7" s="656"/>
      <c r="N7" s="276"/>
      <c r="O7" s="453"/>
      <c r="P7" s="452" t="s">
        <v>417</v>
      </c>
      <c r="Q7" s="452" t="s">
        <v>416</v>
      </c>
      <c r="R7" s="633" t="s">
        <v>415</v>
      </c>
      <c r="S7" s="635"/>
      <c r="T7" s="636"/>
      <c r="U7" s="453"/>
      <c r="V7" s="635"/>
      <c r="W7" s="635"/>
      <c r="X7" s="636"/>
      <c r="Y7" s="453"/>
      <c r="Z7" s="278"/>
      <c r="AA7" s="278"/>
      <c r="AB7" s="635"/>
      <c r="AC7" s="278"/>
      <c r="AD7" s="278"/>
      <c r="AE7" s="635"/>
      <c r="AF7" s="75"/>
      <c r="AG7" s="635"/>
      <c r="AH7" s="635"/>
      <c r="AI7" s="635"/>
      <c r="AJ7" s="278" t="s">
        <v>414</v>
      </c>
      <c r="AK7" s="635" t="s">
        <v>8</v>
      </c>
      <c r="AL7" s="635" t="s">
        <v>9</v>
      </c>
      <c r="AM7" s="278" t="s">
        <v>10</v>
      </c>
      <c r="AN7" s="294" t="s">
        <v>11</v>
      </c>
      <c r="AO7" s="644" t="s">
        <v>21</v>
      </c>
      <c r="AP7" s="278" t="s">
        <v>22</v>
      </c>
      <c r="AQ7" s="278" t="s">
        <v>24</v>
      </c>
      <c r="AR7" s="278" t="s">
        <v>23</v>
      </c>
      <c r="AS7" s="278" t="s">
        <v>21</v>
      </c>
      <c r="AT7" s="278" t="s">
        <v>22</v>
      </c>
      <c r="AU7" s="278" t="s">
        <v>24</v>
      </c>
      <c r="AV7" s="278" t="s">
        <v>23</v>
      </c>
      <c r="AW7" s="278" t="s">
        <v>21</v>
      </c>
      <c r="AX7" s="278" t="s">
        <v>22</v>
      </c>
      <c r="AY7" s="278" t="s">
        <v>24</v>
      </c>
      <c r="AZ7" s="294" t="s">
        <v>23</v>
      </c>
      <c r="BA7" s="276"/>
      <c r="BB7" s="278"/>
      <c r="BC7" s="278"/>
      <c r="BD7" s="278"/>
      <c r="BE7" s="631"/>
    </row>
    <row r="8" spans="1:57" ht="21.75" customHeight="1" thickBot="1">
      <c r="A8" s="277"/>
      <c r="B8" s="279"/>
      <c r="C8" s="279"/>
      <c r="D8" s="279"/>
      <c r="E8" s="279"/>
      <c r="F8" s="295"/>
      <c r="G8" s="277"/>
      <c r="H8" s="86" t="s">
        <v>413</v>
      </c>
      <c r="I8" s="44" t="s">
        <v>412</v>
      </c>
      <c r="J8" s="57" t="s">
        <v>51</v>
      </c>
      <c r="K8" s="655"/>
      <c r="L8" s="655"/>
      <c r="M8" s="657"/>
      <c r="N8" s="277"/>
      <c r="O8" s="560"/>
      <c r="P8" s="453"/>
      <c r="Q8" s="560"/>
      <c r="R8" s="634"/>
      <c r="S8" s="655"/>
      <c r="T8" s="636"/>
      <c r="U8" s="453"/>
      <c r="V8" s="635"/>
      <c r="W8" s="635"/>
      <c r="X8" s="637"/>
      <c r="Y8" s="454"/>
      <c r="Z8" s="278"/>
      <c r="AA8" s="452"/>
      <c r="AB8" s="633"/>
      <c r="AC8" s="452"/>
      <c r="AD8" s="452"/>
      <c r="AE8" s="633"/>
      <c r="AF8" s="78"/>
      <c r="AG8" s="633"/>
      <c r="AH8" s="633"/>
      <c r="AI8" s="633"/>
      <c r="AJ8" s="452"/>
      <c r="AK8" s="633"/>
      <c r="AL8" s="633"/>
      <c r="AM8" s="452"/>
      <c r="AN8" s="643"/>
      <c r="AO8" s="645"/>
      <c r="AP8" s="279"/>
      <c r="AQ8" s="279"/>
      <c r="AR8" s="279"/>
      <c r="AS8" s="279"/>
      <c r="AT8" s="279"/>
      <c r="AU8" s="279"/>
      <c r="AV8" s="279"/>
      <c r="AW8" s="279"/>
      <c r="AX8" s="279"/>
      <c r="AY8" s="279"/>
      <c r="AZ8" s="295"/>
      <c r="BA8" s="277"/>
      <c r="BB8" s="279"/>
      <c r="BC8" s="279"/>
      <c r="BD8" s="279"/>
      <c r="BE8" s="632"/>
    </row>
    <row r="9" spans="1:57" ht="46.5" customHeight="1" thickBot="1">
      <c r="A9" s="621">
        <v>1</v>
      </c>
      <c r="B9" s="584" t="s">
        <v>491</v>
      </c>
      <c r="C9" s="395" t="s">
        <v>515</v>
      </c>
      <c r="D9" s="523" t="s">
        <v>32</v>
      </c>
      <c r="E9" s="515" t="s">
        <v>410</v>
      </c>
      <c r="F9" s="523" t="s">
        <v>516</v>
      </c>
      <c r="G9" s="627" t="s">
        <v>100</v>
      </c>
      <c r="H9" s="52" t="s">
        <v>194</v>
      </c>
      <c r="I9" s="58" t="s">
        <v>68</v>
      </c>
      <c r="J9" s="557">
        <f>COUNTIF(I9:I34,[3]DATOS!$D$24)</f>
        <v>14</v>
      </c>
      <c r="K9" s="559" t="str">
        <f>+IF(AND(J9&lt;6,J9&gt;0),"Moderado",IF(AND(J9&lt;12,J9&gt;5),"Mayor",IF(AND(J9&lt;20,J9&gt;11),"Catastrófico","Responda las Preguntas de Impacto")))</f>
        <v>Catastrófico</v>
      </c>
      <c r="L9" s="407"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519"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794" t="s">
        <v>408</v>
      </c>
      <c r="O9" s="407" t="s">
        <v>65</v>
      </c>
      <c r="P9" s="50" t="s">
        <v>179</v>
      </c>
      <c r="Q9" s="45" t="s">
        <v>76</v>
      </c>
      <c r="R9" s="45">
        <f>+IFERROR(VLOOKUP(Q9,[3]DATOS!$E$2:$F$17,2,FALSE),"")</f>
        <v>15</v>
      </c>
      <c r="S9" s="500">
        <f>SUM(R9:R16)</f>
        <v>100</v>
      </c>
      <c r="T9" s="543" t="str">
        <f>+IF(AND(S9&lt;=100,S9&gt;=96),"Fuerte",IF(AND(S9&lt;=95,S9&gt;=86),"Moderado",IF(AND(S9&lt;=85,J9&gt;=0),"Débil"," ")))</f>
        <v>Fuerte</v>
      </c>
      <c r="U9" s="543" t="s">
        <v>90</v>
      </c>
      <c r="V9" s="54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43">
        <f>IF(V9="Fuerte",100,IF(V9="Moderado",50,IF(V9="Débil",0)))</f>
        <v>100</v>
      </c>
      <c r="X9" s="543">
        <f>AVERAGE(W9:W34)</f>
        <v>100</v>
      </c>
      <c r="Y9" s="543" t="s">
        <v>407</v>
      </c>
      <c r="Z9" s="797" t="s">
        <v>330</v>
      </c>
      <c r="AA9" s="799" t="s">
        <v>406</v>
      </c>
      <c r="AB9" s="459" t="str">
        <f>+IF(X9=100,"Fuerte",IF(AND(X9&lt;=99,X9&gt;=50),"Moderado",IF(X9&lt;50,"Débil"," ")))</f>
        <v>Fuerte</v>
      </c>
      <c r="AC9" s="459" t="s">
        <v>95</v>
      </c>
      <c r="AD9" s="459" t="s">
        <v>96</v>
      </c>
      <c r="AE9" s="407"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07"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07" t="str">
        <f>K9</f>
        <v>Catastrófico</v>
      </c>
      <c r="AH9" s="407"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84"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791" t="s">
        <v>473</v>
      </c>
      <c r="AK9" s="607">
        <v>43132</v>
      </c>
      <c r="AL9" s="607">
        <v>43465</v>
      </c>
      <c r="AM9" s="610" t="s">
        <v>405</v>
      </c>
      <c r="AN9" s="801" t="s">
        <v>472</v>
      </c>
      <c r="AO9" s="539"/>
      <c r="AP9" s="500"/>
      <c r="AQ9" s="500"/>
      <c r="AR9" s="500"/>
      <c r="AS9" s="500"/>
      <c r="AT9" s="500"/>
      <c r="AU9" s="500"/>
      <c r="AV9" s="500"/>
      <c r="AW9" s="500"/>
      <c r="AX9" s="500"/>
      <c r="AY9" s="500"/>
      <c r="AZ9" s="503"/>
      <c r="BA9" s="506"/>
      <c r="BB9" s="533"/>
      <c r="BC9" s="533"/>
      <c r="BD9" s="533"/>
      <c r="BE9" s="536"/>
    </row>
    <row r="10" spans="1:57" ht="30" customHeight="1" thickBot="1">
      <c r="A10" s="622"/>
      <c r="B10" s="585"/>
      <c r="C10" s="396"/>
      <c r="D10" s="524"/>
      <c r="E10" s="426"/>
      <c r="F10" s="524"/>
      <c r="G10" s="531"/>
      <c r="H10" s="47" t="s">
        <v>187</v>
      </c>
      <c r="I10" s="113" t="s">
        <v>68</v>
      </c>
      <c r="J10" s="450"/>
      <c r="K10" s="453"/>
      <c r="L10" s="408"/>
      <c r="M10" s="438"/>
      <c r="N10" s="795"/>
      <c r="O10" s="408"/>
      <c r="P10" s="50" t="s">
        <v>177</v>
      </c>
      <c r="Q10" s="45" t="s">
        <v>78</v>
      </c>
      <c r="R10" s="45">
        <f>+IFERROR(VLOOKUP(Q10,[3]DATOS!$E$2:$F$17,2,FALSE),"")</f>
        <v>15</v>
      </c>
      <c r="S10" s="501"/>
      <c r="T10" s="501"/>
      <c r="U10" s="501"/>
      <c r="V10" s="501"/>
      <c r="W10" s="501"/>
      <c r="X10" s="501"/>
      <c r="Y10" s="501"/>
      <c r="Z10" s="602"/>
      <c r="AA10" s="800"/>
      <c r="AB10" s="460"/>
      <c r="AC10" s="460"/>
      <c r="AD10" s="460"/>
      <c r="AE10" s="408"/>
      <c r="AF10" s="408"/>
      <c r="AG10" s="408"/>
      <c r="AH10" s="408"/>
      <c r="AI10" s="284"/>
      <c r="AJ10" s="792"/>
      <c r="AK10" s="608"/>
      <c r="AL10" s="608"/>
      <c r="AM10" s="551"/>
      <c r="AN10" s="802"/>
      <c r="AO10" s="540"/>
      <c r="AP10" s="501"/>
      <c r="AQ10" s="501"/>
      <c r="AR10" s="501"/>
      <c r="AS10" s="501"/>
      <c r="AT10" s="501"/>
      <c r="AU10" s="501"/>
      <c r="AV10" s="501"/>
      <c r="AW10" s="501"/>
      <c r="AX10" s="501"/>
      <c r="AY10" s="501"/>
      <c r="AZ10" s="504"/>
      <c r="BA10" s="507"/>
      <c r="BB10" s="534"/>
      <c r="BC10" s="534"/>
      <c r="BD10" s="534"/>
      <c r="BE10" s="537"/>
    </row>
    <row r="11" spans="1:57" ht="30" customHeight="1" thickBot="1">
      <c r="A11" s="622"/>
      <c r="B11" s="585"/>
      <c r="C11" s="396"/>
      <c r="D11" s="524"/>
      <c r="E11" s="426"/>
      <c r="F11" s="524"/>
      <c r="G11" s="531"/>
      <c r="H11" s="47" t="s">
        <v>186</v>
      </c>
      <c r="I11" s="113" t="s">
        <v>68</v>
      </c>
      <c r="J11" s="450"/>
      <c r="K11" s="453"/>
      <c r="L11" s="408"/>
      <c r="M11" s="438"/>
      <c r="N11" s="795"/>
      <c r="O11" s="408"/>
      <c r="P11" s="50" t="s">
        <v>175</v>
      </c>
      <c r="Q11" s="45" t="s">
        <v>80</v>
      </c>
      <c r="R11" s="45">
        <f>+IFERROR(VLOOKUP(Q11,[3]DATOS!$E$2:$F$17,2,FALSE),"")</f>
        <v>15</v>
      </c>
      <c r="S11" s="501"/>
      <c r="T11" s="501"/>
      <c r="U11" s="501"/>
      <c r="V11" s="501"/>
      <c r="W11" s="501"/>
      <c r="X11" s="501"/>
      <c r="Y11" s="501"/>
      <c r="Z11" s="602"/>
      <c r="AA11" s="800"/>
      <c r="AB11" s="460"/>
      <c r="AC11" s="460"/>
      <c r="AD11" s="460"/>
      <c r="AE11" s="408"/>
      <c r="AF11" s="408"/>
      <c r="AG11" s="408"/>
      <c r="AH11" s="408"/>
      <c r="AI11" s="284"/>
      <c r="AJ11" s="792"/>
      <c r="AK11" s="608"/>
      <c r="AL11" s="608"/>
      <c r="AM11" s="551"/>
      <c r="AN11" s="802"/>
      <c r="AO11" s="540"/>
      <c r="AP11" s="501"/>
      <c r="AQ11" s="501"/>
      <c r="AR11" s="501"/>
      <c r="AS11" s="501"/>
      <c r="AT11" s="501"/>
      <c r="AU11" s="501"/>
      <c r="AV11" s="501"/>
      <c r="AW11" s="501"/>
      <c r="AX11" s="501"/>
      <c r="AY11" s="501"/>
      <c r="AZ11" s="504"/>
      <c r="BA11" s="507"/>
      <c r="BB11" s="534"/>
      <c r="BC11" s="534"/>
      <c r="BD11" s="534"/>
      <c r="BE11" s="537"/>
    </row>
    <row r="12" spans="1:57" ht="30" customHeight="1" thickBot="1">
      <c r="A12" s="622"/>
      <c r="B12" s="585"/>
      <c r="C12" s="396"/>
      <c r="D12" s="524"/>
      <c r="E12" s="426"/>
      <c r="F12" s="524"/>
      <c r="G12" s="531"/>
      <c r="H12" s="47" t="s">
        <v>185</v>
      </c>
      <c r="I12" s="113" t="s">
        <v>513</v>
      </c>
      <c r="J12" s="450"/>
      <c r="K12" s="453"/>
      <c r="L12" s="408"/>
      <c r="M12" s="438"/>
      <c r="N12" s="795"/>
      <c r="O12" s="408"/>
      <c r="P12" s="50" t="s">
        <v>173</v>
      </c>
      <c r="Q12" s="45" t="s">
        <v>82</v>
      </c>
      <c r="R12" s="45">
        <f>+IFERROR(VLOOKUP(Q12,[3]DATOS!$E$2:$F$17,2,FALSE),"")</f>
        <v>15</v>
      </c>
      <c r="S12" s="501"/>
      <c r="T12" s="501"/>
      <c r="U12" s="501"/>
      <c r="V12" s="501"/>
      <c r="W12" s="501"/>
      <c r="X12" s="501"/>
      <c r="Y12" s="501"/>
      <c r="Z12" s="602"/>
      <c r="AA12" s="800"/>
      <c r="AB12" s="460"/>
      <c r="AC12" s="460"/>
      <c r="AD12" s="460"/>
      <c r="AE12" s="408"/>
      <c r="AF12" s="408"/>
      <c r="AG12" s="408"/>
      <c r="AH12" s="408"/>
      <c r="AI12" s="284"/>
      <c r="AJ12" s="792"/>
      <c r="AK12" s="608"/>
      <c r="AL12" s="608"/>
      <c r="AM12" s="551"/>
      <c r="AN12" s="802"/>
      <c r="AO12" s="540"/>
      <c r="AP12" s="501"/>
      <c r="AQ12" s="501"/>
      <c r="AR12" s="501"/>
      <c r="AS12" s="501"/>
      <c r="AT12" s="501"/>
      <c r="AU12" s="501"/>
      <c r="AV12" s="501"/>
      <c r="AW12" s="501"/>
      <c r="AX12" s="501"/>
      <c r="AY12" s="501"/>
      <c r="AZ12" s="504"/>
      <c r="BA12" s="507"/>
      <c r="BB12" s="534"/>
      <c r="BC12" s="534"/>
      <c r="BD12" s="534"/>
      <c r="BE12" s="537"/>
    </row>
    <row r="13" spans="1:57" ht="30" customHeight="1" thickBot="1">
      <c r="A13" s="622"/>
      <c r="B13" s="585"/>
      <c r="C13" s="396"/>
      <c r="D13" s="524"/>
      <c r="E13" s="426"/>
      <c r="F13" s="524"/>
      <c r="G13" s="531"/>
      <c r="H13" s="47" t="s">
        <v>184</v>
      </c>
      <c r="I13" s="113" t="s">
        <v>68</v>
      </c>
      <c r="J13" s="450"/>
      <c r="K13" s="453"/>
      <c r="L13" s="408"/>
      <c r="M13" s="438"/>
      <c r="N13" s="795"/>
      <c r="O13" s="408"/>
      <c r="P13" s="50" t="s">
        <v>171</v>
      </c>
      <c r="Q13" s="45" t="s">
        <v>85</v>
      </c>
      <c r="R13" s="45">
        <f>+IFERROR(VLOOKUP(Q13,[3]DATOS!$E$2:$F$17,2,FALSE),"")</f>
        <v>15</v>
      </c>
      <c r="S13" s="501"/>
      <c r="T13" s="501"/>
      <c r="U13" s="501"/>
      <c r="V13" s="501"/>
      <c r="W13" s="501"/>
      <c r="X13" s="501"/>
      <c r="Y13" s="501"/>
      <c r="Z13" s="602"/>
      <c r="AA13" s="800"/>
      <c r="AB13" s="460"/>
      <c r="AC13" s="460"/>
      <c r="AD13" s="460"/>
      <c r="AE13" s="408"/>
      <c r="AF13" s="408"/>
      <c r="AG13" s="408"/>
      <c r="AH13" s="408"/>
      <c r="AI13" s="284"/>
      <c r="AJ13" s="792"/>
      <c r="AK13" s="608"/>
      <c r="AL13" s="608"/>
      <c r="AM13" s="551"/>
      <c r="AN13" s="802"/>
      <c r="AO13" s="540"/>
      <c r="AP13" s="501"/>
      <c r="AQ13" s="501"/>
      <c r="AR13" s="501"/>
      <c r="AS13" s="501"/>
      <c r="AT13" s="501"/>
      <c r="AU13" s="501"/>
      <c r="AV13" s="501"/>
      <c r="AW13" s="501"/>
      <c r="AX13" s="501"/>
      <c r="AY13" s="501"/>
      <c r="AZ13" s="504"/>
      <c r="BA13" s="507"/>
      <c r="BB13" s="534"/>
      <c r="BC13" s="534"/>
      <c r="BD13" s="534"/>
      <c r="BE13" s="537"/>
    </row>
    <row r="14" spans="1:57" ht="30" customHeight="1" thickBot="1">
      <c r="A14" s="622"/>
      <c r="B14" s="585"/>
      <c r="C14" s="396"/>
      <c r="D14" s="524"/>
      <c r="E14" s="426"/>
      <c r="F14" s="524"/>
      <c r="G14" s="531"/>
      <c r="H14" s="47" t="s">
        <v>183</v>
      </c>
      <c r="I14" s="113" t="s">
        <v>68</v>
      </c>
      <c r="J14" s="450"/>
      <c r="K14" s="453"/>
      <c r="L14" s="408"/>
      <c r="M14" s="438"/>
      <c r="N14" s="795"/>
      <c r="O14" s="408"/>
      <c r="P14" s="51" t="s">
        <v>170</v>
      </c>
      <c r="Q14" s="45" t="s">
        <v>98</v>
      </c>
      <c r="R14" s="45">
        <f>+IFERROR(VLOOKUP(Q14,[3]DATOS!$E$2:$F$17,2,FALSE),"")</f>
        <v>15</v>
      </c>
      <c r="S14" s="501"/>
      <c r="T14" s="501"/>
      <c r="U14" s="501"/>
      <c r="V14" s="501"/>
      <c r="W14" s="501"/>
      <c r="X14" s="501"/>
      <c r="Y14" s="501"/>
      <c r="Z14" s="602"/>
      <c r="AA14" s="800"/>
      <c r="AB14" s="460"/>
      <c r="AC14" s="460"/>
      <c r="AD14" s="460"/>
      <c r="AE14" s="408"/>
      <c r="AF14" s="408"/>
      <c r="AG14" s="408"/>
      <c r="AH14" s="408"/>
      <c r="AI14" s="284"/>
      <c r="AJ14" s="792"/>
      <c r="AK14" s="608"/>
      <c r="AL14" s="608"/>
      <c r="AM14" s="551"/>
      <c r="AN14" s="802"/>
      <c r="AO14" s="540"/>
      <c r="AP14" s="501"/>
      <c r="AQ14" s="501"/>
      <c r="AR14" s="501"/>
      <c r="AS14" s="501"/>
      <c r="AT14" s="501"/>
      <c r="AU14" s="501"/>
      <c r="AV14" s="501"/>
      <c r="AW14" s="501"/>
      <c r="AX14" s="501"/>
      <c r="AY14" s="501"/>
      <c r="AZ14" s="504"/>
      <c r="BA14" s="507"/>
      <c r="BB14" s="534"/>
      <c r="BC14" s="534"/>
      <c r="BD14" s="534"/>
      <c r="BE14" s="537"/>
    </row>
    <row r="15" spans="1:57" ht="30" customHeight="1" thickBot="1">
      <c r="A15" s="622"/>
      <c r="B15" s="585"/>
      <c r="C15" s="396"/>
      <c r="D15" s="524"/>
      <c r="E15" s="426"/>
      <c r="F15" s="524"/>
      <c r="G15" s="531"/>
      <c r="H15" s="47" t="s">
        <v>182</v>
      </c>
      <c r="I15" s="113" t="s">
        <v>513</v>
      </c>
      <c r="J15" s="450"/>
      <c r="K15" s="453"/>
      <c r="L15" s="408"/>
      <c r="M15" s="438"/>
      <c r="N15" s="795"/>
      <c r="O15" s="408"/>
      <c r="P15" s="50" t="s">
        <v>168</v>
      </c>
      <c r="Q15" s="50" t="s">
        <v>87</v>
      </c>
      <c r="R15" s="50">
        <f>+IFERROR(VLOOKUP(Q15,[3]DATOS!$E$2:$F$17,2,FALSE),"")</f>
        <v>10</v>
      </c>
      <c r="S15" s="501"/>
      <c r="T15" s="501"/>
      <c r="U15" s="501"/>
      <c r="V15" s="501"/>
      <c r="W15" s="501"/>
      <c r="X15" s="501"/>
      <c r="Y15" s="501"/>
      <c r="Z15" s="602"/>
      <c r="AA15" s="800"/>
      <c r="AB15" s="460"/>
      <c r="AC15" s="460"/>
      <c r="AD15" s="460"/>
      <c r="AE15" s="408"/>
      <c r="AF15" s="408"/>
      <c r="AG15" s="408"/>
      <c r="AH15" s="408"/>
      <c r="AI15" s="284"/>
      <c r="AJ15" s="792"/>
      <c r="AK15" s="608"/>
      <c r="AL15" s="608"/>
      <c r="AM15" s="551"/>
      <c r="AN15" s="802"/>
      <c r="AO15" s="540"/>
      <c r="AP15" s="501"/>
      <c r="AQ15" s="501"/>
      <c r="AR15" s="501"/>
      <c r="AS15" s="501"/>
      <c r="AT15" s="501"/>
      <c r="AU15" s="501"/>
      <c r="AV15" s="501"/>
      <c r="AW15" s="501"/>
      <c r="AX15" s="501"/>
      <c r="AY15" s="501"/>
      <c r="AZ15" s="504"/>
      <c r="BA15" s="507"/>
      <c r="BB15" s="534"/>
      <c r="BC15" s="534"/>
      <c r="BD15" s="534"/>
      <c r="BE15" s="537"/>
    </row>
    <row r="16" spans="1:57" ht="72" customHeight="1" thickBot="1">
      <c r="A16" s="622"/>
      <c r="B16" s="585"/>
      <c r="C16" s="396"/>
      <c r="D16" s="524"/>
      <c r="E16" s="426"/>
      <c r="F16" s="524"/>
      <c r="G16" s="531"/>
      <c r="H16" s="47" t="s">
        <v>181</v>
      </c>
      <c r="I16" s="113" t="s">
        <v>513</v>
      </c>
      <c r="J16" s="450"/>
      <c r="K16" s="453"/>
      <c r="L16" s="408"/>
      <c r="M16" s="438"/>
      <c r="N16" s="795"/>
      <c r="O16" s="408"/>
      <c r="P16" s="46"/>
      <c r="Q16" s="46"/>
      <c r="R16" s="46"/>
      <c r="S16" s="501"/>
      <c r="T16" s="501"/>
      <c r="U16" s="501"/>
      <c r="V16" s="501"/>
      <c r="W16" s="501"/>
      <c r="X16" s="501"/>
      <c r="Y16" s="501"/>
      <c r="Z16" s="602"/>
      <c r="AA16" s="800"/>
      <c r="AB16" s="460"/>
      <c r="AC16" s="460"/>
      <c r="AD16" s="460"/>
      <c r="AE16" s="408"/>
      <c r="AF16" s="408"/>
      <c r="AG16" s="408"/>
      <c r="AH16" s="408"/>
      <c r="AI16" s="284"/>
      <c r="AJ16" s="792"/>
      <c r="AK16" s="608"/>
      <c r="AL16" s="608"/>
      <c r="AM16" s="551"/>
      <c r="AN16" s="802"/>
      <c r="AO16" s="541"/>
      <c r="AP16" s="502"/>
      <c r="AQ16" s="502"/>
      <c r="AR16" s="502"/>
      <c r="AS16" s="502"/>
      <c r="AT16" s="502"/>
      <c r="AU16" s="502"/>
      <c r="AV16" s="502"/>
      <c r="AW16" s="502"/>
      <c r="AX16" s="502"/>
      <c r="AY16" s="502"/>
      <c r="AZ16" s="505"/>
      <c r="BA16" s="508"/>
      <c r="BB16" s="535"/>
      <c r="BC16" s="535"/>
      <c r="BD16" s="535"/>
      <c r="BE16" s="538"/>
    </row>
    <row r="17" spans="1:57" ht="30" customHeight="1" thickBot="1">
      <c r="A17" s="622"/>
      <c r="B17" s="585"/>
      <c r="C17" s="396"/>
      <c r="D17" s="524"/>
      <c r="E17" s="426"/>
      <c r="F17" s="524"/>
      <c r="G17" s="531"/>
      <c r="H17" s="47" t="s">
        <v>180</v>
      </c>
      <c r="I17" s="113" t="s">
        <v>513</v>
      </c>
      <c r="J17" s="450"/>
      <c r="K17" s="453"/>
      <c r="L17" s="408"/>
      <c r="M17" s="438"/>
      <c r="N17" s="795"/>
      <c r="O17" s="408"/>
      <c r="P17" s="50"/>
      <c r="Q17" s="50"/>
      <c r="R17" s="50"/>
      <c r="S17" s="501"/>
      <c r="T17" s="501"/>
      <c r="U17" s="501"/>
      <c r="V17" s="501"/>
      <c r="W17" s="501"/>
      <c r="X17" s="501"/>
      <c r="Y17" s="501"/>
      <c r="Z17" s="602"/>
      <c r="AA17" s="800"/>
      <c r="AB17" s="460"/>
      <c r="AC17" s="460"/>
      <c r="AD17" s="460"/>
      <c r="AE17" s="408"/>
      <c r="AF17" s="408"/>
      <c r="AG17" s="408"/>
      <c r="AH17" s="408"/>
      <c r="AI17" s="284"/>
      <c r="AJ17" s="792"/>
      <c r="AK17" s="608"/>
      <c r="AL17" s="608"/>
      <c r="AM17" s="551"/>
      <c r="AN17" s="802"/>
      <c r="AO17" s="527"/>
      <c r="AP17" s="286"/>
      <c r="AQ17" s="286"/>
      <c r="AR17" s="286"/>
      <c r="AS17" s="286"/>
      <c r="AT17" s="286"/>
      <c r="AU17" s="286"/>
      <c r="AV17" s="286"/>
      <c r="AW17" s="286"/>
      <c r="AX17" s="286"/>
      <c r="AY17" s="286"/>
      <c r="AZ17" s="333"/>
      <c r="BA17" s="339"/>
      <c r="BB17" s="335"/>
      <c r="BC17" s="335"/>
      <c r="BD17" s="335"/>
      <c r="BE17" s="526"/>
    </row>
    <row r="18" spans="1:57" ht="30" customHeight="1" thickBot="1">
      <c r="A18" s="622"/>
      <c r="B18" s="585"/>
      <c r="C18" s="396"/>
      <c r="D18" s="524"/>
      <c r="E18" s="426"/>
      <c r="F18" s="524"/>
      <c r="G18" s="531"/>
      <c r="H18" s="47" t="s">
        <v>178</v>
      </c>
      <c r="I18" s="113" t="s">
        <v>68</v>
      </c>
      <c r="J18" s="450"/>
      <c r="K18" s="453"/>
      <c r="L18" s="408"/>
      <c r="M18" s="438"/>
      <c r="N18" s="795"/>
      <c r="O18" s="408"/>
      <c r="P18" s="50"/>
      <c r="Q18" s="50"/>
      <c r="R18" s="50"/>
      <c r="S18" s="501"/>
      <c r="T18" s="501"/>
      <c r="U18" s="501"/>
      <c r="V18" s="501"/>
      <c r="W18" s="501"/>
      <c r="X18" s="501"/>
      <c r="Y18" s="501"/>
      <c r="Z18" s="602"/>
      <c r="AA18" s="800"/>
      <c r="AB18" s="460"/>
      <c r="AC18" s="460"/>
      <c r="AD18" s="460"/>
      <c r="AE18" s="408"/>
      <c r="AF18" s="408"/>
      <c r="AG18" s="408"/>
      <c r="AH18" s="408"/>
      <c r="AI18" s="284"/>
      <c r="AJ18" s="792"/>
      <c r="AK18" s="608"/>
      <c r="AL18" s="608"/>
      <c r="AM18" s="551"/>
      <c r="AN18" s="802"/>
      <c r="AO18" s="527"/>
      <c r="AP18" s="286"/>
      <c r="AQ18" s="286"/>
      <c r="AR18" s="286"/>
      <c r="AS18" s="286"/>
      <c r="AT18" s="286"/>
      <c r="AU18" s="286"/>
      <c r="AV18" s="286"/>
      <c r="AW18" s="286"/>
      <c r="AX18" s="286"/>
      <c r="AY18" s="286"/>
      <c r="AZ18" s="333"/>
      <c r="BA18" s="339"/>
      <c r="BB18" s="335"/>
      <c r="BC18" s="335"/>
      <c r="BD18" s="335"/>
      <c r="BE18" s="526"/>
    </row>
    <row r="19" spans="1:57" ht="30" customHeight="1" thickBot="1">
      <c r="A19" s="622"/>
      <c r="B19" s="585"/>
      <c r="C19" s="396"/>
      <c r="D19" s="524"/>
      <c r="E19" s="426"/>
      <c r="F19" s="524"/>
      <c r="G19" s="531"/>
      <c r="H19" s="47" t="s">
        <v>176</v>
      </c>
      <c r="I19" s="113" t="s">
        <v>68</v>
      </c>
      <c r="J19" s="450"/>
      <c r="K19" s="453"/>
      <c r="L19" s="408"/>
      <c r="M19" s="438"/>
      <c r="N19" s="795"/>
      <c r="O19" s="408"/>
      <c r="P19" s="50"/>
      <c r="Q19" s="50"/>
      <c r="R19" s="50"/>
      <c r="S19" s="501"/>
      <c r="T19" s="501"/>
      <c r="U19" s="501"/>
      <c r="V19" s="501"/>
      <c r="W19" s="501"/>
      <c r="X19" s="501"/>
      <c r="Y19" s="501"/>
      <c r="Z19" s="602"/>
      <c r="AA19" s="800"/>
      <c r="AB19" s="460"/>
      <c r="AC19" s="460"/>
      <c r="AD19" s="460"/>
      <c r="AE19" s="408"/>
      <c r="AF19" s="408"/>
      <c r="AG19" s="408"/>
      <c r="AH19" s="408"/>
      <c r="AI19" s="284"/>
      <c r="AJ19" s="792"/>
      <c r="AK19" s="608"/>
      <c r="AL19" s="608"/>
      <c r="AM19" s="551"/>
      <c r="AN19" s="802"/>
      <c r="AO19" s="527"/>
      <c r="AP19" s="286"/>
      <c r="AQ19" s="286"/>
      <c r="AR19" s="286"/>
      <c r="AS19" s="286"/>
      <c r="AT19" s="286"/>
      <c r="AU19" s="286"/>
      <c r="AV19" s="286"/>
      <c r="AW19" s="286"/>
      <c r="AX19" s="286"/>
      <c r="AY19" s="286"/>
      <c r="AZ19" s="333"/>
      <c r="BA19" s="339"/>
      <c r="BB19" s="335"/>
      <c r="BC19" s="335"/>
      <c r="BD19" s="335"/>
      <c r="BE19" s="526"/>
    </row>
    <row r="20" spans="1:57" ht="30" customHeight="1" thickBot="1">
      <c r="A20" s="622"/>
      <c r="B20" s="585"/>
      <c r="C20" s="396"/>
      <c r="D20" s="524"/>
      <c r="E20" s="426"/>
      <c r="F20" s="524"/>
      <c r="G20" s="531"/>
      <c r="H20" s="47" t="s">
        <v>174</v>
      </c>
      <c r="I20" s="113" t="s">
        <v>68</v>
      </c>
      <c r="J20" s="450"/>
      <c r="K20" s="453"/>
      <c r="L20" s="408"/>
      <c r="M20" s="438"/>
      <c r="N20" s="795"/>
      <c r="O20" s="408"/>
      <c r="P20" s="50"/>
      <c r="Q20" s="50"/>
      <c r="R20" s="50"/>
      <c r="S20" s="501"/>
      <c r="T20" s="501"/>
      <c r="U20" s="501"/>
      <c r="V20" s="501"/>
      <c r="W20" s="501"/>
      <c r="X20" s="501"/>
      <c r="Y20" s="501"/>
      <c r="Z20" s="602"/>
      <c r="AA20" s="800"/>
      <c r="AB20" s="460"/>
      <c r="AC20" s="460"/>
      <c r="AD20" s="460"/>
      <c r="AE20" s="408"/>
      <c r="AF20" s="408"/>
      <c r="AG20" s="408"/>
      <c r="AH20" s="408"/>
      <c r="AI20" s="284"/>
      <c r="AJ20" s="792"/>
      <c r="AK20" s="608"/>
      <c r="AL20" s="608"/>
      <c r="AM20" s="551"/>
      <c r="AN20" s="802"/>
      <c r="AO20" s="527"/>
      <c r="AP20" s="286"/>
      <c r="AQ20" s="286"/>
      <c r="AR20" s="286"/>
      <c r="AS20" s="286"/>
      <c r="AT20" s="286"/>
      <c r="AU20" s="286"/>
      <c r="AV20" s="286"/>
      <c r="AW20" s="286"/>
      <c r="AX20" s="286"/>
      <c r="AY20" s="286"/>
      <c r="AZ20" s="333"/>
      <c r="BA20" s="339"/>
      <c r="BB20" s="335"/>
      <c r="BC20" s="335"/>
      <c r="BD20" s="335"/>
      <c r="BE20" s="526"/>
    </row>
    <row r="21" spans="1:57" ht="18.75" customHeight="1" thickBot="1">
      <c r="A21" s="622"/>
      <c r="B21" s="585"/>
      <c r="C21" s="396"/>
      <c r="D21" s="524"/>
      <c r="E21" s="426"/>
      <c r="F21" s="524"/>
      <c r="G21" s="531"/>
      <c r="H21" s="421" t="s">
        <v>172</v>
      </c>
      <c r="I21" s="113" t="s">
        <v>68</v>
      </c>
      <c r="J21" s="450"/>
      <c r="K21" s="453"/>
      <c r="L21" s="408"/>
      <c r="M21" s="438"/>
      <c r="N21" s="795"/>
      <c r="O21" s="408"/>
      <c r="P21" s="50"/>
      <c r="Q21" s="50"/>
      <c r="R21" s="50"/>
      <c r="S21" s="501"/>
      <c r="T21" s="501"/>
      <c r="U21" s="501"/>
      <c r="V21" s="501"/>
      <c r="W21" s="501"/>
      <c r="X21" s="501"/>
      <c r="Y21" s="501"/>
      <c r="Z21" s="602"/>
      <c r="AA21" s="800"/>
      <c r="AB21" s="460"/>
      <c r="AC21" s="460"/>
      <c r="AD21" s="460"/>
      <c r="AE21" s="408"/>
      <c r="AF21" s="408"/>
      <c r="AG21" s="408"/>
      <c r="AH21" s="408"/>
      <c r="AI21" s="284"/>
      <c r="AJ21" s="792"/>
      <c r="AK21" s="608"/>
      <c r="AL21" s="608"/>
      <c r="AM21" s="551"/>
      <c r="AN21" s="802"/>
      <c r="AO21" s="527"/>
      <c r="AP21" s="286"/>
      <c r="AQ21" s="286"/>
      <c r="AR21" s="286"/>
      <c r="AS21" s="286"/>
      <c r="AT21" s="286"/>
      <c r="AU21" s="286"/>
      <c r="AV21" s="286"/>
      <c r="AW21" s="286"/>
      <c r="AX21" s="286"/>
      <c r="AY21" s="286"/>
      <c r="AZ21" s="333"/>
      <c r="BA21" s="339"/>
      <c r="BB21" s="335"/>
      <c r="BC21" s="335"/>
      <c r="BD21" s="335"/>
      <c r="BE21" s="526"/>
    </row>
    <row r="22" spans="1:57" ht="45.75" customHeight="1" thickBot="1">
      <c r="A22" s="622"/>
      <c r="B22" s="585"/>
      <c r="C22" s="396"/>
      <c r="D22" s="524"/>
      <c r="E22" s="426"/>
      <c r="F22" s="524"/>
      <c r="G22" s="531"/>
      <c r="H22" s="421"/>
      <c r="I22" s="113" t="s">
        <v>68</v>
      </c>
      <c r="J22" s="450"/>
      <c r="K22" s="453"/>
      <c r="L22" s="408"/>
      <c r="M22" s="438"/>
      <c r="N22" s="795"/>
      <c r="O22" s="408"/>
      <c r="P22" s="50"/>
      <c r="Q22" s="50"/>
      <c r="R22" s="50"/>
      <c r="S22" s="501"/>
      <c r="T22" s="501"/>
      <c r="U22" s="501"/>
      <c r="V22" s="501"/>
      <c r="W22" s="501"/>
      <c r="X22" s="501"/>
      <c r="Y22" s="501"/>
      <c r="Z22" s="602"/>
      <c r="AA22" s="800"/>
      <c r="AB22" s="460"/>
      <c r="AC22" s="460"/>
      <c r="AD22" s="460"/>
      <c r="AE22" s="408"/>
      <c r="AF22" s="408"/>
      <c r="AG22" s="408"/>
      <c r="AH22" s="408"/>
      <c r="AI22" s="284"/>
      <c r="AJ22" s="792"/>
      <c r="AK22" s="608"/>
      <c r="AL22" s="608"/>
      <c r="AM22" s="551"/>
      <c r="AN22" s="802"/>
      <c r="AO22" s="527"/>
      <c r="AP22" s="286"/>
      <c r="AQ22" s="286"/>
      <c r="AR22" s="286"/>
      <c r="AS22" s="286"/>
      <c r="AT22" s="286"/>
      <c r="AU22" s="286"/>
      <c r="AV22" s="286"/>
      <c r="AW22" s="286"/>
      <c r="AX22" s="286"/>
      <c r="AY22" s="286"/>
      <c r="AZ22" s="333"/>
      <c r="BA22" s="339"/>
      <c r="BB22" s="335"/>
      <c r="BC22" s="335"/>
      <c r="BD22" s="335"/>
      <c r="BE22" s="526"/>
    </row>
    <row r="23" spans="1:57" ht="27.75" customHeight="1" thickBot="1">
      <c r="A23" s="622"/>
      <c r="B23" s="585"/>
      <c r="C23" s="396"/>
      <c r="D23" s="524"/>
      <c r="E23" s="426"/>
      <c r="F23" s="524"/>
      <c r="G23" s="531"/>
      <c r="H23" s="555" t="s">
        <v>169</v>
      </c>
      <c r="I23" s="113" t="s">
        <v>68</v>
      </c>
      <c r="J23" s="450"/>
      <c r="K23" s="453"/>
      <c r="L23" s="408"/>
      <c r="M23" s="438"/>
      <c r="N23" s="795"/>
      <c r="O23" s="408"/>
      <c r="P23" s="50"/>
      <c r="Q23" s="50"/>
      <c r="R23" s="50"/>
      <c r="S23" s="501"/>
      <c r="T23" s="501"/>
      <c r="U23" s="501"/>
      <c r="V23" s="501"/>
      <c r="W23" s="501"/>
      <c r="X23" s="501"/>
      <c r="Y23" s="501"/>
      <c r="Z23" s="602"/>
      <c r="AA23" s="800"/>
      <c r="AB23" s="460"/>
      <c r="AC23" s="460"/>
      <c r="AD23" s="460"/>
      <c r="AE23" s="408"/>
      <c r="AF23" s="408"/>
      <c r="AG23" s="408"/>
      <c r="AH23" s="408"/>
      <c r="AI23" s="284"/>
      <c r="AJ23" s="792"/>
      <c r="AK23" s="608"/>
      <c r="AL23" s="608"/>
      <c r="AM23" s="551"/>
      <c r="AN23" s="802"/>
      <c r="AO23" s="527"/>
      <c r="AP23" s="286"/>
      <c r="AQ23" s="286"/>
      <c r="AR23" s="286"/>
      <c r="AS23" s="286"/>
      <c r="AT23" s="286"/>
      <c r="AU23" s="286"/>
      <c r="AV23" s="286"/>
      <c r="AW23" s="286"/>
      <c r="AX23" s="286"/>
      <c r="AY23" s="286"/>
      <c r="AZ23" s="333"/>
      <c r="BA23" s="339"/>
      <c r="BB23" s="335"/>
      <c r="BC23" s="335"/>
      <c r="BD23" s="335"/>
      <c r="BE23" s="526"/>
    </row>
    <row r="24" spans="1:57" ht="26.25" customHeight="1" thickBot="1">
      <c r="A24" s="622"/>
      <c r="B24" s="585"/>
      <c r="C24" s="396"/>
      <c r="D24" s="524"/>
      <c r="E24" s="426"/>
      <c r="F24" s="524"/>
      <c r="G24" s="531"/>
      <c r="H24" s="556"/>
      <c r="I24" s="113" t="s">
        <v>68</v>
      </c>
      <c r="J24" s="450"/>
      <c r="K24" s="453"/>
      <c r="L24" s="408"/>
      <c r="M24" s="438"/>
      <c r="N24" s="795"/>
      <c r="O24" s="408"/>
      <c r="P24" s="286"/>
      <c r="Q24" s="286"/>
      <c r="R24" s="286"/>
      <c r="S24" s="501"/>
      <c r="T24" s="501"/>
      <c r="U24" s="501"/>
      <c r="V24" s="501"/>
      <c r="W24" s="501"/>
      <c r="X24" s="501"/>
      <c r="Y24" s="501"/>
      <c r="Z24" s="602"/>
      <c r="AA24" s="800"/>
      <c r="AB24" s="460"/>
      <c r="AC24" s="460"/>
      <c r="AD24" s="460"/>
      <c r="AE24" s="408"/>
      <c r="AF24" s="408"/>
      <c r="AG24" s="408"/>
      <c r="AH24" s="408"/>
      <c r="AI24" s="284"/>
      <c r="AJ24" s="792"/>
      <c r="AK24" s="608"/>
      <c r="AL24" s="608"/>
      <c r="AM24" s="551"/>
      <c r="AN24" s="802"/>
      <c r="AO24" s="527"/>
      <c r="AP24" s="286"/>
      <c r="AQ24" s="286"/>
      <c r="AR24" s="286"/>
      <c r="AS24" s="286"/>
      <c r="AT24" s="286"/>
      <c r="AU24" s="286"/>
      <c r="AV24" s="286"/>
      <c r="AW24" s="286"/>
      <c r="AX24" s="286"/>
      <c r="AY24" s="286"/>
      <c r="AZ24" s="333"/>
      <c r="BA24" s="339"/>
      <c r="BB24" s="335"/>
      <c r="BC24" s="335"/>
      <c r="BD24" s="335"/>
      <c r="BE24" s="526"/>
    </row>
    <row r="25" spans="1:57" ht="18.75" customHeight="1" thickBot="1">
      <c r="A25" s="622"/>
      <c r="B25" s="585"/>
      <c r="C25" s="396"/>
      <c r="D25" s="524"/>
      <c r="E25" s="426"/>
      <c r="F25" s="524"/>
      <c r="G25" s="531"/>
      <c r="H25" s="421" t="s">
        <v>167</v>
      </c>
      <c r="I25" s="113" t="s">
        <v>68</v>
      </c>
      <c r="J25" s="450"/>
      <c r="K25" s="453"/>
      <c r="L25" s="408"/>
      <c r="M25" s="438"/>
      <c r="N25" s="795"/>
      <c r="O25" s="408"/>
      <c r="P25" s="286"/>
      <c r="Q25" s="286"/>
      <c r="R25" s="286"/>
      <c r="S25" s="501"/>
      <c r="T25" s="501"/>
      <c r="U25" s="501"/>
      <c r="V25" s="501"/>
      <c r="W25" s="501"/>
      <c r="X25" s="501"/>
      <c r="Y25" s="501"/>
      <c r="Z25" s="602"/>
      <c r="AA25" s="800"/>
      <c r="AB25" s="460"/>
      <c r="AC25" s="460"/>
      <c r="AD25" s="460"/>
      <c r="AE25" s="408"/>
      <c r="AF25" s="408"/>
      <c r="AG25" s="408"/>
      <c r="AH25" s="408"/>
      <c r="AI25" s="284"/>
      <c r="AJ25" s="792"/>
      <c r="AK25" s="608"/>
      <c r="AL25" s="608"/>
      <c r="AM25" s="551"/>
      <c r="AN25" s="802"/>
      <c r="AO25" s="527"/>
      <c r="AP25" s="286"/>
      <c r="AQ25" s="286"/>
      <c r="AR25" s="286"/>
      <c r="AS25" s="286"/>
      <c r="AT25" s="286"/>
      <c r="AU25" s="286"/>
      <c r="AV25" s="286"/>
      <c r="AW25" s="286"/>
      <c r="AX25" s="286"/>
      <c r="AY25" s="286"/>
      <c r="AZ25" s="333"/>
      <c r="BA25" s="339"/>
      <c r="BB25" s="335"/>
      <c r="BC25" s="335"/>
      <c r="BD25" s="335"/>
      <c r="BE25" s="526"/>
    </row>
    <row r="26" spans="1:57" ht="9.75" customHeight="1" thickBot="1">
      <c r="A26" s="622"/>
      <c r="B26" s="585"/>
      <c r="C26" s="396"/>
      <c r="D26" s="524"/>
      <c r="E26" s="426"/>
      <c r="F26" s="524"/>
      <c r="G26" s="531"/>
      <c r="H26" s="421"/>
      <c r="I26" s="113" t="s">
        <v>68</v>
      </c>
      <c r="J26" s="450"/>
      <c r="K26" s="453"/>
      <c r="L26" s="408"/>
      <c r="M26" s="438"/>
      <c r="N26" s="795"/>
      <c r="O26" s="408"/>
      <c r="P26" s="286"/>
      <c r="Q26" s="286"/>
      <c r="R26" s="286"/>
      <c r="S26" s="501"/>
      <c r="T26" s="501"/>
      <c r="U26" s="501"/>
      <c r="V26" s="501"/>
      <c r="W26" s="501"/>
      <c r="X26" s="501"/>
      <c r="Y26" s="501"/>
      <c r="Z26" s="602"/>
      <c r="AA26" s="800"/>
      <c r="AB26" s="460"/>
      <c r="AC26" s="460"/>
      <c r="AD26" s="460"/>
      <c r="AE26" s="408"/>
      <c r="AF26" s="408"/>
      <c r="AG26" s="408"/>
      <c r="AH26" s="408"/>
      <c r="AI26" s="284"/>
      <c r="AJ26" s="792"/>
      <c r="AK26" s="608"/>
      <c r="AL26" s="608"/>
      <c r="AM26" s="551"/>
      <c r="AN26" s="802"/>
      <c r="AO26" s="527"/>
      <c r="AP26" s="286"/>
      <c r="AQ26" s="286"/>
      <c r="AR26" s="286"/>
      <c r="AS26" s="286"/>
      <c r="AT26" s="286"/>
      <c r="AU26" s="286"/>
      <c r="AV26" s="286"/>
      <c r="AW26" s="286"/>
      <c r="AX26" s="286"/>
      <c r="AY26" s="286"/>
      <c r="AZ26" s="333"/>
      <c r="BA26" s="339"/>
      <c r="BB26" s="335"/>
      <c r="BC26" s="335"/>
      <c r="BD26" s="335"/>
      <c r="BE26" s="526"/>
    </row>
    <row r="27" spans="1:57" ht="18.75" customHeight="1" thickBot="1">
      <c r="A27" s="622"/>
      <c r="B27" s="585"/>
      <c r="C27" s="396"/>
      <c r="D27" s="524"/>
      <c r="E27" s="426"/>
      <c r="F27" s="524"/>
      <c r="G27" s="531"/>
      <c r="H27" s="421" t="s">
        <v>166</v>
      </c>
      <c r="I27" s="113" t="s">
        <v>513</v>
      </c>
      <c r="J27" s="450"/>
      <c r="K27" s="453"/>
      <c r="L27" s="408"/>
      <c r="M27" s="438"/>
      <c r="N27" s="795"/>
      <c r="O27" s="408"/>
      <c r="P27" s="286"/>
      <c r="Q27" s="286"/>
      <c r="R27" s="286"/>
      <c r="S27" s="501"/>
      <c r="T27" s="501"/>
      <c r="U27" s="501"/>
      <c r="V27" s="501"/>
      <c r="W27" s="501"/>
      <c r="X27" s="501"/>
      <c r="Y27" s="501"/>
      <c r="Z27" s="602"/>
      <c r="AA27" s="800"/>
      <c r="AB27" s="460"/>
      <c r="AC27" s="460"/>
      <c r="AD27" s="460"/>
      <c r="AE27" s="408"/>
      <c r="AF27" s="408"/>
      <c r="AG27" s="408"/>
      <c r="AH27" s="408"/>
      <c r="AI27" s="284"/>
      <c r="AJ27" s="792"/>
      <c r="AK27" s="608"/>
      <c r="AL27" s="608"/>
      <c r="AM27" s="551"/>
      <c r="AN27" s="802"/>
      <c r="AO27" s="527"/>
      <c r="AP27" s="286"/>
      <c r="AQ27" s="286"/>
      <c r="AR27" s="286"/>
      <c r="AS27" s="286"/>
      <c r="AT27" s="286"/>
      <c r="AU27" s="286"/>
      <c r="AV27" s="286"/>
      <c r="AW27" s="286"/>
      <c r="AX27" s="286"/>
      <c r="AY27" s="286"/>
      <c r="AZ27" s="333"/>
      <c r="BA27" s="339"/>
      <c r="BB27" s="335"/>
      <c r="BC27" s="335"/>
      <c r="BD27" s="335"/>
      <c r="BE27" s="526"/>
    </row>
    <row r="28" spans="1:57" ht="12.75" customHeight="1" thickBot="1">
      <c r="A28" s="622"/>
      <c r="B28" s="585"/>
      <c r="C28" s="396"/>
      <c r="D28" s="524"/>
      <c r="E28" s="426"/>
      <c r="F28" s="524"/>
      <c r="G28" s="531"/>
      <c r="H28" s="421"/>
      <c r="I28" s="113" t="s">
        <v>513</v>
      </c>
      <c r="J28" s="450"/>
      <c r="K28" s="453"/>
      <c r="L28" s="408"/>
      <c r="M28" s="438"/>
      <c r="N28" s="795"/>
      <c r="O28" s="408"/>
      <c r="P28" s="286"/>
      <c r="Q28" s="286"/>
      <c r="R28" s="286"/>
      <c r="S28" s="501"/>
      <c r="T28" s="501"/>
      <c r="U28" s="501"/>
      <c r="V28" s="501"/>
      <c r="W28" s="501"/>
      <c r="X28" s="501"/>
      <c r="Y28" s="501"/>
      <c r="Z28" s="602"/>
      <c r="AA28" s="800"/>
      <c r="AB28" s="460"/>
      <c r="AC28" s="460"/>
      <c r="AD28" s="460"/>
      <c r="AE28" s="408"/>
      <c r="AF28" s="408"/>
      <c r="AG28" s="408"/>
      <c r="AH28" s="408"/>
      <c r="AI28" s="284"/>
      <c r="AJ28" s="792"/>
      <c r="AK28" s="608"/>
      <c r="AL28" s="608"/>
      <c r="AM28" s="551"/>
      <c r="AN28" s="802"/>
      <c r="AO28" s="527"/>
      <c r="AP28" s="286"/>
      <c r="AQ28" s="286"/>
      <c r="AR28" s="286"/>
      <c r="AS28" s="286"/>
      <c r="AT28" s="286"/>
      <c r="AU28" s="286"/>
      <c r="AV28" s="286"/>
      <c r="AW28" s="286"/>
      <c r="AX28" s="286"/>
      <c r="AY28" s="286"/>
      <c r="AZ28" s="333"/>
      <c r="BA28" s="339"/>
      <c r="BB28" s="335"/>
      <c r="BC28" s="335"/>
      <c r="BD28" s="335"/>
      <c r="BE28" s="526"/>
    </row>
    <row r="29" spans="1:57" ht="18.75" customHeight="1" thickBot="1">
      <c r="A29" s="622"/>
      <c r="B29" s="585"/>
      <c r="C29" s="396"/>
      <c r="D29" s="524"/>
      <c r="E29" s="426"/>
      <c r="F29" s="524"/>
      <c r="G29" s="531"/>
      <c r="H29" s="421" t="s">
        <v>165</v>
      </c>
      <c r="I29" s="113" t="s">
        <v>513</v>
      </c>
      <c r="J29" s="450"/>
      <c r="K29" s="453"/>
      <c r="L29" s="408"/>
      <c r="M29" s="438"/>
      <c r="N29" s="795"/>
      <c r="O29" s="408"/>
      <c r="P29" s="286"/>
      <c r="Q29" s="286"/>
      <c r="R29" s="286"/>
      <c r="S29" s="501"/>
      <c r="T29" s="501"/>
      <c r="U29" s="501"/>
      <c r="V29" s="501"/>
      <c r="W29" s="501"/>
      <c r="X29" s="501"/>
      <c r="Y29" s="501"/>
      <c r="Z29" s="602"/>
      <c r="AA29" s="800"/>
      <c r="AB29" s="460"/>
      <c r="AC29" s="460"/>
      <c r="AD29" s="460"/>
      <c r="AE29" s="408"/>
      <c r="AF29" s="408"/>
      <c r="AG29" s="408"/>
      <c r="AH29" s="408"/>
      <c r="AI29" s="284"/>
      <c r="AJ29" s="792"/>
      <c r="AK29" s="608"/>
      <c r="AL29" s="608"/>
      <c r="AM29" s="551"/>
      <c r="AN29" s="802"/>
      <c r="AO29" s="527"/>
      <c r="AP29" s="286"/>
      <c r="AQ29" s="286"/>
      <c r="AR29" s="286"/>
      <c r="AS29" s="286"/>
      <c r="AT29" s="286"/>
      <c r="AU29" s="286"/>
      <c r="AV29" s="286"/>
      <c r="AW29" s="286"/>
      <c r="AX29" s="286"/>
      <c r="AY29" s="286"/>
      <c r="AZ29" s="333"/>
      <c r="BA29" s="339"/>
      <c r="BB29" s="335"/>
      <c r="BC29" s="335"/>
      <c r="BD29" s="335"/>
      <c r="BE29" s="526"/>
    </row>
    <row r="30" spans="1:57" ht="12.75" customHeight="1" thickBot="1">
      <c r="A30" s="622"/>
      <c r="B30" s="585"/>
      <c r="C30" s="396"/>
      <c r="D30" s="524"/>
      <c r="E30" s="426"/>
      <c r="F30" s="524"/>
      <c r="G30" s="531"/>
      <c r="H30" s="421"/>
      <c r="I30" s="117"/>
      <c r="J30" s="450"/>
      <c r="K30" s="453"/>
      <c r="L30" s="408"/>
      <c r="M30" s="438"/>
      <c r="N30" s="795"/>
      <c r="O30" s="408"/>
      <c r="P30" s="286"/>
      <c r="Q30" s="286"/>
      <c r="R30" s="286"/>
      <c r="S30" s="501"/>
      <c r="T30" s="501"/>
      <c r="U30" s="501"/>
      <c r="V30" s="501"/>
      <c r="W30" s="501"/>
      <c r="X30" s="501"/>
      <c r="Y30" s="501"/>
      <c r="Z30" s="602"/>
      <c r="AA30" s="800"/>
      <c r="AB30" s="460"/>
      <c r="AC30" s="460"/>
      <c r="AD30" s="460"/>
      <c r="AE30" s="408"/>
      <c r="AF30" s="408"/>
      <c r="AG30" s="408"/>
      <c r="AH30" s="408"/>
      <c r="AI30" s="284"/>
      <c r="AJ30" s="792"/>
      <c r="AK30" s="608"/>
      <c r="AL30" s="608"/>
      <c r="AM30" s="551"/>
      <c r="AN30" s="802"/>
      <c r="AO30" s="527"/>
      <c r="AP30" s="286"/>
      <c r="AQ30" s="286"/>
      <c r="AR30" s="286"/>
      <c r="AS30" s="286"/>
      <c r="AT30" s="286"/>
      <c r="AU30" s="286"/>
      <c r="AV30" s="286"/>
      <c r="AW30" s="286"/>
      <c r="AX30" s="286"/>
      <c r="AY30" s="286"/>
      <c r="AZ30" s="333"/>
      <c r="BA30" s="339"/>
      <c r="BB30" s="335"/>
      <c r="BC30" s="335"/>
      <c r="BD30" s="335"/>
      <c r="BE30" s="526"/>
    </row>
    <row r="31" spans="1:57" ht="14.25" customHeight="1" thickBot="1">
      <c r="A31" s="622"/>
      <c r="B31" s="585"/>
      <c r="C31" s="396"/>
      <c r="D31" s="524"/>
      <c r="E31" s="426"/>
      <c r="F31" s="524"/>
      <c r="G31" s="531"/>
      <c r="H31" s="555" t="s">
        <v>164</v>
      </c>
      <c r="I31" s="113" t="s">
        <v>513</v>
      </c>
      <c r="J31" s="450"/>
      <c r="K31" s="453"/>
      <c r="L31" s="408"/>
      <c r="M31" s="438"/>
      <c r="N31" s="795"/>
      <c r="O31" s="408"/>
      <c r="P31" s="286"/>
      <c r="Q31" s="286"/>
      <c r="R31" s="286"/>
      <c r="S31" s="501"/>
      <c r="T31" s="501"/>
      <c r="U31" s="501"/>
      <c r="V31" s="501"/>
      <c r="W31" s="501"/>
      <c r="X31" s="501"/>
      <c r="Y31" s="501"/>
      <c r="Z31" s="602"/>
      <c r="AA31" s="800"/>
      <c r="AB31" s="460"/>
      <c r="AC31" s="460"/>
      <c r="AD31" s="460"/>
      <c r="AE31" s="408"/>
      <c r="AF31" s="408"/>
      <c r="AG31" s="408"/>
      <c r="AH31" s="408"/>
      <c r="AI31" s="284"/>
      <c r="AJ31" s="792"/>
      <c r="AK31" s="608"/>
      <c r="AL31" s="608"/>
      <c r="AM31" s="551"/>
      <c r="AN31" s="802"/>
      <c r="AO31" s="527"/>
      <c r="AP31" s="286"/>
      <c r="AQ31" s="286"/>
      <c r="AR31" s="286"/>
      <c r="AS31" s="286"/>
      <c r="AT31" s="286"/>
      <c r="AU31" s="286"/>
      <c r="AV31" s="286"/>
      <c r="AW31" s="286"/>
      <c r="AX31" s="286"/>
      <c r="AY31" s="286"/>
      <c r="AZ31" s="333"/>
      <c r="BA31" s="339"/>
      <c r="BB31" s="335"/>
      <c r="BC31" s="335"/>
      <c r="BD31" s="335"/>
      <c r="BE31" s="526"/>
    </row>
    <row r="32" spans="1:57" ht="13.5" customHeight="1" thickBot="1">
      <c r="A32" s="622"/>
      <c r="B32" s="585"/>
      <c r="C32" s="396"/>
      <c r="D32" s="524"/>
      <c r="E32" s="426"/>
      <c r="F32" s="524"/>
      <c r="G32" s="531"/>
      <c r="H32" s="556"/>
      <c r="I32" s="113"/>
      <c r="J32" s="450"/>
      <c r="K32" s="453"/>
      <c r="L32" s="408"/>
      <c r="M32" s="438"/>
      <c r="N32" s="795"/>
      <c r="O32" s="408"/>
      <c r="P32" s="286"/>
      <c r="Q32" s="286"/>
      <c r="R32" s="286"/>
      <c r="S32" s="501"/>
      <c r="T32" s="501"/>
      <c r="U32" s="501"/>
      <c r="V32" s="501"/>
      <c r="W32" s="501"/>
      <c r="X32" s="501"/>
      <c r="Y32" s="501"/>
      <c r="Z32" s="602"/>
      <c r="AA32" s="800"/>
      <c r="AB32" s="460"/>
      <c r="AC32" s="460"/>
      <c r="AD32" s="460"/>
      <c r="AE32" s="408"/>
      <c r="AF32" s="408"/>
      <c r="AG32" s="408"/>
      <c r="AH32" s="408"/>
      <c r="AI32" s="284"/>
      <c r="AJ32" s="792"/>
      <c r="AK32" s="608"/>
      <c r="AL32" s="608"/>
      <c r="AM32" s="551"/>
      <c r="AN32" s="802"/>
      <c r="AO32" s="527"/>
      <c r="AP32" s="286"/>
      <c r="AQ32" s="286"/>
      <c r="AR32" s="286"/>
      <c r="AS32" s="286"/>
      <c r="AT32" s="286"/>
      <c r="AU32" s="286"/>
      <c r="AV32" s="286"/>
      <c r="AW32" s="286"/>
      <c r="AX32" s="286"/>
      <c r="AY32" s="286"/>
      <c r="AZ32" s="333"/>
      <c r="BA32" s="339"/>
      <c r="BB32" s="335"/>
      <c r="BC32" s="335"/>
      <c r="BD32" s="335"/>
      <c r="BE32" s="526"/>
    </row>
    <row r="33" spans="1:57" ht="18.75" customHeight="1" thickBot="1">
      <c r="A33" s="622"/>
      <c r="B33" s="585"/>
      <c r="C33" s="396"/>
      <c r="D33" s="524"/>
      <c r="E33" s="426"/>
      <c r="F33" s="524"/>
      <c r="G33" s="531"/>
      <c r="H33" s="577" t="s">
        <v>163</v>
      </c>
      <c r="I33" s="113" t="s">
        <v>513</v>
      </c>
      <c r="J33" s="450"/>
      <c r="K33" s="453"/>
      <c r="L33" s="408"/>
      <c r="M33" s="438"/>
      <c r="N33" s="795"/>
      <c r="O33" s="408"/>
      <c r="P33" s="286"/>
      <c r="Q33" s="286"/>
      <c r="R33" s="286"/>
      <c r="S33" s="501"/>
      <c r="T33" s="501"/>
      <c r="U33" s="501"/>
      <c r="V33" s="501"/>
      <c r="W33" s="501"/>
      <c r="X33" s="501"/>
      <c r="Y33" s="501"/>
      <c r="Z33" s="602"/>
      <c r="AA33" s="800"/>
      <c r="AB33" s="460"/>
      <c r="AC33" s="460"/>
      <c r="AD33" s="460"/>
      <c r="AE33" s="408"/>
      <c r="AF33" s="408"/>
      <c r="AG33" s="408"/>
      <c r="AH33" s="408"/>
      <c r="AI33" s="284"/>
      <c r="AJ33" s="792"/>
      <c r="AK33" s="608"/>
      <c r="AL33" s="608"/>
      <c r="AM33" s="551"/>
      <c r="AN33" s="802"/>
      <c r="AO33" s="527"/>
      <c r="AP33" s="286"/>
      <c r="AQ33" s="286"/>
      <c r="AR33" s="286"/>
      <c r="AS33" s="286"/>
      <c r="AT33" s="286"/>
      <c r="AU33" s="286"/>
      <c r="AV33" s="286"/>
      <c r="AW33" s="286"/>
      <c r="AX33" s="286"/>
      <c r="AY33" s="286"/>
      <c r="AZ33" s="333"/>
      <c r="BA33" s="339"/>
      <c r="BB33" s="335"/>
      <c r="BC33" s="335"/>
      <c r="BD33" s="335"/>
      <c r="BE33" s="526"/>
    </row>
    <row r="34" spans="1:57" ht="15.75" customHeight="1" thickBot="1">
      <c r="A34" s="623"/>
      <c r="B34" s="586"/>
      <c r="C34" s="397"/>
      <c r="D34" s="525"/>
      <c r="E34" s="516"/>
      <c r="F34" s="525"/>
      <c r="G34" s="532"/>
      <c r="H34" s="578"/>
      <c r="I34" s="113" t="s">
        <v>513</v>
      </c>
      <c r="J34" s="558"/>
      <c r="K34" s="560"/>
      <c r="L34" s="455"/>
      <c r="M34" s="562"/>
      <c r="N34" s="796"/>
      <c r="O34" s="455"/>
      <c r="P34" s="286"/>
      <c r="Q34" s="286"/>
      <c r="R34" s="286"/>
      <c r="S34" s="544"/>
      <c r="T34" s="544"/>
      <c r="U34" s="544"/>
      <c r="V34" s="544"/>
      <c r="W34" s="544"/>
      <c r="X34" s="46"/>
      <c r="Y34" s="544"/>
      <c r="Z34" s="798"/>
      <c r="AA34" s="87"/>
      <c r="AB34" s="461"/>
      <c r="AC34" s="461"/>
      <c r="AD34" s="461"/>
      <c r="AE34" s="455"/>
      <c r="AF34" s="455"/>
      <c r="AG34" s="455"/>
      <c r="AH34" s="455"/>
      <c r="AI34" s="284"/>
      <c r="AJ34" s="793"/>
      <c r="AK34" s="609"/>
      <c r="AL34" s="609"/>
      <c r="AM34" s="611"/>
      <c r="AN34" s="803"/>
      <c r="AO34" s="528"/>
      <c r="AP34" s="287"/>
      <c r="AQ34" s="287"/>
      <c r="AR34" s="287"/>
      <c r="AS34" s="287"/>
      <c r="AT34" s="287"/>
      <c r="AU34" s="287"/>
      <c r="AV34" s="287"/>
      <c r="AW34" s="287"/>
      <c r="AX34" s="287"/>
      <c r="AY34" s="287"/>
      <c r="AZ34" s="340"/>
      <c r="BA34" s="341"/>
      <c r="BB34" s="342"/>
      <c r="BC34" s="342"/>
      <c r="BD34" s="342"/>
      <c r="BE34" s="529"/>
    </row>
    <row r="35" spans="1:57" ht="46.5" customHeight="1" thickBot="1">
      <c r="A35" s="291">
        <v>1</v>
      </c>
      <c r="B35" s="584" t="s">
        <v>522</v>
      </c>
      <c r="C35" s="395" t="s">
        <v>531</v>
      </c>
      <c r="D35" s="523" t="s">
        <v>32</v>
      </c>
      <c r="E35" s="395" t="s">
        <v>532</v>
      </c>
      <c r="F35" s="587" t="s">
        <v>533</v>
      </c>
      <c r="G35" s="515" t="s">
        <v>38</v>
      </c>
      <c r="H35" s="52" t="s">
        <v>194</v>
      </c>
      <c r="I35" s="113" t="s">
        <v>68</v>
      </c>
      <c r="J35" s="557">
        <f>COUNTIF(I35:I60,[3]DATOS!$D$24)</f>
        <v>16</v>
      </c>
      <c r="K35" s="559" t="str">
        <f>+IF(AND(J35&lt;6,J35&gt;0),"Moderado",IF(AND(J35&lt;12,J35&gt;5),"Mayor",IF(AND(J35&lt;20,J35&gt;11),"Catastrófico","Responda las Preguntas de Impacto")))</f>
        <v>Catastrófico</v>
      </c>
      <c r="L35" s="407"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519"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03" t="s">
        <v>528</v>
      </c>
      <c r="O35" s="283" t="s">
        <v>65</v>
      </c>
      <c r="P35" s="50" t="s">
        <v>179</v>
      </c>
      <c r="Q35" s="45" t="s">
        <v>76</v>
      </c>
      <c r="R35" s="45">
        <f>+IFERROR(VLOOKUP(Q35,[3]DATOS!$E$2:$F$17,2,FALSE),"")</f>
        <v>15</v>
      </c>
      <c r="S35" s="601">
        <f>SUM(R35:R42)</f>
        <v>100</v>
      </c>
      <c r="T35" s="286" t="str">
        <f>+IF(AND(S35&lt;=100,S35&gt;=96),"Fuerte",IF(AND(S35&lt;=95,S35&gt;=86),"Moderado",IF(AND(S35&lt;=85,J35&gt;=0),"Débil"," ")))</f>
        <v>Fuerte</v>
      </c>
      <c r="U35" s="286" t="s">
        <v>90</v>
      </c>
      <c r="V35" s="286"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86">
        <f>IF(V35="Fuerte",100,IF(V35="Moderado",50,IF(V35="Débil",0)))</f>
        <v>100</v>
      </c>
      <c r="X35" s="543">
        <f>AVERAGE(W35:W60)</f>
        <v>100</v>
      </c>
      <c r="Y35" s="545" t="s">
        <v>407</v>
      </c>
      <c r="Z35" s="543" t="s">
        <v>330</v>
      </c>
      <c r="AA35" s="460" t="s">
        <v>406</v>
      </c>
      <c r="AB35" s="598" t="str">
        <f>+IF(X35=100,"Fuerte",IF(AND(X35&lt;=99,X35&gt;=50),"Moderado",IF(X35&lt;50,"Débil"," ")))</f>
        <v>Fuerte</v>
      </c>
      <c r="AC35" s="459" t="s">
        <v>95</v>
      </c>
      <c r="AD35" s="459" t="s">
        <v>96</v>
      </c>
      <c r="AE35" s="408"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08"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08" t="str">
        <f>K35</f>
        <v>Catastrófico</v>
      </c>
      <c r="AH35" s="408"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38"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52" t="s">
        <v>529</v>
      </c>
      <c r="AK35" s="414">
        <v>43132</v>
      </c>
      <c r="AL35" s="414">
        <v>43465</v>
      </c>
      <c r="AM35" s="551" t="s">
        <v>405</v>
      </c>
      <c r="AN35" s="513" t="s">
        <v>530</v>
      </c>
      <c r="AO35" s="539"/>
      <c r="AP35" s="500"/>
      <c r="AQ35" s="500"/>
      <c r="AR35" s="500"/>
      <c r="AS35" s="500"/>
      <c r="AT35" s="500"/>
      <c r="AU35" s="500"/>
      <c r="AV35" s="500"/>
      <c r="AW35" s="500"/>
      <c r="AX35" s="500"/>
      <c r="AY35" s="500"/>
      <c r="AZ35" s="503"/>
      <c r="BA35" s="506"/>
      <c r="BB35" s="533"/>
      <c r="BC35" s="533"/>
      <c r="BD35" s="533"/>
      <c r="BE35" s="536"/>
    </row>
    <row r="36" spans="1:57" ht="30" customHeight="1" thickBot="1">
      <c r="A36" s="292"/>
      <c r="B36" s="585"/>
      <c r="C36" s="396"/>
      <c r="D36" s="524"/>
      <c r="E36" s="396"/>
      <c r="F36" s="588"/>
      <c r="G36" s="426"/>
      <c r="H36" s="47" t="s">
        <v>187</v>
      </c>
      <c r="I36" s="113" t="s">
        <v>68</v>
      </c>
      <c r="J36" s="450"/>
      <c r="K36" s="453"/>
      <c r="L36" s="408"/>
      <c r="M36" s="438"/>
      <c r="N36" s="304"/>
      <c r="O36" s="284"/>
      <c r="P36" s="50" t="s">
        <v>177</v>
      </c>
      <c r="Q36" s="45" t="s">
        <v>78</v>
      </c>
      <c r="R36" s="45">
        <f>+IFERROR(VLOOKUP(Q36,[3]DATOS!$E$2:$F$17,2,FALSE),"")</f>
        <v>15</v>
      </c>
      <c r="S36" s="602"/>
      <c r="T36" s="286"/>
      <c r="U36" s="286"/>
      <c r="V36" s="286"/>
      <c r="W36" s="286"/>
      <c r="X36" s="501"/>
      <c r="Y36" s="408"/>
      <c r="Z36" s="501"/>
      <c r="AA36" s="460"/>
      <c r="AB36" s="598"/>
      <c r="AC36" s="460"/>
      <c r="AD36" s="460"/>
      <c r="AE36" s="408"/>
      <c r="AF36" s="408"/>
      <c r="AG36" s="408"/>
      <c r="AH36" s="408"/>
      <c r="AI36" s="438"/>
      <c r="AJ36" s="398"/>
      <c r="AK36" s="414"/>
      <c r="AL36" s="414"/>
      <c r="AM36" s="551"/>
      <c r="AN36" s="513"/>
      <c r="AO36" s="540"/>
      <c r="AP36" s="501"/>
      <c r="AQ36" s="501"/>
      <c r="AR36" s="501"/>
      <c r="AS36" s="501"/>
      <c r="AT36" s="501"/>
      <c r="AU36" s="501"/>
      <c r="AV36" s="501"/>
      <c r="AW36" s="501"/>
      <c r="AX36" s="501"/>
      <c r="AY36" s="501"/>
      <c r="AZ36" s="504"/>
      <c r="BA36" s="507"/>
      <c r="BB36" s="534"/>
      <c r="BC36" s="534"/>
      <c r="BD36" s="534"/>
      <c r="BE36" s="537"/>
    </row>
    <row r="37" spans="1:57" ht="30" customHeight="1" thickBot="1">
      <c r="A37" s="292"/>
      <c r="B37" s="585"/>
      <c r="C37" s="396"/>
      <c r="D37" s="524"/>
      <c r="E37" s="396"/>
      <c r="F37" s="588"/>
      <c r="G37" s="426"/>
      <c r="H37" s="47" t="s">
        <v>186</v>
      </c>
      <c r="I37" s="113" t="s">
        <v>68</v>
      </c>
      <c r="J37" s="450"/>
      <c r="K37" s="453"/>
      <c r="L37" s="408"/>
      <c r="M37" s="438"/>
      <c r="N37" s="304"/>
      <c r="O37" s="284"/>
      <c r="P37" s="50" t="s">
        <v>175</v>
      </c>
      <c r="Q37" s="45" t="s">
        <v>80</v>
      </c>
      <c r="R37" s="45">
        <f>+IFERROR(VLOOKUP(Q37,[3]DATOS!$E$2:$F$17,2,FALSE),"")</f>
        <v>15</v>
      </c>
      <c r="S37" s="602"/>
      <c r="T37" s="286"/>
      <c r="U37" s="286"/>
      <c r="V37" s="286"/>
      <c r="W37" s="286"/>
      <c r="X37" s="501"/>
      <c r="Y37" s="408"/>
      <c r="Z37" s="501"/>
      <c r="AA37" s="460"/>
      <c r="AB37" s="598"/>
      <c r="AC37" s="460"/>
      <c r="AD37" s="460"/>
      <c r="AE37" s="408"/>
      <c r="AF37" s="408"/>
      <c r="AG37" s="408"/>
      <c r="AH37" s="408"/>
      <c r="AI37" s="438"/>
      <c r="AJ37" s="398"/>
      <c r="AK37" s="414"/>
      <c r="AL37" s="414"/>
      <c r="AM37" s="551"/>
      <c r="AN37" s="513"/>
      <c r="AO37" s="540"/>
      <c r="AP37" s="501"/>
      <c r="AQ37" s="501"/>
      <c r="AR37" s="501"/>
      <c r="AS37" s="501"/>
      <c r="AT37" s="501"/>
      <c r="AU37" s="501"/>
      <c r="AV37" s="501"/>
      <c r="AW37" s="501"/>
      <c r="AX37" s="501"/>
      <c r="AY37" s="501"/>
      <c r="AZ37" s="504"/>
      <c r="BA37" s="507"/>
      <c r="BB37" s="534"/>
      <c r="BC37" s="534"/>
      <c r="BD37" s="534"/>
      <c r="BE37" s="537"/>
    </row>
    <row r="38" spans="1:57" ht="30" customHeight="1" thickBot="1">
      <c r="A38" s="292"/>
      <c r="B38" s="585"/>
      <c r="C38" s="396"/>
      <c r="D38" s="524"/>
      <c r="E38" s="396"/>
      <c r="F38" s="588"/>
      <c r="G38" s="426"/>
      <c r="H38" s="47" t="s">
        <v>185</v>
      </c>
      <c r="I38" s="113" t="s">
        <v>513</v>
      </c>
      <c r="J38" s="450"/>
      <c r="K38" s="453"/>
      <c r="L38" s="408"/>
      <c r="M38" s="438"/>
      <c r="N38" s="304"/>
      <c r="O38" s="284"/>
      <c r="P38" s="50" t="s">
        <v>173</v>
      </c>
      <c r="Q38" s="45" t="s">
        <v>82</v>
      </c>
      <c r="R38" s="45">
        <f>+IFERROR(VLOOKUP(Q38,[3]DATOS!$E$2:$F$17,2,FALSE),"")</f>
        <v>15</v>
      </c>
      <c r="S38" s="602"/>
      <c r="T38" s="286"/>
      <c r="U38" s="286"/>
      <c r="V38" s="286"/>
      <c r="W38" s="286"/>
      <c r="X38" s="501"/>
      <c r="Y38" s="408"/>
      <c r="Z38" s="501"/>
      <c r="AA38" s="460"/>
      <c r="AB38" s="598"/>
      <c r="AC38" s="460"/>
      <c r="AD38" s="460"/>
      <c r="AE38" s="408"/>
      <c r="AF38" s="408"/>
      <c r="AG38" s="408"/>
      <c r="AH38" s="408"/>
      <c r="AI38" s="438"/>
      <c r="AJ38" s="398"/>
      <c r="AK38" s="414"/>
      <c r="AL38" s="414"/>
      <c r="AM38" s="551"/>
      <c r="AN38" s="513"/>
      <c r="AO38" s="540"/>
      <c r="AP38" s="501"/>
      <c r="AQ38" s="501"/>
      <c r="AR38" s="501"/>
      <c r="AS38" s="501"/>
      <c r="AT38" s="501"/>
      <c r="AU38" s="501"/>
      <c r="AV38" s="501"/>
      <c r="AW38" s="501"/>
      <c r="AX38" s="501"/>
      <c r="AY38" s="501"/>
      <c r="AZ38" s="504"/>
      <c r="BA38" s="507"/>
      <c r="BB38" s="534"/>
      <c r="BC38" s="534"/>
      <c r="BD38" s="534"/>
      <c r="BE38" s="537"/>
    </row>
    <row r="39" spans="1:57" ht="30" customHeight="1" thickBot="1">
      <c r="A39" s="292"/>
      <c r="B39" s="585"/>
      <c r="C39" s="396"/>
      <c r="D39" s="524"/>
      <c r="E39" s="396"/>
      <c r="F39" s="588"/>
      <c r="G39" s="426"/>
      <c r="H39" s="47" t="s">
        <v>184</v>
      </c>
      <c r="I39" s="113" t="s">
        <v>68</v>
      </c>
      <c r="J39" s="450"/>
      <c r="K39" s="453"/>
      <c r="L39" s="408"/>
      <c r="M39" s="438"/>
      <c r="N39" s="304"/>
      <c r="O39" s="284"/>
      <c r="P39" s="50" t="s">
        <v>171</v>
      </c>
      <c r="Q39" s="45" t="s">
        <v>85</v>
      </c>
      <c r="R39" s="45">
        <f>+IFERROR(VLOOKUP(Q39,[3]DATOS!$E$2:$F$17,2,FALSE),"")</f>
        <v>15</v>
      </c>
      <c r="S39" s="602"/>
      <c r="T39" s="286"/>
      <c r="U39" s="286"/>
      <c r="V39" s="286"/>
      <c r="W39" s="286"/>
      <c r="X39" s="501"/>
      <c r="Y39" s="408"/>
      <c r="Z39" s="501"/>
      <c r="AA39" s="460"/>
      <c r="AB39" s="598"/>
      <c r="AC39" s="460"/>
      <c r="AD39" s="460"/>
      <c r="AE39" s="408"/>
      <c r="AF39" s="408"/>
      <c r="AG39" s="408"/>
      <c r="AH39" s="408"/>
      <c r="AI39" s="438"/>
      <c r="AJ39" s="398"/>
      <c r="AK39" s="414"/>
      <c r="AL39" s="414"/>
      <c r="AM39" s="551"/>
      <c r="AN39" s="513"/>
      <c r="AO39" s="540"/>
      <c r="AP39" s="501"/>
      <c r="AQ39" s="501"/>
      <c r="AR39" s="501"/>
      <c r="AS39" s="501"/>
      <c r="AT39" s="501"/>
      <c r="AU39" s="501"/>
      <c r="AV39" s="501"/>
      <c r="AW39" s="501"/>
      <c r="AX39" s="501"/>
      <c r="AY39" s="501"/>
      <c r="AZ39" s="504"/>
      <c r="BA39" s="507"/>
      <c r="BB39" s="534"/>
      <c r="BC39" s="534"/>
      <c r="BD39" s="534"/>
      <c r="BE39" s="537"/>
    </row>
    <row r="40" spans="1:57" ht="30" customHeight="1" thickBot="1">
      <c r="A40" s="292"/>
      <c r="B40" s="585"/>
      <c r="C40" s="396"/>
      <c r="D40" s="524"/>
      <c r="E40" s="396"/>
      <c r="F40" s="588"/>
      <c r="G40" s="426"/>
      <c r="H40" s="47" t="s">
        <v>183</v>
      </c>
      <c r="I40" s="113" t="s">
        <v>68</v>
      </c>
      <c r="J40" s="450"/>
      <c r="K40" s="453"/>
      <c r="L40" s="408"/>
      <c r="M40" s="438"/>
      <c r="N40" s="304"/>
      <c r="O40" s="284"/>
      <c r="P40" s="51" t="s">
        <v>170</v>
      </c>
      <c r="Q40" s="45" t="s">
        <v>98</v>
      </c>
      <c r="R40" s="45">
        <f>+IFERROR(VLOOKUP(Q40,[3]DATOS!$E$2:$F$17,2,FALSE),"")</f>
        <v>15</v>
      </c>
      <c r="S40" s="602"/>
      <c r="T40" s="286"/>
      <c r="U40" s="286"/>
      <c r="V40" s="286"/>
      <c r="W40" s="286"/>
      <c r="X40" s="501"/>
      <c r="Y40" s="408"/>
      <c r="Z40" s="501"/>
      <c r="AA40" s="460"/>
      <c r="AB40" s="598"/>
      <c r="AC40" s="460"/>
      <c r="AD40" s="460"/>
      <c r="AE40" s="408"/>
      <c r="AF40" s="408"/>
      <c r="AG40" s="408"/>
      <c r="AH40" s="408"/>
      <c r="AI40" s="438"/>
      <c r="AJ40" s="398"/>
      <c r="AK40" s="414"/>
      <c r="AL40" s="414"/>
      <c r="AM40" s="551"/>
      <c r="AN40" s="513"/>
      <c r="AO40" s="540"/>
      <c r="AP40" s="501"/>
      <c r="AQ40" s="501"/>
      <c r="AR40" s="501"/>
      <c r="AS40" s="501"/>
      <c r="AT40" s="501"/>
      <c r="AU40" s="501"/>
      <c r="AV40" s="501"/>
      <c r="AW40" s="501"/>
      <c r="AX40" s="501"/>
      <c r="AY40" s="501"/>
      <c r="AZ40" s="504"/>
      <c r="BA40" s="507"/>
      <c r="BB40" s="534"/>
      <c r="BC40" s="534"/>
      <c r="BD40" s="534"/>
      <c r="BE40" s="537"/>
    </row>
    <row r="41" spans="1:57" ht="30" customHeight="1" thickBot="1">
      <c r="A41" s="292"/>
      <c r="B41" s="585"/>
      <c r="C41" s="396"/>
      <c r="D41" s="524"/>
      <c r="E41" s="396"/>
      <c r="F41" s="588"/>
      <c r="G41" s="426"/>
      <c r="H41" s="47" t="s">
        <v>182</v>
      </c>
      <c r="I41" s="113" t="s">
        <v>513</v>
      </c>
      <c r="J41" s="450"/>
      <c r="K41" s="453"/>
      <c r="L41" s="408"/>
      <c r="M41" s="438"/>
      <c r="N41" s="304"/>
      <c r="O41" s="284"/>
      <c r="P41" s="50" t="s">
        <v>168</v>
      </c>
      <c r="Q41" s="50" t="s">
        <v>87</v>
      </c>
      <c r="R41" s="50">
        <f>+IFERROR(VLOOKUP(Q41,[3]DATOS!$E$2:$F$17,2,FALSE),"")</f>
        <v>10</v>
      </c>
      <c r="S41" s="602"/>
      <c r="T41" s="286"/>
      <c r="U41" s="286"/>
      <c r="V41" s="286"/>
      <c r="W41" s="286"/>
      <c r="X41" s="501"/>
      <c r="Y41" s="408"/>
      <c r="Z41" s="501"/>
      <c r="AA41" s="460"/>
      <c r="AB41" s="598"/>
      <c r="AC41" s="460"/>
      <c r="AD41" s="460"/>
      <c r="AE41" s="408"/>
      <c r="AF41" s="408"/>
      <c r="AG41" s="408"/>
      <c r="AH41" s="408"/>
      <c r="AI41" s="438"/>
      <c r="AJ41" s="398"/>
      <c r="AK41" s="414"/>
      <c r="AL41" s="414"/>
      <c r="AM41" s="551"/>
      <c r="AN41" s="513"/>
      <c r="AO41" s="540"/>
      <c r="AP41" s="501"/>
      <c r="AQ41" s="501"/>
      <c r="AR41" s="501"/>
      <c r="AS41" s="501"/>
      <c r="AT41" s="501"/>
      <c r="AU41" s="501"/>
      <c r="AV41" s="501"/>
      <c r="AW41" s="501"/>
      <c r="AX41" s="501"/>
      <c r="AY41" s="501"/>
      <c r="AZ41" s="504"/>
      <c r="BA41" s="507"/>
      <c r="BB41" s="534"/>
      <c r="BC41" s="534"/>
      <c r="BD41" s="534"/>
      <c r="BE41" s="537"/>
    </row>
    <row r="42" spans="1:57" ht="72" customHeight="1" thickBot="1">
      <c r="A42" s="292"/>
      <c r="B42" s="585"/>
      <c r="C42" s="396"/>
      <c r="D42" s="524"/>
      <c r="E42" s="554"/>
      <c r="F42" s="588"/>
      <c r="G42" s="426"/>
      <c r="H42" s="47" t="s">
        <v>181</v>
      </c>
      <c r="I42" s="113" t="s">
        <v>68</v>
      </c>
      <c r="J42" s="450"/>
      <c r="K42" s="453"/>
      <c r="L42" s="408"/>
      <c r="M42" s="438"/>
      <c r="N42" s="304"/>
      <c r="O42" s="284"/>
      <c r="P42" s="49"/>
      <c r="Q42" s="49"/>
      <c r="R42" s="49"/>
      <c r="S42" s="603"/>
      <c r="T42" s="286"/>
      <c r="U42" s="286"/>
      <c r="V42" s="286"/>
      <c r="W42" s="286"/>
      <c r="X42" s="501"/>
      <c r="Y42" s="409"/>
      <c r="Z42" s="502"/>
      <c r="AA42" s="729"/>
      <c r="AB42" s="598"/>
      <c r="AC42" s="460"/>
      <c r="AD42" s="460"/>
      <c r="AE42" s="408"/>
      <c r="AF42" s="408"/>
      <c r="AG42" s="408"/>
      <c r="AH42" s="408"/>
      <c r="AI42" s="438"/>
      <c r="AJ42" s="398"/>
      <c r="AK42" s="415"/>
      <c r="AL42" s="415"/>
      <c r="AM42" s="552"/>
      <c r="AN42" s="513"/>
      <c r="AO42" s="541"/>
      <c r="AP42" s="502"/>
      <c r="AQ42" s="502"/>
      <c r="AR42" s="502"/>
      <c r="AS42" s="502"/>
      <c r="AT42" s="502"/>
      <c r="AU42" s="502"/>
      <c r="AV42" s="502"/>
      <c r="AW42" s="502"/>
      <c r="AX42" s="502"/>
      <c r="AY42" s="502"/>
      <c r="AZ42" s="505"/>
      <c r="BA42" s="508"/>
      <c r="BB42" s="535"/>
      <c r="BC42" s="535"/>
      <c r="BD42" s="535"/>
      <c r="BE42" s="538"/>
    </row>
    <row r="43" spans="1:57" ht="30" customHeight="1" thickBot="1">
      <c r="A43" s="292"/>
      <c r="B43" s="585"/>
      <c r="C43" s="396"/>
      <c r="D43" s="524"/>
      <c r="E43" s="425"/>
      <c r="F43" s="588"/>
      <c r="G43" s="426"/>
      <c r="H43" s="47" t="s">
        <v>180</v>
      </c>
      <c r="I43" s="113" t="s">
        <v>68</v>
      </c>
      <c r="J43" s="450"/>
      <c r="K43" s="453"/>
      <c r="L43" s="408"/>
      <c r="M43" s="438"/>
      <c r="N43" s="304"/>
      <c r="O43" s="407"/>
      <c r="P43" s="45"/>
      <c r="Q43" s="45"/>
      <c r="R43" s="45"/>
      <c r="S43" s="543"/>
      <c r="T43" s="543"/>
      <c r="U43" s="543"/>
      <c r="V43" s="543"/>
      <c r="W43" s="543"/>
      <c r="X43" s="501"/>
      <c r="Y43" s="545"/>
      <c r="Z43" s="600"/>
      <c r="AA43" s="545"/>
      <c r="AB43" s="598"/>
      <c r="AC43" s="460"/>
      <c r="AD43" s="460"/>
      <c r="AE43" s="408"/>
      <c r="AF43" s="408"/>
      <c r="AG43" s="408"/>
      <c r="AH43" s="408"/>
      <c r="AI43" s="438"/>
      <c r="AJ43" s="398"/>
      <c r="AK43" s="399"/>
      <c r="AL43" s="399"/>
      <c r="AM43" s="284"/>
      <c r="AN43" s="513"/>
      <c r="AO43" s="527"/>
      <c r="AP43" s="286"/>
      <c r="AQ43" s="286"/>
      <c r="AR43" s="286"/>
      <c r="AS43" s="286"/>
      <c r="AT43" s="286"/>
      <c r="AU43" s="286"/>
      <c r="AV43" s="286"/>
      <c r="AW43" s="286"/>
      <c r="AX43" s="286"/>
      <c r="AY43" s="286"/>
      <c r="AZ43" s="333"/>
      <c r="BA43" s="339"/>
      <c r="BB43" s="335"/>
      <c r="BC43" s="335"/>
      <c r="BD43" s="335"/>
      <c r="BE43" s="526"/>
    </row>
    <row r="44" spans="1:57" ht="30" customHeight="1" thickBot="1">
      <c r="A44" s="292"/>
      <c r="B44" s="585"/>
      <c r="C44" s="396"/>
      <c r="D44" s="524"/>
      <c r="E44" s="426"/>
      <c r="F44" s="588"/>
      <c r="G44" s="426"/>
      <c r="H44" s="47" t="s">
        <v>178</v>
      </c>
      <c r="I44" s="113" t="s">
        <v>68</v>
      </c>
      <c r="J44" s="450"/>
      <c r="K44" s="453"/>
      <c r="L44" s="408"/>
      <c r="M44" s="438"/>
      <c r="N44" s="304"/>
      <c r="O44" s="408"/>
      <c r="P44" s="46"/>
      <c r="Q44" s="45"/>
      <c r="R44" s="45"/>
      <c r="S44" s="501"/>
      <c r="T44" s="501"/>
      <c r="U44" s="501"/>
      <c r="V44" s="501"/>
      <c r="W44" s="501"/>
      <c r="X44" s="501"/>
      <c r="Y44" s="408"/>
      <c r="Z44" s="501"/>
      <c r="AA44" s="408"/>
      <c r="AB44" s="598"/>
      <c r="AC44" s="460"/>
      <c r="AD44" s="460"/>
      <c r="AE44" s="408"/>
      <c r="AF44" s="408"/>
      <c r="AG44" s="408"/>
      <c r="AH44" s="408"/>
      <c r="AI44" s="438"/>
      <c r="AJ44" s="398"/>
      <c r="AK44" s="399"/>
      <c r="AL44" s="399"/>
      <c r="AM44" s="284"/>
      <c r="AN44" s="513"/>
      <c r="AO44" s="527"/>
      <c r="AP44" s="286"/>
      <c r="AQ44" s="286"/>
      <c r="AR44" s="286"/>
      <c r="AS44" s="286"/>
      <c r="AT44" s="286"/>
      <c r="AU44" s="286"/>
      <c r="AV44" s="286"/>
      <c r="AW44" s="286"/>
      <c r="AX44" s="286"/>
      <c r="AY44" s="286"/>
      <c r="AZ44" s="333"/>
      <c r="BA44" s="339"/>
      <c r="BB44" s="335"/>
      <c r="BC44" s="335"/>
      <c r="BD44" s="335"/>
      <c r="BE44" s="526"/>
    </row>
    <row r="45" spans="1:57" ht="30" customHeight="1" thickBot="1">
      <c r="A45" s="292"/>
      <c r="B45" s="585"/>
      <c r="C45" s="396"/>
      <c r="D45" s="524"/>
      <c r="E45" s="426"/>
      <c r="F45" s="588"/>
      <c r="G45" s="426"/>
      <c r="H45" s="47" t="s">
        <v>176</v>
      </c>
      <c r="I45" s="113" t="s">
        <v>68</v>
      </c>
      <c r="J45" s="450"/>
      <c r="K45" s="453"/>
      <c r="L45" s="408"/>
      <c r="M45" s="438"/>
      <c r="N45" s="304"/>
      <c r="O45" s="408"/>
      <c r="P45" s="46"/>
      <c r="Q45" s="45"/>
      <c r="R45" s="45"/>
      <c r="S45" s="501"/>
      <c r="T45" s="501"/>
      <c r="U45" s="501"/>
      <c r="V45" s="501"/>
      <c r="W45" s="501"/>
      <c r="X45" s="501"/>
      <c r="Y45" s="408"/>
      <c r="Z45" s="501"/>
      <c r="AA45" s="408"/>
      <c r="AB45" s="598"/>
      <c r="AC45" s="460"/>
      <c r="AD45" s="460"/>
      <c r="AE45" s="408"/>
      <c r="AF45" s="408"/>
      <c r="AG45" s="408"/>
      <c r="AH45" s="408"/>
      <c r="AI45" s="438"/>
      <c r="AJ45" s="398"/>
      <c r="AK45" s="399"/>
      <c r="AL45" s="399"/>
      <c r="AM45" s="284"/>
      <c r="AN45" s="513"/>
      <c r="AO45" s="527"/>
      <c r="AP45" s="286"/>
      <c r="AQ45" s="286"/>
      <c r="AR45" s="286"/>
      <c r="AS45" s="286"/>
      <c r="AT45" s="286"/>
      <c r="AU45" s="286"/>
      <c r="AV45" s="286"/>
      <c r="AW45" s="286"/>
      <c r="AX45" s="286"/>
      <c r="AY45" s="286"/>
      <c r="AZ45" s="333"/>
      <c r="BA45" s="339"/>
      <c r="BB45" s="335"/>
      <c r="BC45" s="335"/>
      <c r="BD45" s="335"/>
      <c r="BE45" s="526"/>
    </row>
    <row r="46" spans="1:57" ht="30" customHeight="1" thickBot="1">
      <c r="A46" s="292"/>
      <c r="B46" s="585"/>
      <c r="C46" s="396"/>
      <c r="D46" s="524"/>
      <c r="E46" s="426"/>
      <c r="F46" s="588"/>
      <c r="G46" s="426"/>
      <c r="H46" s="47" t="s">
        <v>174</v>
      </c>
      <c r="I46" s="113" t="s">
        <v>68</v>
      </c>
      <c r="J46" s="450"/>
      <c r="K46" s="453"/>
      <c r="L46" s="408"/>
      <c r="M46" s="438"/>
      <c r="N46" s="304"/>
      <c r="O46" s="408"/>
      <c r="P46" s="46"/>
      <c r="Q46" s="45"/>
      <c r="R46" s="45"/>
      <c r="S46" s="501"/>
      <c r="T46" s="501"/>
      <c r="U46" s="501"/>
      <c r="V46" s="501"/>
      <c r="W46" s="501"/>
      <c r="X46" s="501"/>
      <c r="Y46" s="408"/>
      <c r="Z46" s="501"/>
      <c r="AA46" s="408"/>
      <c r="AB46" s="598"/>
      <c r="AC46" s="460"/>
      <c r="AD46" s="460"/>
      <c r="AE46" s="408"/>
      <c r="AF46" s="408"/>
      <c r="AG46" s="408"/>
      <c r="AH46" s="408"/>
      <c r="AI46" s="438"/>
      <c r="AJ46" s="398"/>
      <c r="AK46" s="399"/>
      <c r="AL46" s="399"/>
      <c r="AM46" s="284"/>
      <c r="AN46" s="513"/>
      <c r="AO46" s="527"/>
      <c r="AP46" s="286"/>
      <c r="AQ46" s="286"/>
      <c r="AR46" s="286"/>
      <c r="AS46" s="286"/>
      <c r="AT46" s="286"/>
      <c r="AU46" s="286"/>
      <c r="AV46" s="286"/>
      <c r="AW46" s="286"/>
      <c r="AX46" s="286"/>
      <c r="AY46" s="286"/>
      <c r="AZ46" s="333"/>
      <c r="BA46" s="339"/>
      <c r="BB46" s="335"/>
      <c r="BC46" s="335"/>
      <c r="BD46" s="335"/>
      <c r="BE46" s="526"/>
    </row>
    <row r="47" spans="1:57" ht="18.75" customHeight="1" thickBot="1">
      <c r="A47" s="292"/>
      <c r="B47" s="585"/>
      <c r="C47" s="396"/>
      <c r="D47" s="524"/>
      <c r="E47" s="426"/>
      <c r="F47" s="588"/>
      <c r="G47" s="426"/>
      <c r="H47" s="421" t="s">
        <v>172</v>
      </c>
      <c r="I47" s="113" t="s">
        <v>68</v>
      </c>
      <c r="J47" s="450"/>
      <c r="K47" s="453"/>
      <c r="L47" s="408"/>
      <c r="M47" s="438"/>
      <c r="N47" s="304"/>
      <c r="O47" s="408"/>
      <c r="P47" s="46"/>
      <c r="Q47" s="45"/>
      <c r="R47" s="45"/>
      <c r="S47" s="501"/>
      <c r="T47" s="501"/>
      <c r="U47" s="501"/>
      <c r="V47" s="501"/>
      <c r="W47" s="501"/>
      <c r="X47" s="501"/>
      <c r="Y47" s="408"/>
      <c r="Z47" s="501"/>
      <c r="AA47" s="408"/>
      <c r="AB47" s="598"/>
      <c r="AC47" s="460"/>
      <c r="AD47" s="460"/>
      <c r="AE47" s="408"/>
      <c r="AF47" s="408"/>
      <c r="AG47" s="408"/>
      <c r="AH47" s="408"/>
      <c r="AI47" s="438"/>
      <c r="AJ47" s="398"/>
      <c r="AK47" s="399"/>
      <c r="AL47" s="399"/>
      <c r="AM47" s="284"/>
      <c r="AN47" s="513"/>
      <c r="AO47" s="527"/>
      <c r="AP47" s="286"/>
      <c r="AQ47" s="286"/>
      <c r="AR47" s="286"/>
      <c r="AS47" s="286"/>
      <c r="AT47" s="286"/>
      <c r="AU47" s="286"/>
      <c r="AV47" s="286"/>
      <c r="AW47" s="286"/>
      <c r="AX47" s="286"/>
      <c r="AY47" s="286"/>
      <c r="AZ47" s="333"/>
      <c r="BA47" s="339"/>
      <c r="BB47" s="335"/>
      <c r="BC47" s="335"/>
      <c r="BD47" s="335"/>
      <c r="BE47" s="526"/>
    </row>
    <row r="48" spans="1:57" ht="45.75" customHeight="1" thickBot="1">
      <c r="A48" s="292"/>
      <c r="B48" s="585"/>
      <c r="C48" s="396"/>
      <c r="D48" s="524"/>
      <c r="E48" s="426"/>
      <c r="F48" s="588"/>
      <c r="G48" s="426"/>
      <c r="H48" s="421"/>
      <c r="I48" s="113" t="s">
        <v>68</v>
      </c>
      <c r="J48" s="450"/>
      <c r="K48" s="453"/>
      <c r="L48" s="408"/>
      <c r="M48" s="438"/>
      <c r="N48" s="304"/>
      <c r="O48" s="408"/>
      <c r="P48" s="46"/>
      <c r="Q48" s="45"/>
      <c r="R48" s="45"/>
      <c r="S48" s="501"/>
      <c r="T48" s="501"/>
      <c r="U48" s="501"/>
      <c r="V48" s="501"/>
      <c r="W48" s="501"/>
      <c r="X48" s="501"/>
      <c r="Y48" s="408"/>
      <c r="Z48" s="501"/>
      <c r="AA48" s="408"/>
      <c r="AB48" s="598"/>
      <c r="AC48" s="460"/>
      <c r="AD48" s="460"/>
      <c r="AE48" s="408"/>
      <c r="AF48" s="408"/>
      <c r="AG48" s="408"/>
      <c r="AH48" s="408"/>
      <c r="AI48" s="438"/>
      <c r="AJ48" s="398"/>
      <c r="AK48" s="399"/>
      <c r="AL48" s="399"/>
      <c r="AM48" s="284"/>
      <c r="AN48" s="513"/>
      <c r="AO48" s="527"/>
      <c r="AP48" s="286"/>
      <c r="AQ48" s="286"/>
      <c r="AR48" s="286"/>
      <c r="AS48" s="286"/>
      <c r="AT48" s="286"/>
      <c r="AU48" s="286"/>
      <c r="AV48" s="286"/>
      <c r="AW48" s="286"/>
      <c r="AX48" s="286"/>
      <c r="AY48" s="286"/>
      <c r="AZ48" s="333"/>
      <c r="BA48" s="339"/>
      <c r="BB48" s="335"/>
      <c r="BC48" s="335"/>
      <c r="BD48" s="335"/>
      <c r="BE48" s="526"/>
    </row>
    <row r="49" spans="1:57" ht="27.75" customHeight="1" thickBot="1">
      <c r="A49" s="292"/>
      <c r="B49" s="585"/>
      <c r="C49" s="396"/>
      <c r="D49" s="524"/>
      <c r="E49" s="426"/>
      <c r="F49" s="588"/>
      <c r="G49" s="426"/>
      <c r="H49" s="555" t="s">
        <v>169</v>
      </c>
      <c r="I49" s="113" t="s">
        <v>68</v>
      </c>
      <c r="J49" s="450"/>
      <c r="K49" s="453"/>
      <c r="L49" s="408"/>
      <c r="M49" s="438"/>
      <c r="N49" s="304"/>
      <c r="O49" s="408"/>
      <c r="P49" s="46"/>
      <c r="Q49" s="50"/>
      <c r="R49" s="45"/>
      <c r="S49" s="501"/>
      <c r="T49" s="501"/>
      <c r="U49" s="501"/>
      <c r="V49" s="501"/>
      <c r="W49" s="501"/>
      <c r="X49" s="501"/>
      <c r="Y49" s="408"/>
      <c r="Z49" s="501"/>
      <c r="AA49" s="408"/>
      <c r="AB49" s="598"/>
      <c r="AC49" s="460"/>
      <c r="AD49" s="460"/>
      <c r="AE49" s="408"/>
      <c r="AF49" s="408"/>
      <c r="AG49" s="408"/>
      <c r="AH49" s="408"/>
      <c r="AI49" s="438"/>
      <c r="AJ49" s="398"/>
      <c r="AK49" s="399"/>
      <c r="AL49" s="399"/>
      <c r="AM49" s="284"/>
      <c r="AN49" s="513"/>
      <c r="AO49" s="527"/>
      <c r="AP49" s="286"/>
      <c r="AQ49" s="286"/>
      <c r="AR49" s="286"/>
      <c r="AS49" s="286"/>
      <c r="AT49" s="286"/>
      <c r="AU49" s="286"/>
      <c r="AV49" s="286"/>
      <c r="AW49" s="286"/>
      <c r="AX49" s="286"/>
      <c r="AY49" s="286"/>
      <c r="AZ49" s="333"/>
      <c r="BA49" s="339"/>
      <c r="BB49" s="335"/>
      <c r="BC49" s="335"/>
      <c r="BD49" s="335"/>
      <c r="BE49" s="526"/>
    </row>
    <row r="50" spans="1:57" ht="26.25" customHeight="1" thickBot="1">
      <c r="A50" s="292"/>
      <c r="B50" s="585"/>
      <c r="C50" s="396"/>
      <c r="D50" s="524"/>
      <c r="E50" s="426"/>
      <c r="F50" s="588"/>
      <c r="G50" s="426"/>
      <c r="H50" s="556"/>
      <c r="I50" s="113" t="s">
        <v>68</v>
      </c>
      <c r="J50" s="450"/>
      <c r="K50" s="453"/>
      <c r="L50" s="408"/>
      <c r="M50" s="438"/>
      <c r="N50" s="531"/>
      <c r="O50" s="408"/>
      <c r="P50" s="543"/>
      <c r="Q50" s="543"/>
      <c r="R50" s="543"/>
      <c r="S50" s="501"/>
      <c r="T50" s="501"/>
      <c r="U50" s="501"/>
      <c r="V50" s="501"/>
      <c r="W50" s="501"/>
      <c r="X50" s="501"/>
      <c r="Y50" s="408"/>
      <c r="Z50" s="501"/>
      <c r="AA50" s="408"/>
      <c r="AB50" s="598"/>
      <c r="AC50" s="460"/>
      <c r="AD50" s="460"/>
      <c r="AE50" s="408"/>
      <c r="AF50" s="408"/>
      <c r="AG50" s="408"/>
      <c r="AH50" s="408"/>
      <c r="AI50" s="438"/>
      <c r="AJ50" s="574"/>
      <c r="AK50" s="594"/>
      <c r="AL50" s="594"/>
      <c r="AM50" s="545"/>
      <c r="AN50" s="513"/>
      <c r="AO50" s="527"/>
      <c r="AP50" s="286"/>
      <c r="AQ50" s="286"/>
      <c r="AR50" s="286"/>
      <c r="AS50" s="286"/>
      <c r="AT50" s="286"/>
      <c r="AU50" s="286"/>
      <c r="AV50" s="286"/>
      <c r="AW50" s="286"/>
      <c r="AX50" s="286"/>
      <c r="AY50" s="286"/>
      <c r="AZ50" s="333"/>
      <c r="BA50" s="339"/>
      <c r="BB50" s="335"/>
      <c r="BC50" s="335"/>
      <c r="BD50" s="335"/>
      <c r="BE50" s="526"/>
    </row>
    <row r="51" spans="1:57" ht="18.75" customHeight="1" thickBot="1">
      <c r="A51" s="292"/>
      <c r="B51" s="585"/>
      <c r="C51" s="396"/>
      <c r="D51" s="524"/>
      <c r="E51" s="426"/>
      <c r="F51" s="588"/>
      <c r="G51" s="426"/>
      <c r="H51" s="421" t="s">
        <v>167</v>
      </c>
      <c r="I51" s="113" t="s">
        <v>68</v>
      </c>
      <c r="J51" s="450"/>
      <c r="K51" s="453"/>
      <c r="L51" s="408"/>
      <c r="M51" s="438"/>
      <c r="N51" s="531"/>
      <c r="O51" s="408"/>
      <c r="P51" s="501"/>
      <c r="Q51" s="501"/>
      <c r="R51" s="501"/>
      <c r="S51" s="501"/>
      <c r="T51" s="501"/>
      <c r="U51" s="501"/>
      <c r="V51" s="501"/>
      <c r="W51" s="501"/>
      <c r="X51" s="501"/>
      <c r="Y51" s="408"/>
      <c r="Z51" s="501"/>
      <c r="AA51" s="408"/>
      <c r="AB51" s="598"/>
      <c r="AC51" s="460"/>
      <c r="AD51" s="460"/>
      <c r="AE51" s="408"/>
      <c r="AF51" s="408"/>
      <c r="AG51" s="408"/>
      <c r="AH51" s="408"/>
      <c r="AI51" s="438"/>
      <c r="AJ51" s="575"/>
      <c r="AK51" s="595"/>
      <c r="AL51" s="595"/>
      <c r="AM51" s="408"/>
      <c r="AN51" s="513"/>
      <c r="AO51" s="527"/>
      <c r="AP51" s="286"/>
      <c r="AQ51" s="286"/>
      <c r="AR51" s="286"/>
      <c r="AS51" s="286"/>
      <c r="AT51" s="286"/>
      <c r="AU51" s="286"/>
      <c r="AV51" s="286"/>
      <c r="AW51" s="286"/>
      <c r="AX51" s="286"/>
      <c r="AY51" s="286"/>
      <c r="AZ51" s="333"/>
      <c r="BA51" s="339"/>
      <c r="BB51" s="335"/>
      <c r="BC51" s="335"/>
      <c r="BD51" s="335"/>
      <c r="BE51" s="526"/>
    </row>
    <row r="52" spans="1:57" ht="9.75" customHeight="1" thickBot="1">
      <c r="A52" s="292"/>
      <c r="B52" s="585"/>
      <c r="C52" s="396"/>
      <c r="D52" s="524"/>
      <c r="E52" s="426"/>
      <c r="F52" s="588"/>
      <c r="G52" s="426"/>
      <c r="H52" s="421"/>
      <c r="I52" s="113" t="s">
        <v>68</v>
      </c>
      <c r="J52" s="450"/>
      <c r="K52" s="453"/>
      <c r="L52" s="408"/>
      <c r="M52" s="438"/>
      <c r="N52" s="531"/>
      <c r="O52" s="408"/>
      <c r="P52" s="501"/>
      <c r="Q52" s="501"/>
      <c r="R52" s="501"/>
      <c r="S52" s="501"/>
      <c r="T52" s="501"/>
      <c r="U52" s="501"/>
      <c r="V52" s="501"/>
      <c r="W52" s="501"/>
      <c r="X52" s="501"/>
      <c r="Y52" s="408"/>
      <c r="Z52" s="501"/>
      <c r="AA52" s="408"/>
      <c r="AB52" s="598"/>
      <c r="AC52" s="460"/>
      <c r="AD52" s="460"/>
      <c r="AE52" s="408"/>
      <c r="AF52" s="408"/>
      <c r="AG52" s="408"/>
      <c r="AH52" s="408"/>
      <c r="AI52" s="438"/>
      <c r="AJ52" s="575"/>
      <c r="AK52" s="595"/>
      <c r="AL52" s="595"/>
      <c r="AM52" s="408"/>
      <c r="AN52" s="513"/>
      <c r="AO52" s="527"/>
      <c r="AP52" s="286"/>
      <c r="AQ52" s="286"/>
      <c r="AR52" s="286"/>
      <c r="AS52" s="286"/>
      <c r="AT52" s="286"/>
      <c r="AU52" s="286"/>
      <c r="AV52" s="286"/>
      <c r="AW52" s="286"/>
      <c r="AX52" s="286"/>
      <c r="AY52" s="286"/>
      <c r="AZ52" s="333"/>
      <c r="BA52" s="339"/>
      <c r="BB52" s="335"/>
      <c r="BC52" s="335"/>
      <c r="BD52" s="335"/>
      <c r="BE52" s="526"/>
    </row>
    <row r="53" spans="1:57" ht="18.75" customHeight="1" thickBot="1">
      <c r="A53" s="292"/>
      <c r="B53" s="585"/>
      <c r="C53" s="396"/>
      <c r="D53" s="524"/>
      <c r="E53" s="426"/>
      <c r="F53" s="588"/>
      <c r="G53" s="426"/>
      <c r="H53" s="421" t="s">
        <v>166</v>
      </c>
      <c r="I53" s="113" t="s">
        <v>513</v>
      </c>
      <c r="J53" s="450"/>
      <c r="K53" s="453"/>
      <c r="L53" s="408"/>
      <c r="M53" s="438"/>
      <c r="N53" s="531"/>
      <c r="O53" s="408"/>
      <c r="P53" s="501"/>
      <c r="Q53" s="501"/>
      <c r="R53" s="501"/>
      <c r="S53" s="501"/>
      <c r="T53" s="501"/>
      <c r="U53" s="501"/>
      <c r="V53" s="501"/>
      <c r="W53" s="501"/>
      <c r="X53" s="501"/>
      <c r="Y53" s="408"/>
      <c r="Z53" s="501"/>
      <c r="AA53" s="408"/>
      <c r="AB53" s="598"/>
      <c r="AC53" s="460"/>
      <c r="AD53" s="460"/>
      <c r="AE53" s="408"/>
      <c r="AF53" s="408"/>
      <c r="AG53" s="408"/>
      <c r="AH53" s="408"/>
      <c r="AI53" s="438"/>
      <c r="AJ53" s="575"/>
      <c r="AK53" s="595"/>
      <c r="AL53" s="595"/>
      <c r="AM53" s="408"/>
      <c r="AN53" s="513"/>
      <c r="AO53" s="527"/>
      <c r="AP53" s="286"/>
      <c r="AQ53" s="286"/>
      <c r="AR53" s="286"/>
      <c r="AS53" s="286"/>
      <c r="AT53" s="286"/>
      <c r="AU53" s="286"/>
      <c r="AV53" s="286"/>
      <c r="AW53" s="286"/>
      <c r="AX53" s="286"/>
      <c r="AY53" s="286"/>
      <c r="AZ53" s="333"/>
      <c r="BA53" s="339"/>
      <c r="BB53" s="335"/>
      <c r="BC53" s="335"/>
      <c r="BD53" s="335"/>
      <c r="BE53" s="526"/>
    </row>
    <row r="54" spans="1:57" ht="12.75" customHeight="1" thickBot="1">
      <c r="A54" s="292"/>
      <c r="B54" s="585"/>
      <c r="C54" s="396"/>
      <c r="D54" s="524"/>
      <c r="E54" s="426"/>
      <c r="F54" s="588"/>
      <c r="G54" s="426"/>
      <c r="H54" s="421"/>
      <c r="I54" s="113" t="s">
        <v>513</v>
      </c>
      <c r="J54" s="450"/>
      <c r="K54" s="453"/>
      <c r="L54" s="408"/>
      <c r="M54" s="438"/>
      <c r="N54" s="531"/>
      <c r="O54" s="408"/>
      <c r="P54" s="501"/>
      <c r="Q54" s="501"/>
      <c r="R54" s="501"/>
      <c r="S54" s="501"/>
      <c r="T54" s="501"/>
      <c r="U54" s="501"/>
      <c r="V54" s="501"/>
      <c r="W54" s="501"/>
      <c r="X54" s="501"/>
      <c r="Y54" s="408"/>
      <c r="Z54" s="501"/>
      <c r="AA54" s="408"/>
      <c r="AB54" s="598"/>
      <c r="AC54" s="460"/>
      <c r="AD54" s="460"/>
      <c r="AE54" s="408"/>
      <c r="AF54" s="408"/>
      <c r="AG54" s="408"/>
      <c r="AH54" s="408"/>
      <c r="AI54" s="438"/>
      <c r="AJ54" s="575"/>
      <c r="AK54" s="595"/>
      <c r="AL54" s="595"/>
      <c r="AM54" s="408"/>
      <c r="AN54" s="513"/>
      <c r="AO54" s="527"/>
      <c r="AP54" s="286"/>
      <c r="AQ54" s="286"/>
      <c r="AR54" s="286"/>
      <c r="AS54" s="286"/>
      <c r="AT54" s="286"/>
      <c r="AU54" s="286"/>
      <c r="AV54" s="286"/>
      <c r="AW54" s="286"/>
      <c r="AX54" s="286"/>
      <c r="AY54" s="286"/>
      <c r="AZ54" s="333"/>
      <c r="BA54" s="339"/>
      <c r="BB54" s="335"/>
      <c r="BC54" s="335"/>
      <c r="BD54" s="335"/>
      <c r="BE54" s="526"/>
    </row>
    <row r="55" spans="1:57" ht="18.75" customHeight="1" thickBot="1">
      <c r="A55" s="292"/>
      <c r="B55" s="585"/>
      <c r="C55" s="396"/>
      <c r="D55" s="524"/>
      <c r="E55" s="426"/>
      <c r="F55" s="588"/>
      <c r="G55" s="426"/>
      <c r="H55" s="421" t="s">
        <v>165</v>
      </c>
      <c r="I55" s="113" t="s">
        <v>513</v>
      </c>
      <c r="J55" s="450"/>
      <c r="K55" s="453"/>
      <c r="L55" s="408"/>
      <c r="M55" s="438"/>
      <c r="N55" s="531"/>
      <c r="O55" s="408"/>
      <c r="P55" s="501"/>
      <c r="Q55" s="501"/>
      <c r="R55" s="501"/>
      <c r="S55" s="501"/>
      <c r="T55" s="501"/>
      <c r="U55" s="501"/>
      <c r="V55" s="501"/>
      <c r="W55" s="501"/>
      <c r="X55" s="501"/>
      <c r="Y55" s="408"/>
      <c r="Z55" s="501"/>
      <c r="AA55" s="408"/>
      <c r="AB55" s="598"/>
      <c r="AC55" s="460"/>
      <c r="AD55" s="460"/>
      <c r="AE55" s="408"/>
      <c r="AF55" s="408"/>
      <c r="AG55" s="408"/>
      <c r="AH55" s="408"/>
      <c r="AI55" s="438"/>
      <c r="AJ55" s="575"/>
      <c r="AK55" s="595"/>
      <c r="AL55" s="595"/>
      <c r="AM55" s="408"/>
      <c r="AN55" s="513"/>
      <c r="AO55" s="527"/>
      <c r="AP55" s="286"/>
      <c r="AQ55" s="286"/>
      <c r="AR55" s="286"/>
      <c r="AS55" s="286"/>
      <c r="AT55" s="286"/>
      <c r="AU55" s="286"/>
      <c r="AV55" s="286"/>
      <c r="AW55" s="286"/>
      <c r="AX55" s="286"/>
      <c r="AY55" s="286"/>
      <c r="AZ55" s="333"/>
      <c r="BA55" s="339"/>
      <c r="BB55" s="335"/>
      <c r="BC55" s="335"/>
      <c r="BD55" s="335"/>
      <c r="BE55" s="526"/>
    </row>
    <row r="56" spans="1:57" ht="12.75" customHeight="1" thickBot="1">
      <c r="A56" s="292"/>
      <c r="B56" s="585"/>
      <c r="C56" s="396"/>
      <c r="D56" s="524"/>
      <c r="E56" s="426"/>
      <c r="F56" s="588"/>
      <c r="G56" s="426"/>
      <c r="H56" s="421"/>
      <c r="I56" s="113"/>
      <c r="J56" s="450"/>
      <c r="K56" s="453"/>
      <c r="L56" s="408"/>
      <c r="M56" s="438"/>
      <c r="N56" s="531"/>
      <c r="O56" s="408"/>
      <c r="P56" s="501"/>
      <c r="Q56" s="501"/>
      <c r="R56" s="501"/>
      <c r="S56" s="501"/>
      <c r="T56" s="501"/>
      <c r="U56" s="501"/>
      <c r="V56" s="501"/>
      <c r="W56" s="501"/>
      <c r="X56" s="501"/>
      <c r="Y56" s="408"/>
      <c r="Z56" s="501"/>
      <c r="AA56" s="408"/>
      <c r="AB56" s="598"/>
      <c r="AC56" s="460"/>
      <c r="AD56" s="460"/>
      <c r="AE56" s="408"/>
      <c r="AF56" s="408"/>
      <c r="AG56" s="408"/>
      <c r="AH56" s="408"/>
      <c r="AI56" s="438"/>
      <c r="AJ56" s="575"/>
      <c r="AK56" s="595"/>
      <c r="AL56" s="595"/>
      <c r="AM56" s="408"/>
      <c r="AN56" s="513"/>
      <c r="AO56" s="527"/>
      <c r="AP56" s="286"/>
      <c r="AQ56" s="286"/>
      <c r="AR56" s="286"/>
      <c r="AS56" s="286"/>
      <c r="AT56" s="286"/>
      <c r="AU56" s="286"/>
      <c r="AV56" s="286"/>
      <c r="AW56" s="286"/>
      <c r="AX56" s="286"/>
      <c r="AY56" s="286"/>
      <c r="AZ56" s="333"/>
      <c r="BA56" s="339"/>
      <c r="BB56" s="335"/>
      <c r="BC56" s="335"/>
      <c r="BD56" s="335"/>
      <c r="BE56" s="526"/>
    </row>
    <row r="57" spans="1:57" ht="14.25" customHeight="1" thickBot="1">
      <c r="A57" s="292"/>
      <c r="B57" s="585"/>
      <c r="C57" s="396"/>
      <c r="D57" s="524"/>
      <c r="E57" s="426"/>
      <c r="F57" s="588"/>
      <c r="G57" s="426"/>
      <c r="H57" s="555" t="s">
        <v>164</v>
      </c>
      <c r="I57" s="113" t="s">
        <v>513</v>
      </c>
      <c r="J57" s="450"/>
      <c r="K57" s="453"/>
      <c r="L57" s="408"/>
      <c r="M57" s="438"/>
      <c r="N57" s="531"/>
      <c r="O57" s="408"/>
      <c r="P57" s="501"/>
      <c r="Q57" s="501"/>
      <c r="R57" s="501"/>
      <c r="S57" s="501"/>
      <c r="T57" s="501"/>
      <c r="U57" s="501"/>
      <c r="V57" s="501"/>
      <c r="W57" s="501"/>
      <c r="X57" s="501"/>
      <c r="Y57" s="408"/>
      <c r="Z57" s="501"/>
      <c r="AA57" s="408"/>
      <c r="AB57" s="598"/>
      <c r="AC57" s="460"/>
      <c r="AD57" s="460"/>
      <c r="AE57" s="408"/>
      <c r="AF57" s="408"/>
      <c r="AG57" s="408"/>
      <c r="AH57" s="408"/>
      <c r="AI57" s="438"/>
      <c r="AJ57" s="575"/>
      <c r="AK57" s="595"/>
      <c r="AL57" s="595"/>
      <c r="AM57" s="408"/>
      <c r="AN57" s="513"/>
      <c r="AO57" s="527"/>
      <c r="AP57" s="286"/>
      <c r="AQ57" s="286"/>
      <c r="AR57" s="286"/>
      <c r="AS57" s="286"/>
      <c r="AT57" s="286"/>
      <c r="AU57" s="286"/>
      <c r="AV57" s="286"/>
      <c r="AW57" s="286"/>
      <c r="AX57" s="286"/>
      <c r="AY57" s="286"/>
      <c r="AZ57" s="333"/>
      <c r="BA57" s="339"/>
      <c r="BB57" s="335"/>
      <c r="BC57" s="335"/>
      <c r="BD57" s="335"/>
      <c r="BE57" s="526"/>
    </row>
    <row r="58" spans="1:57" ht="13.5" customHeight="1" thickBot="1">
      <c r="A58" s="292"/>
      <c r="B58" s="585"/>
      <c r="C58" s="396"/>
      <c r="D58" s="524"/>
      <c r="E58" s="426"/>
      <c r="F58" s="588"/>
      <c r="G58" s="426"/>
      <c r="H58" s="556"/>
      <c r="I58" s="113"/>
      <c r="J58" s="450"/>
      <c r="K58" s="453"/>
      <c r="L58" s="408"/>
      <c r="M58" s="438"/>
      <c r="N58" s="531"/>
      <c r="O58" s="408"/>
      <c r="P58" s="501"/>
      <c r="Q58" s="501"/>
      <c r="R58" s="501"/>
      <c r="S58" s="501"/>
      <c r="T58" s="501"/>
      <c r="U58" s="501"/>
      <c r="V58" s="501"/>
      <c r="W58" s="501"/>
      <c r="X58" s="501"/>
      <c r="Y58" s="408"/>
      <c r="Z58" s="501"/>
      <c r="AA58" s="408"/>
      <c r="AB58" s="598"/>
      <c r="AC58" s="460"/>
      <c r="AD58" s="460"/>
      <c r="AE58" s="408"/>
      <c r="AF58" s="408"/>
      <c r="AG58" s="408"/>
      <c r="AH58" s="408"/>
      <c r="AI58" s="438"/>
      <c r="AJ58" s="575"/>
      <c r="AK58" s="595"/>
      <c r="AL58" s="595"/>
      <c r="AM58" s="408"/>
      <c r="AN58" s="513"/>
      <c r="AO58" s="527"/>
      <c r="AP58" s="286"/>
      <c r="AQ58" s="286"/>
      <c r="AR58" s="286"/>
      <c r="AS58" s="286"/>
      <c r="AT58" s="286"/>
      <c r="AU58" s="286"/>
      <c r="AV58" s="286"/>
      <c r="AW58" s="286"/>
      <c r="AX58" s="286"/>
      <c r="AY58" s="286"/>
      <c r="AZ58" s="333"/>
      <c r="BA58" s="339"/>
      <c r="BB58" s="335"/>
      <c r="BC58" s="335"/>
      <c r="BD58" s="335"/>
      <c r="BE58" s="526"/>
    </row>
    <row r="59" spans="1:57" ht="18.75" customHeight="1" thickBot="1">
      <c r="A59" s="292"/>
      <c r="B59" s="585"/>
      <c r="C59" s="396"/>
      <c r="D59" s="524"/>
      <c r="E59" s="426"/>
      <c r="F59" s="588"/>
      <c r="G59" s="426"/>
      <c r="H59" s="577" t="s">
        <v>163</v>
      </c>
      <c r="I59" s="113" t="s">
        <v>513</v>
      </c>
      <c r="J59" s="450"/>
      <c r="K59" s="453"/>
      <c r="L59" s="408"/>
      <c r="M59" s="438"/>
      <c r="N59" s="531"/>
      <c r="O59" s="408"/>
      <c r="P59" s="501"/>
      <c r="Q59" s="501"/>
      <c r="R59" s="501"/>
      <c r="S59" s="501"/>
      <c r="T59" s="501"/>
      <c r="U59" s="501"/>
      <c r="V59" s="501"/>
      <c r="W59" s="501"/>
      <c r="X59" s="501"/>
      <c r="Y59" s="408"/>
      <c r="Z59" s="501"/>
      <c r="AA59" s="408"/>
      <c r="AB59" s="598"/>
      <c r="AC59" s="460"/>
      <c r="AD59" s="460"/>
      <c r="AE59" s="408"/>
      <c r="AF59" s="408"/>
      <c r="AG59" s="408"/>
      <c r="AH59" s="408"/>
      <c r="AI59" s="438"/>
      <c r="AJ59" s="575"/>
      <c r="AK59" s="595"/>
      <c r="AL59" s="595"/>
      <c r="AM59" s="408"/>
      <c r="AN59" s="513"/>
      <c r="AO59" s="527"/>
      <c r="AP59" s="286"/>
      <c r="AQ59" s="286"/>
      <c r="AR59" s="286"/>
      <c r="AS59" s="286"/>
      <c r="AT59" s="286"/>
      <c r="AU59" s="286"/>
      <c r="AV59" s="286"/>
      <c r="AW59" s="286"/>
      <c r="AX59" s="286"/>
      <c r="AY59" s="286"/>
      <c r="AZ59" s="333"/>
      <c r="BA59" s="339"/>
      <c r="BB59" s="335"/>
      <c r="BC59" s="335"/>
      <c r="BD59" s="335"/>
      <c r="BE59" s="526"/>
    </row>
    <row r="60" spans="1:57" ht="15.75" customHeight="1" thickBot="1">
      <c r="A60" s="293"/>
      <c r="B60" s="586"/>
      <c r="C60" s="397"/>
      <c r="D60" s="525"/>
      <c r="E60" s="516"/>
      <c r="F60" s="589"/>
      <c r="G60" s="516"/>
      <c r="H60" s="578"/>
      <c r="I60" s="113" t="s">
        <v>513</v>
      </c>
      <c r="J60" s="558"/>
      <c r="K60" s="560"/>
      <c r="L60" s="455"/>
      <c r="M60" s="562"/>
      <c r="N60" s="532"/>
      <c r="O60" s="455"/>
      <c r="P60" s="544"/>
      <c r="Q60" s="544"/>
      <c r="R60" s="544"/>
      <c r="S60" s="544"/>
      <c r="T60" s="544"/>
      <c r="U60" s="544"/>
      <c r="V60" s="544"/>
      <c r="W60" s="544"/>
      <c r="X60" s="544"/>
      <c r="Y60" s="455"/>
      <c r="Z60" s="544"/>
      <c r="AA60" s="455"/>
      <c r="AB60" s="599"/>
      <c r="AC60" s="461"/>
      <c r="AD60" s="461"/>
      <c r="AE60" s="455"/>
      <c r="AF60" s="455"/>
      <c r="AG60" s="455"/>
      <c r="AH60" s="455"/>
      <c r="AI60" s="562"/>
      <c r="AJ60" s="576"/>
      <c r="AK60" s="596"/>
      <c r="AL60" s="596"/>
      <c r="AM60" s="455"/>
      <c r="AN60" s="514"/>
      <c r="AO60" s="528"/>
      <c r="AP60" s="287"/>
      <c r="AQ60" s="287"/>
      <c r="AR60" s="287"/>
      <c r="AS60" s="287"/>
      <c r="AT60" s="287"/>
      <c r="AU60" s="287"/>
      <c r="AV60" s="287"/>
      <c r="AW60" s="287"/>
      <c r="AX60" s="287"/>
      <c r="AY60" s="287"/>
      <c r="AZ60" s="340"/>
      <c r="BA60" s="341"/>
      <c r="BB60" s="342"/>
      <c r="BC60" s="342"/>
      <c r="BD60" s="342"/>
      <c r="BE60" s="529"/>
    </row>
    <row r="61" spans="1:57" ht="46.5" customHeight="1" thickBot="1">
      <c r="A61" s="659">
        <v>3</v>
      </c>
      <c r="B61" s="582" t="s">
        <v>492</v>
      </c>
      <c r="C61" s="814" t="s">
        <v>402</v>
      </c>
      <c r="D61" s="512" t="s">
        <v>32</v>
      </c>
      <c r="E61" s="407" t="s">
        <v>401</v>
      </c>
      <c r="F61" s="280" t="s">
        <v>400</v>
      </c>
      <c r="G61" s="627" t="s">
        <v>100</v>
      </c>
      <c r="H61" s="52" t="s">
        <v>194</v>
      </c>
      <c r="I61" s="113" t="s">
        <v>68</v>
      </c>
      <c r="J61" s="557">
        <f>COUNTIF(I61:I86,[3]DATOS!$D$24)</f>
        <v>26</v>
      </c>
      <c r="K61" s="559" t="str">
        <f>+IF(AND(J61&lt;6,J61&gt;0),"Moderado",IF(AND(J61&lt;12,J61&gt;5),"Mayor",IF(AND(J61&lt;20,J61&gt;11),"Catastrófico","Responda las Preguntas de Impacto")))</f>
        <v>Responda las Preguntas de Impacto</v>
      </c>
      <c r="L61" s="407"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519"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03" t="s">
        <v>399</v>
      </c>
      <c r="O61" s="283" t="s">
        <v>65</v>
      </c>
      <c r="P61" s="50" t="s">
        <v>179</v>
      </c>
      <c r="Q61" s="45" t="s">
        <v>76</v>
      </c>
      <c r="R61" s="45">
        <f>+IFERROR(VLOOKUP(Q61,[4]DATOS!$E$2:$F$17,2,FALSE),"")</f>
        <v>15</v>
      </c>
      <c r="S61" s="601">
        <f>SUM(R61:R68)</f>
        <v>100</v>
      </c>
      <c r="T61" s="286" t="str">
        <f>+IF(AND(S61&lt;=100,S61&gt;=96),"Fuerte",IF(AND(S61&lt;=95,S61&gt;=86),"Moderado",IF(AND(S61&lt;=85,J61&gt;=0),"Débil"," ")))</f>
        <v>Fuerte</v>
      </c>
      <c r="U61" s="286" t="s">
        <v>90</v>
      </c>
      <c r="V61" s="286"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286">
        <f>IF(V61="Fuerte",100,IF(V61="Moderado",50,IF(V61="Débil",0)))</f>
        <v>100</v>
      </c>
      <c r="X61" s="543">
        <f>AVERAGE(W61:W86)</f>
        <v>100</v>
      </c>
      <c r="Y61" s="543" t="s">
        <v>393</v>
      </c>
      <c r="Z61" s="543" t="s">
        <v>191</v>
      </c>
      <c r="AA61" s="681" t="s">
        <v>398</v>
      </c>
      <c r="AB61" s="665" t="str">
        <f>+IF(X61=100,"Fuerte",IF(AND(X61&lt;=99,X61&gt;=50),"Moderado",IF(X61&lt;50,"Débil"," ")))</f>
        <v>Fuerte</v>
      </c>
      <c r="AC61" s="459" t="s">
        <v>95</v>
      </c>
      <c r="AD61" s="459" t="s">
        <v>96</v>
      </c>
      <c r="AE61" s="666"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07"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07" t="str">
        <f>K61</f>
        <v>Responda las Preguntas de Impacto</v>
      </c>
      <c r="AH61" s="407"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519"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398" t="s">
        <v>471</v>
      </c>
      <c r="AK61" s="683">
        <v>43466</v>
      </c>
      <c r="AL61" s="413">
        <v>43830</v>
      </c>
      <c r="AM61" s="610" t="s">
        <v>397</v>
      </c>
      <c r="AN61" s="730" t="s">
        <v>396</v>
      </c>
      <c r="AO61" s="539"/>
      <c r="AP61" s="500"/>
      <c r="AQ61" s="500"/>
      <c r="AR61" s="500"/>
      <c r="AS61" s="500"/>
      <c r="AT61" s="500"/>
      <c r="AU61" s="500"/>
      <c r="AV61" s="500"/>
      <c r="AW61" s="500"/>
      <c r="AX61" s="500"/>
      <c r="AY61" s="500"/>
      <c r="AZ61" s="503"/>
      <c r="BA61" s="506"/>
      <c r="BB61" s="533"/>
      <c r="BC61" s="533"/>
      <c r="BD61" s="533"/>
      <c r="BE61" s="536"/>
    </row>
    <row r="62" spans="1:57" ht="30" customHeight="1" thickBot="1">
      <c r="A62" s="660"/>
      <c r="B62" s="446"/>
      <c r="C62" s="815"/>
      <c r="D62" s="513"/>
      <c r="E62" s="408"/>
      <c r="F62" s="281"/>
      <c r="G62" s="531"/>
      <c r="H62" s="47" t="s">
        <v>187</v>
      </c>
      <c r="I62" s="113" t="s">
        <v>68</v>
      </c>
      <c r="J62" s="450"/>
      <c r="K62" s="453"/>
      <c r="L62" s="408"/>
      <c r="M62" s="438"/>
      <c r="N62" s="304"/>
      <c r="O62" s="284"/>
      <c r="P62" s="50" t="s">
        <v>177</v>
      </c>
      <c r="Q62" s="45" t="s">
        <v>78</v>
      </c>
      <c r="R62" s="45">
        <f>+IFERROR(VLOOKUP(Q62,[4]DATOS!$E$2:$F$17,2,FALSE),"")</f>
        <v>15</v>
      </c>
      <c r="S62" s="602"/>
      <c r="T62" s="286"/>
      <c r="U62" s="286"/>
      <c r="V62" s="286"/>
      <c r="W62" s="286"/>
      <c r="X62" s="501"/>
      <c r="Y62" s="501"/>
      <c r="Z62" s="501"/>
      <c r="AA62" s="460"/>
      <c r="AB62" s="598"/>
      <c r="AC62" s="460"/>
      <c r="AD62" s="460"/>
      <c r="AE62" s="667"/>
      <c r="AF62" s="408"/>
      <c r="AG62" s="408"/>
      <c r="AH62" s="408"/>
      <c r="AI62" s="438"/>
      <c r="AJ62" s="398"/>
      <c r="AK62" s="414"/>
      <c r="AL62" s="414"/>
      <c r="AM62" s="551"/>
      <c r="AN62" s="513"/>
      <c r="AO62" s="540"/>
      <c r="AP62" s="501"/>
      <c r="AQ62" s="501"/>
      <c r="AR62" s="501"/>
      <c r="AS62" s="501"/>
      <c r="AT62" s="501"/>
      <c r="AU62" s="501"/>
      <c r="AV62" s="501"/>
      <c r="AW62" s="501"/>
      <c r="AX62" s="501"/>
      <c r="AY62" s="501"/>
      <c r="AZ62" s="504"/>
      <c r="BA62" s="507"/>
      <c r="BB62" s="534"/>
      <c r="BC62" s="534"/>
      <c r="BD62" s="534"/>
      <c r="BE62" s="537"/>
    </row>
    <row r="63" spans="1:57" ht="30" customHeight="1" thickBot="1">
      <c r="A63" s="660"/>
      <c r="B63" s="446"/>
      <c r="C63" s="815"/>
      <c r="D63" s="513"/>
      <c r="E63" s="408"/>
      <c r="F63" s="281"/>
      <c r="G63" s="531"/>
      <c r="H63" s="47" t="s">
        <v>186</v>
      </c>
      <c r="I63" s="113" t="s">
        <v>68</v>
      </c>
      <c r="J63" s="450"/>
      <c r="K63" s="453"/>
      <c r="L63" s="408"/>
      <c r="M63" s="438"/>
      <c r="N63" s="304"/>
      <c r="O63" s="284"/>
      <c r="P63" s="50" t="s">
        <v>175</v>
      </c>
      <c r="Q63" s="45" t="s">
        <v>80</v>
      </c>
      <c r="R63" s="45">
        <f>+IFERROR(VLOOKUP(Q63,[4]DATOS!$E$2:$F$17,2,FALSE),"")</f>
        <v>15</v>
      </c>
      <c r="S63" s="602"/>
      <c r="T63" s="286"/>
      <c r="U63" s="286"/>
      <c r="V63" s="286"/>
      <c r="W63" s="286"/>
      <c r="X63" s="501"/>
      <c r="Y63" s="501"/>
      <c r="Z63" s="501"/>
      <c r="AA63" s="460"/>
      <c r="AB63" s="598"/>
      <c r="AC63" s="460"/>
      <c r="AD63" s="460"/>
      <c r="AE63" s="667"/>
      <c r="AF63" s="408"/>
      <c r="AG63" s="408"/>
      <c r="AH63" s="408"/>
      <c r="AI63" s="438"/>
      <c r="AJ63" s="398"/>
      <c r="AK63" s="414"/>
      <c r="AL63" s="414"/>
      <c r="AM63" s="551"/>
      <c r="AN63" s="513"/>
      <c r="AO63" s="540"/>
      <c r="AP63" s="501"/>
      <c r="AQ63" s="501"/>
      <c r="AR63" s="501"/>
      <c r="AS63" s="501"/>
      <c r="AT63" s="501"/>
      <c r="AU63" s="501"/>
      <c r="AV63" s="501"/>
      <c r="AW63" s="501"/>
      <c r="AX63" s="501"/>
      <c r="AY63" s="501"/>
      <c r="AZ63" s="504"/>
      <c r="BA63" s="507"/>
      <c r="BB63" s="534"/>
      <c r="BC63" s="534"/>
      <c r="BD63" s="534"/>
      <c r="BE63" s="537"/>
    </row>
    <row r="64" spans="1:57" ht="30" customHeight="1" thickBot="1">
      <c r="A64" s="660"/>
      <c r="B64" s="446"/>
      <c r="C64" s="815"/>
      <c r="D64" s="513"/>
      <c r="E64" s="408"/>
      <c r="F64" s="281"/>
      <c r="G64" s="531"/>
      <c r="H64" s="47" t="s">
        <v>185</v>
      </c>
      <c r="I64" s="113" t="s">
        <v>68</v>
      </c>
      <c r="J64" s="450"/>
      <c r="K64" s="453"/>
      <c r="L64" s="408"/>
      <c r="M64" s="438"/>
      <c r="N64" s="304"/>
      <c r="O64" s="284"/>
      <c r="P64" s="50" t="s">
        <v>173</v>
      </c>
      <c r="Q64" s="45" t="s">
        <v>82</v>
      </c>
      <c r="R64" s="45">
        <f>+IFERROR(VLOOKUP(Q64,[4]DATOS!$E$2:$F$17,2,FALSE),"")</f>
        <v>15</v>
      </c>
      <c r="S64" s="602"/>
      <c r="T64" s="286"/>
      <c r="U64" s="286"/>
      <c r="V64" s="286"/>
      <c r="W64" s="286"/>
      <c r="X64" s="501"/>
      <c r="Y64" s="501"/>
      <c r="Z64" s="501"/>
      <c r="AA64" s="460"/>
      <c r="AB64" s="598"/>
      <c r="AC64" s="460"/>
      <c r="AD64" s="460"/>
      <c r="AE64" s="667"/>
      <c r="AF64" s="408"/>
      <c r="AG64" s="408"/>
      <c r="AH64" s="408"/>
      <c r="AI64" s="438"/>
      <c r="AJ64" s="398"/>
      <c r="AK64" s="414"/>
      <c r="AL64" s="414"/>
      <c r="AM64" s="551"/>
      <c r="AN64" s="513"/>
      <c r="AO64" s="540"/>
      <c r="AP64" s="501"/>
      <c r="AQ64" s="501"/>
      <c r="AR64" s="501"/>
      <c r="AS64" s="501"/>
      <c r="AT64" s="501"/>
      <c r="AU64" s="501"/>
      <c r="AV64" s="501"/>
      <c r="AW64" s="501"/>
      <c r="AX64" s="501"/>
      <c r="AY64" s="501"/>
      <c r="AZ64" s="504"/>
      <c r="BA64" s="507"/>
      <c r="BB64" s="534"/>
      <c r="BC64" s="534"/>
      <c r="BD64" s="534"/>
      <c r="BE64" s="537"/>
    </row>
    <row r="65" spans="1:57" ht="30" customHeight="1" thickBot="1">
      <c r="A65" s="660"/>
      <c r="B65" s="446"/>
      <c r="C65" s="815"/>
      <c r="D65" s="513"/>
      <c r="E65" s="408"/>
      <c r="F65" s="281"/>
      <c r="G65" s="531"/>
      <c r="H65" s="47" t="s">
        <v>184</v>
      </c>
      <c r="I65" s="113" t="s">
        <v>68</v>
      </c>
      <c r="J65" s="450"/>
      <c r="K65" s="453"/>
      <c r="L65" s="408"/>
      <c r="M65" s="438"/>
      <c r="N65" s="304"/>
      <c r="O65" s="284"/>
      <c r="P65" s="50" t="s">
        <v>171</v>
      </c>
      <c r="Q65" s="45" t="s">
        <v>85</v>
      </c>
      <c r="R65" s="45">
        <f>+IFERROR(VLOOKUP(Q65,[4]DATOS!$E$2:$F$17,2,FALSE),"")</f>
        <v>15</v>
      </c>
      <c r="S65" s="602"/>
      <c r="T65" s="286"/>
      <c r="U65" s="286"/>
      <c r="V65" s="286"/>
      <c r="W65" s="286"/>
      <c r="X65" s="501"/>
      <c r="Y65" s="501"/>
      <c r="Z65" s="501"/>
      <c r="AA65" s="460"/>
      <c r="AB65" s="598"/>
      <c r="AC65" s="460"/>
      <c r="AD65" s="460"/>
      <c r="AE65" s="667"/>
      <c r="AF65" s="408"/>
      <c r="AG65" s="408"/>
      <c r="AH65" s="408"/>
      <c r="AI65" s="438"/>
      <c r="AJ65" s="398"/>
      <c r="AK65" s="414"/>
      <c r="AL65" s="414"/>
      <c r="AM65" s="551"/>
      <c r="AN65" s="513"/>
      <c r="AO65" s="540"/>
      <c r="AP65" s="501"/>
      <c r="AQ65" s="501"/>
      <c r="AR65" s="501"/>
      <c r="AS65" s="501"/>
      <c r="AT65" s="501"/>
      <c r="AU65" s="501"/>
      <c r="AV65" s="501"/>
      <c r="AW65" s="501"/>
      <c r="AX65" s="501"/>
      <c r="AY65" s="501"/>
      <c r="AZ65" s="504"/>
      <c r="BA65" s="507"/>
      <c r="BB65" s="534"/>
      <c r="BC65" s="534"/>
      <c r="BD65" s="534"/>
      <c r="BE65" s="537"/>
    </row>
    <row r="66" spans="1:57" ht="30" customHeight="1" thickBot="1">
      <c r="A66" s="660"/>
      <c r="B66" s="446"/>
      <c r="C66" s="815"/>
      <c r="D66" s="513"/>
      <c r="E66" s="408"/>
      <c r="F66" s="281"/>
      <c r="G66" s="531"/>
      <c r="H66" s="47" t="s">
        <v>183</v>
      </c>
      <c r="I66" s="113" t="s">
        <v>68</v>
      </c>
      <c r="J66" s="450"/>
      <c r="K66" s="453"/>
      <c r="L66" s="408"/>
      <c r="M66" s="438"/>
      <c r="N66" s="304"/>
      <c r="O66" s="284"/>
      <c r="P66" s="51" t="s">
        <v>170</v>
      </c>
      <c r="Q66" s="45" t="s">
        <v>98</v>
      </c>
      <c r="R66" s="45">
        <f>+IFERROR(VLOOKUP(Q66,[4]DATOS!$E$2:$F$17,2,FALSE),"")</f>
        <v>15</v>
      </c>
      <c r="S66" s="602"/>
      <c r="T66" s="286"/>
      <c r="U66" s="286"/>
      <c r="V66" s="286"/>
      <c r="W66" s="286"/>
      <c r="X66" s="501"/>
      <c r="Y66" s="501"/>
      <c r="Z66" s="501"/>
      <c r="AA66" s="460"/>
      <c r="AB66" s="598"/>
      <c r="AC66" s="460"/>
      <c r="AD66" s="460"/>
      <c r="AE66" s="667"/>
      <c r="AF66" s="408"/>
      <c r="AG66" s="408"/>
      <c r="AH66" s="408"/>
      <c r="AI66" s="438"/>
      <c r="AJ66" s="398"/>
      <c r="AK66" s="414"/>
      <c r="AL66" s="414"/>
      <c r="AM66" s="551"/>
      <c r="AN66" s="513"/>
      <c r="AO66" s="540"/>
      <c r="AP66" s="501"/>
      <c r="AQ66" s="501"/>
      <c r="AR66" s="501"/>
      <c r="AS66" s="501"/>
      <c r="AT66" s="501"/>
      <c r="AU66" s="501"/>
      <c r="AV66" s="501"/>
      <c r="AW66" s="501"/>
      <c r="AX66" s="501"/>
      <c r="AY66" s="501"/>
      <c r="AZ66" s="504"/>
      <c r="BA66" s="507"/>
      <c r="BB66" s="534"/>
      <c r="BC66" s="534"/>
      <c r="BD66" s="534"/>
      <c r="BE66" s="537"/>
    </row>
    <row r="67" spans="1:57" ht="60" customHeight="1" thickBot="1">
      <c r="A67" s="660"/>
      <c r="B67" s="446"/>
      <c r="C67" s="815"/>
      <c r="D67" s="513"/>
      <c r="E67" s="408"/>
      <c r="F67" s="281"/>
      <c r="G67" s="531"/>
      <c r="H67" s="47" t="s">
        <v>182</v>
      </c>
      <c r="I67" s="113" t="s">
        <v>68</v>
      </c>
      <c r="J67" s="450"/>
      <c r="K67" s="453"/>
      <c r="L67" s="408"/>
      <c r="M67" s="438"/>
      <c r="N67" s="304"/>
      <c r="O67" s="284"/>
      <c r="P67" s="50" t="s">
        <v>168</v>
      </c>
      <c r="Q67" s="50" t="s">
        <v>87</v>
      </c>
      <c r="R67" s="50">
        <f>+IFERROR(VLOOKUP(Q67,[4]DATOS!$E$2:$F$17,2,FALSE),"")</f>
        <v>10</v>
      </c>
      <c r="S67" s="602"/>
      <c r="T67" s="286"/>
      <c r="U67" s="286"/>
      <c r="V67" s="286"/>
      <c r="W67" s="286"/>
      <c r="X67" s="501"/>
      <c r="Y67" s="501"/>
      <c r="Z67" s="501"/>
      <c r="AA67" s="460"/>
      <c r="AB67" s="598"/>
      <c r="AC67" s="460"/>
      <c r="AD67" s="460"/>
      <c r="AE67" s="667"/>
      <c r="AF67" s="408"/>
      <c r="AG67" s="408"/>
      <c r="AH67" s="408"/>
      <c r="AI67" s="438"/>
      <c r="AJ67" s="398"/>
      <c r="AK67" s="414"/>
      <c r="AL67" s="414"/>
      <c r="AM67" s="551"/>
      <c r="AN67" s="513"/>
      <c r="AO67" s="540"/>
      <c r="AP67" s="501"/>
      <c r="AQ67" s="501"/>
      <c r="AR67" s="501"/>
      <c r="AS67" s="501"/>
      <c r="AT67" s="501"/>
      <c r="AU67" s="501"/>
      <c r="AV67" s="501"/>
      <c r="AW67" s="501"/>
      <c r="AX67" s="501"/>
      <c r="AY67" s="501"/>
      <c r="AZ67" s="504"/>
      <c r="BA67" s="507"/>
      <c r="BB67" s="534"/>
      <c r="BC67" s="534"/>
      <c r="BD67" s="534"/>
      <c r="BE67" s="537"/>
    </row>
    <row r="68" spans="1:57" ht="85.5" customHeight="1" thickBot="1">
      <c r="A68" s="660"/>
      <c r="B68" s="446"/>
      <c r="C68" s="815"/>
      <c r="D68" s="513"/>
      <c r="E68" s="409"/>
      <c r="F68" s="281"/>
      <c r="G68" s="531"/>
      <c r="H68" s="47" t="s">
        <v>181</v>
      </c>
      <c r="I68" s="113" t="s">
        <v>68</v>
      </c>
      <c r="J68" s="450"/>
      <c r="K68" s="453"/>
      <c r="L68" s="408"/>
      <c r="M68" s="438"/>
      <c r="N68" s="304"/>
      <c r="O68" s="284"/>
      <c r="P68" s="49"/>
      <c r="Q68" s="49"/>
      <c r="R68" s="49"/>
      <c r="S68" s="603"/>
      <c r="T68" s="286"/>
      <c r="U68" s="286"/>
      <c r="V68" s="286"/>
      <c r="W68" s="286"/>
      <c r="X68" s="501"/>
      <c r="Y68" s="502"/>
      <c r="Z68" s="502"/>
      <c r="AA68" s="729"/>
      <c r="AB68" s="598"/>
      <c r="AC68" s="460"/>
      <c r="AD68" s="460"/>
      <c r="AE68" s="667"/>
      <c r="AF68" s="408"/>
      <c r="AG68" s="408"/>
      <c r="AH68" s="408"/>
      <c r="AI68" s="438"/>
      <c r="AJ68" s="398"/>
      <c r="AK68" s="415"/>
      <c r="AL68" s="415"/>
      <c r="AM68" s="552"/>
      <c r="AN68" s="513"/>
      <c r="AO68" s="541"/>
      <c r="AP68" s="502"/>
      <c r="AQ68" s="502"/>
      <c r="AR68" s="502"/>
      <c r="AS68" s="502"/>
      <c r="AT68" s="502"/>
      <c r="AU68" s="502"/>
      <c r="AV68" s="502"/>
      <c r="AW68" s="502"/>
      <c r="AX68" s="502"/>
      <c r="AY68" s="502"/>
      <c r="AZ68" s="505"/>
      <c r="BA68" s="508"/>
      <c r="BB68" s="535"/>
      <c r="BC68" s="535"/>
      <c r="BD68" s="535"/>
      <c r="BE68" s="538"/>
    </row>
    <row r="69" spans="1:57" ht="30" customHeight="1" thickBot="1">
      <c r="A69" s="660"/>
      <c r="B69" s="446"/>
      <c r="C69" s="815"/>
      <c r="D69" s="513"/>
      <c r="E69" s="530" t="s">
        <v>395</v>
      </c>
      <c r="F69" s="281"/>
      <c r="G69" s="531"/>
      <c r="H69" s="47" t="s">
        <v>180</v>
      </c>
      <c r="I69" s="113" t="s">
        <v>68</v>
      </c>
      <c r="J69" s="450"/>
      <c r="K69" s="453"/>
      <c r="L69" s="408"/>
      <c r="M69" s="438"/>
      <c r="N69" s="304" t="s">
        <v>394</v>
      </c>
      <c r="O69" s="407" t="s">
        <v>65</v>
      </c>
      <c r="P69" s="45" t="s">
        <v>179</v>
      </c>
      <c r="Q69" s="45" t="s">
        <v>76</v>
      </c>
      <c r="R69" s="45">
        <f>+IFERROR(VLOOKUP(Q69,[4]DATOS!$E$2:$F$17,2,FALSE),"")</f>
        <v>15</v>
      </c>
      <c r="S69" s="543">
        <f>SUM(R69:R78)</f>
        <v>100</v>
      </c>
      <c r="T69" s="543" t="str">
        <f>+IF(AND(S69&lt;=100,S69&gt;=96),"Fuerte",IF(AND(S69&lt;=95,S69&gt;=86),"Moderado",IF(AND(S69&lt;=85,J69&gt;=0),"Débil"," ")))</f>
        <v>Fuerte</v>
      </c>
      <c r="U69" s="543" t="s">
        <v>90</v>
      </c>
      <c r="V69" s="54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43">
        <f>IF(V69="Fuerte",100,IF(V69="Moderado",50,IF(V69="Débil",0)))</f>
        <v>100</v>
      </c>
      <c r="X69" s="501"/>
      <c r="Y69" s="545" t="s">
        <v>393</v>
      </c>
      <c r="Z69" s="600" t="s">
        <v>206</v>
      </c>
      <c r="AA69" s="545" t="s">
        <v>392</v>
      </c>
      <c r="AB69" s="598"/>
      <c r="AC69" s="460"/>
      <c r="AD69" s="460"/>
      <c r="AE69" s="667"/>
      <c r="AF69" s="408"/>
      <c r="AG69" s="408"/>
      <c r="AH69" s="408"/>
      <c r="AI69" s="438"/>
      <c r="AJ69" s="398" t="s">
        <v>470</v>
      </c>
      <c r="AK69" s="399">
        <v>43466</v>
      </c>
      <c r="AL69" s="399">
        <v>43830</v>
      </c>
      <c r="AM69" s="284" t="s">
        <v>391</v>
      </c>
      <c r="AN69" s="513"/>
      <c r="AO69" s="527"/>
      <c r="AP69" s="286"/>
      <c r="AQ69" s="286"/>
      <c r="AR69" s="286"/>
      <c r="AS69" s="286"/>
      <c r="AT69" s="286"/>
      <c r="AU69" s="286"/>
      <c r="AV69" s="286"/>
      <c r="AW69" s="286"/>
      <c r="AX69" s="286"/>
      <c r="AY69" s="286"/>
      <c r="AZ69" s="333"/>
      <c r="BA69" s="339"/>
      <c r="BB69" s="335"/>
      <c r="BC69" s="335"/>
      <c r="BD69" s="335"/>
      <c r="BE69" s="526"/>
    </row>
    <row r="70" spans="1:57" ht="30" customHeight="1" thickBot="1">
      <c r="A70" s="660"/>
      <c r="B70" s="446"/>
      <c r="C70" s="815"/>
      <c r="D70" s="513"/>
      <c r="E70" s="531"/>
      <c r="F70" s="281"/>
      <c r="G70" s="531"/>
      <c r="H70" s="47" t="s">
        <v>178</v>
      </c>
      <c r="I70" s="113" t="s">
        <v>68</v>
      </c>
      <c r="J70" s="450"/>
      <c r="K70" s="453"/>
      <c r="L70" s="408"/>
      <c r="M70" s="438"/>
      <c r="N70" s="304"/>
      <c r="O70" s="408"/>
      <c r="P70" s="46" t="s">
        <v>177</v>
      </c>
      <c r="Q70" s="45" t="s">
        <v>78</v>
      </c>
      <c r="R70" s="45">
        <f>+IFERROR(VLOOKUP(Q70,[4]DATOS!$E$2:$F$17,2,FALSE),"")</f>
        <v>15</v>
      </c>
      <c r="S70" s="501"/>
      <c r="T70" s="501"/>
      <c r="U70" s="501"/>
      <c r="V70" s="501"/>
      <c r="W70" s="501"/>
      <c r="X70" s="501"/>
      <c r="Y70" s="408"/>
      <c r="Z70" s="501"/>
      <c r="AA70" s="408"/>
      <c r="AB70" s="598"/>
      <c r="AC70" s="460"/>
      <c r="AD70" s="460"/>
      <c r="AE70" s="667"/>
      <c r="AF70" s="408"/>
      <c r="AG70" s="408"/>
      <c r="AH70" s="408"/>
      <c r="AI70" s="438"/>
      <c r="AJ70" s="398"/>
      <c r="AK70" s="399"/>
      <c r="AL70" s="399"/>
      <c r="AM70" s="284"/>
      <c r="AN70" s="513"/>
      <c r="AO70" s="527"/>
      <c r="AP70" s="286"/>
      <c r="AQ70" s="286"/>
      <c r="AR70" s="286"/>
      <c r="AS70" s="286"/>
      <c r="AT70" s="286"/>
      <c r="AU70" s="286"/>
      <c r="AV70" s="286"/>
      <c r="AW70" s="286"/>
      <c r="AX70" s="286"/>
      <c r="AY70" s="286"/>
      <c r="AZ70" s="333"/>
      <c r="BA70" s="339"/>
      <c r="BB70" s="335"/>
      <c r="BC70" s="335"/>
      <c r="BD70" s="335"/>
      <c r="BE70" s="526"/>
    </row>
    <row r="71" spans="1:57" ht="30" customHeight="1" thickBot="1">
      <c r="A71" s="660"/>
      <c r="B71" s="446"/>
      <c r="C71" s="815"/>
      <c r="D71" s="513"/>
      <c r="E71" s="531"/>
      <c r="F71" s="281"/>
      <c r="G71" s="531"/>
      <c r="H71" s="47" t="s">
        <v>176</v>
      </c>
      <c r="I71" s="113" t="s">
        <v>68</v>
      </c>
      <c r="J71" s="450"/>
      <c r="K71" s="453"/>
      <c r="L71" s="408"/>
      <c r="M71" s="438"/>
      <c r="N71" s="304"/>
      <c r="O71" s="408"/>
      <c r="P71" s="46" t="s">
        <v>175</v>
      </c>
      <c r="Q71" s="45" t="s">
        <v>80</v>
      </c>
      <c r="R71" s="45">
        <f>+IFERROR(VLOOKUP(Q71,[4]DATOS!$E$2:$F$17,2,FALSE),"")</f>
        <v>15</v>
      </c>
      <c r="S71" s="501"/>
      <c r="T71" s="501"/>
      <c r="U71" s="501"/>
      <c r="V71" s="501"/>
      <c r="W71" s="501"/>
      <c r="X71" s="501"/>
      <c r="Y71" s="408"/>
      <c r="Z71" s="501"/>
      <c r="AA71" s="408"/>
      <c r="AB71" s="598"/>
      <c r="AC71" s="460"/>
      <c r="AD71" s="460"/>
      <c r="AE71" s="667"/>
      <c r="AF71" s="408"/>
      <c r="AG71" s="408"/>
      <c r="AH71" s="408"/>
      <c r="AI71" s="438"/>
      <c r="AJ71" s="398"/>
      <c r="AK71" s="399"/>
      <c r="AL71" s="399"/>
      <c r="AM71" s="284"/>
      <c r="AN71" s="513"/>
      <c r="AO71" s="527"/>
      <c r="AP71" s="286"/>
      <c r="AQ71" s="286"/>
      <c r="AR71" s="286"/>
      <c r="AS71" s="286"/>
      <c r="AT71" s="286"/>
      <c r="AU71" s="286"/>
      <c r="AV71" s="286"/>
      <c r="AW71" s="286"/>
      <c r="AX71" s="286"/>
      <c r="AY71" s="286"/>
      <c r="AZ71" s="333"/>
      <c r="BA71" s="339"/>
      <c r="BB71" s="335"/>
      <c r="BC71" s="335"/>
      <c r="BD71" s="335"/>
      <c r="BE71" s="526"/>
    </row>
    <row r="72" spans="1:57" ht="30" customHeight="1" thickBot="1">
      <c r="A72" s="660"/>
      <c r="B72" s="446"/>
      <c r="C72" s="815"/>
      <c r="D72" s="513"/>
      <c r="E72" s="531"/>
      <c r="F72" s="281"/>
      <c r="G72" s="531"/>
      <c r="H72" s="47" t="s">
        <v>174</v>
      </c>
      <c r="I72" s="113" t="s">
        <v>68</v>
      </c>
      <c r="J72" s="450"/>
      <c r="K72" s="453"/>
      <c r="L72" s="408"/>
      <c r="M72" s="438"/>
      <c r="N72" s="304"/>
      <c r="O72" s="408"/>
      <c r="P72" s="46" t="s">
        <v>173</v>
      </c>
      <c r="Q72" s="45" t="s">
        <v>82</v>
      </c>
      <c r="R72" s="45">
        <f>+IFERROR(VLOOKUP(Q72,[4]DATOS!$E$2:$F$17,2,FALSE),"")</f>
        <v>15</v>
      </c>
      <c r="S72" s="501"/>
      <c r="T72" s="501"/>
      <c r="U72" s="501"/>
      <c r="V72" s="501"/>
      <c r="W72" s="501"/>
      <c r="X72" s="501"/>
      <c r="Y72" s="408"/>
      <c r="Z72" s="501"/>
      <c r="AA72" s="408"/>
      <c r="AB72" s="598"/>
      <c r="AC72" s="460"/>
      <c r="AD72" s="460"/>
      <c r="AE72" s="667"/>
      <c r="AF72" s="408"/>
      <c r="AG72" s="408"/>
      <c r="AH72" s="408"/>
      <c r="AI72" s="438"/>
      <c r="AJ72" s="398"/>
      <c r="AK72" s="399"/>
      <c r="AL72" s="399"/>
      <c r="AM72" s="284"/>
      <c r="AN72" s="513"/>
      <c r="AO72" s="527"/>
      <c r="AP72" s="286"/>
      <c r="AQ72" s="286"/>
      <c r="AR72" s="286"/>
      <c r="AS72" s="286"/>
      <c r="AT72" s="286"/>
      <c r="AU72" s="286"/>
      <c r="AV72" s="286"/>
      <c r="AW72" s="286"/>
      <c r="AX72" s="286"/>
      <c r="AY72" s="286"/>
      <c r="AZ72" s="333"/>
      <c r="BA72" s="339"/>
      <c r="BB72" s="335"/>
      <c r="BC72" s="335"/>
      <c r="BD72" s="335"/>
      <c r="BE72" s="526"/>
    </row>
    <row r="73" spans="1:57" ht="18.75" customHeight="1" thickBot="1">
      <c r="A73" s="660"/>
      <c r="B73" s="446"/>
      <c r="C73" s="815"/>
      <c r="D73" s="513"/>
      <c r="E73" s="531"/>
      <c r="F73" s="281"/>
      <c r="G73" s="531"/>
      <c r="H73" s="421" t="s">
        <v>172</v>
      </c>
      <c r="I73" s="113" t="s">
        <v>68</v>
      </c>
      <c r="J73" s="450"/>
      <c r="K73" s="453"/>
      <c r="L73" s="408"/>
      <c r="M73" s="438"/>
      <c r="N73" s="304"/>
      <c r="O73" s="408"/>
      <c r="P73" s="46" t="s">
        <v>171</v>
      </c>
      <c r="Q73" s="45" t="s">
        <v>85</v>
      </c>
      <c r="R73" s="45">
        <f>+IFERROR(VLOOKUP(Q73,[4]DATOS!$E$2:$F$17,2,FALSE),"")</f>
        <v>15</v>
      </c>
      <c r="S73" s="501"/>
      <c r="T73" s="501"/>
      <c r="U73" s="501"/>
      <c r="V73" s="501"/>
      <c r="W73" s="501"/>
      <c r="X73" s="501"/>
      <c r="Y73" s="408"/>
      <c r="Z73" s="501"/>
      <c r="AA73" s="408"/>
      <c r="AB73" s="598"/>
      <c r="AC73" s="460"/>
      <c r="AD73" s="460"/>
      <c r="AE73" s="667"/>
      <c r="AF73" s="408"/>
      <c r="AG73" s="408"/>
      <c r="AH73" s="408"/>
      <c r="AI73" s="438"/>
      <c r="AJ73" s="398"/>
      <c r="AK73" s="399"/>
      <c r="AL73" s="399"/>
      <c r="AM73" s="284"/>
      <c r="AN73" s="513"/>
      <c r="AO73" s="527"/>
      <c r="AP73" s="286"/>
      <c r="AQ73" s="286"/>
      <c r="AR73" s="286"/>
      <c r="AS73" s="286"/>
      <c r="AT73" s="286"/>
      <c r="AU73" s="286"/>
      <c r="AV73" s="286"/>
      <c r="AW73" s="286"/>
      <c r="AX73" s="286"/>
      <c r="AY73" s="286"/>
      <c r="AZ73" s="333"/>
      <c r="BA73" s="339"/>
      <c r="BB73" s="335"/>
      <c r="BC73" s="335"/>
      <c r="BD73" s="335"/>
      <c r="BE73" s="526"/>
    </row>
    <row r="74" spans="1:57" ht="45.75" customHeight="1" thickBot="1">
      <c r="A74" s="660"/>
      <c r="B74" s="446"/>
      <c r="C74" s="815"/>
      <c r="D74" s="513"/>
      <c r="E74" s="531"/>
      <c r="F74" s="281"/>
      <c r="G74" s="531"/>
      <c r="H74" s="421"/>
      <c r="I74" s="113" t="s">
        <v>68</v>
      </c>
      <c r="J74" s="450"/>
      <c r="K74" s="453"/>
      <c r="L74" s="408"/>
      <c r="M74" s="438"/>
      <c r="N74" s="304"/>
      <c r="O74" s="408"/>
      <c r="P74" s="46" t="s">
        <v>170</v>
      </c>
      <c r="Q74" s="45" t="s">
        <v>98</v>
      </c>
      <c r="R74" s="45">
        <f>+IFERROR(VLOOKUP(Q74,[4]DATOS!$E$2:$F$17,2,FALSE),"")</f>
        <v>15</v>
      </c>
      <c r="S74" s="501"/>
      <c r="T74" s="501"/>
      <c r="U74" s="501"/>
      <c r="V74" s="501"/>
      <c r="W74" s="501"/>
      <c r="X74" s="501"/>
      <c r="Y74" s="408"/>
      <c r="Z74" s="501"/>
      <c r="AA74" s="408"/>
      <c r="AB74" s="598"/>
      <c r="AC74" s="460"/>
      <c r="AD74" s="460"/>
      <c r="AE74" s="667"/>
      <c r="AF74" s="408"/>
      <c r="AG74" s="408"/>
      <c r="AH74" s="408"/>
      <c r="AI74" s="438"/>
      <c r="AJ74" s="398"/>
      <c r="AK74" s="399"/>
      <c r="AL74" s="399"/>
      <c r="AM74" s="284"/>
      <c r="AN74" s="513"/>
      <c r="AO74" s="527"/>
      <c r="AP74" s="286"/>
      <c r="AQ74" s="286"/>
      <c r="AR74" s="286"/>
      <c r="AS74" s="286"/>
      <c r="AT74" s="286"/>
      <c r="AU74" s="286"/>
      <c r="AV74" s="286"/>
      <c r="AW74" s="286"/>
      <c r="AX74" s="286"/>
      <c r="AY74" s="286"/>
      <c r="AZ74" s="333"/>
      <c r="BA74" s="339"/>
      <c r="BB74" s="335"/>
      <c r="BC74" s="335"/>
      <c r="BD74" s="335"/>
      <c r="BE74" s="526"/>
    </row>
    <row r="75" spans="1:57" ht="113.25" customHeight="1" thickBot="1">
      <c r="A75" s="660"/>
      <c r="B75" s="446"/>
      <c r="C75" s="815"/>
      <c r="D75" s="513"/>
      <c r="E75" s="531"/>
      <c r="F75" s="281"/>
      <c r="G75" s="531"/>
      <c r="H75" s="555" t="s">
        <v>169</v>
      </c>
      <c r="I75" s="113" t="s">
        <v>68</v>
      </c>
      <c r="J75" s="450"/>
      <c r="K75" s="453"/>
      <c r="L75" s="408"/>
      <c r="M75" s="438"/>
      <c r="N75" s="304"/>
      <c r="O75" s="408"/>
      <c r="P75" s="46" t="s">
        <v>168</v>
      </c>
      <c r="Q75" s="50" t="s">
        <v>87</v>
      </c>
      <c r="R75" s="45">
        <f>+IFERROR(VLOOKUP(Q75,[4]DATOS!$E$2:$F$17,2,FALSE),"")</f>
        <v>10</v>
      </c>
      <c r="S75" s="501"/>
      <c r="T75" s="501"/>
      <c r="U75" s="501"/>
      <c r="V75" s="501"/>
      <c r="W75" s="501"/>
      <c r="X75" s="501"/>
      <c r="Y75" s="408"/>
      <c r="Z75" s="501"/>
      <c r="AA75" s="408"/>
      <c r="AB75" s="598"/>
      <c r="AC75" s="460"/>
      <c r="AD75" s="460"/>
      <c r="AE75" s="667"/>
      <c r="AF75" s="408"/>
      <c r="AG75" s="408"/>
      <c r="AH75" s="408"/>
      <c r="AI75" s="438"/>
      <c r="AJ75" s="398"/>
      <c r="AK75" s="399"/>
      <c r="AL75" s="399"/>
      <c r="AM75" s="284"/>
      <c r="AN75" s="513"/>
      <c r="AO75" s="527"/>
      <c r="AP75" s="286"/>
      <c r="AQ75" s="286"/>
      <c r="AR75" s="286"/>
      <c r="AS75" s="286"/>
      <c r="AT75" s="286"/>
      <c r="AU75" s="286"/>
      <c r="AV75" s="286"/>
      <c r="AW75" s="286"/>
      <c r="AX75" s="286"/>
      <c r="AY75" s="286"/>
      <c r="AZ75" s="333"/>
      <c r="BA75" s="339"/>
      <c r="BB75" s="335"/>
      <c r="BC75" s="335"/>
      <c r="BD75" s="335"/>
      <c r="BE75" s="526"/>
    </row>
    <row r="76" spans="1:57" ht="26.25" customHeight="1" thickBot="1">
      <c r="A76" s="660"/>
      <c r="B76" s="446"/>
      <c r="C76" s="815"/>
      <c r="D76" s="513"/>
      <c r="E76" s="531"/>
      <c r="F76" s="281"/>
      <c r="G76" s="531"/>
      <c r="H76" s="556"/>
      <c r="I76" s="113" t="s">
        <v>68</v>
      </c>
      <c r="J76" s="450"/>
      <c r="K76" s="453"/>
      <c r="L76" s="408"/>
      <c r="M76" s="438"/>
      <c r="N76" s="531"/>
      <c r="O76" s="408"/>
      <c r="P76" s="543"/>
      <c r="Q76" s="543"/>
      <c r="R76" s="543"/>
      <c r="S76" s="501"/>
      <c r="T76" s="501"/>
      <c r="U76" s="501"/>
      <c r="V76" s="501"/>
      <c r="W76" s="501"/>
      <c r="X76" s="501"/>
      <c r="Y76" s="408"/>
      <c r="Z76" s="501"/>
      <c r="AA76" s="408"/>
      <c r="AB76" s="598"/>
      <c r="AC76" s="460"/>
      <c r="AD76" s="460"/>
      <c r="AE76" s="667"/>
      <c r="AF76" s="408"/>
      <c r="AG76" s="408"/>
      <c r="AH76" s="408"/>
      <c r="AI76" s="438"/>
      <c r="AJ76" s="574" t="s">
        <v>455</v>
      </c>
      <c r="AK76" s="594" t="s">
        <v>239</v>
      </c>
      <c r="AL76" s="594" t="s">
        <v>238</v>
      </c>
      <c r="AM76" s="545" t="s">
        <v>390</v>
      </c>
      <c r="AN76" s="513"/>
      <c r="AO76" s="527"/>
      <c r="AP76" s="286"/>
      <c r="AQ76" s="286"/>
      <c r="AR76" s="286"/>
      <c r="AS76" s="286"/>
      <c r="AT76" s="286"/>
      <c r="AU76" s="286"/>
      <c r="AV76" s="286"/>
      <c r="AW76" s="286"/>
      <c r="AX76" s="286"/>
      <c r="AY76" s="286"/>
      <c r="AZ76" s="333"/>
      <c r="BA76" s="339"/>
      <c r="BB76" s="335"/>
      <c r="BC76" s="335"/>
      <c r="BD76" s="335"/>
      <c r="BE76" s="526"/>
    </row>
    <row r="77" spans="1:57" ht="18.75" customHeight="1" thickBot="1">
      <c r="A77" s="660"/>
      <c r="B77" s="446"/>
      <c r="C77" s="815"/>
      <c r="D77" s="513"/>
      <c r="E77" s="531"/>
      <c r="F77" s="281"/>
      <c r="G77" s="531"/>
      <c r="H77" s="421" t="s">
        <v>167</v>
      </c>
      <c r="I77" s="113" t="s">
        <v>68</v>
      </c>
      <c r="J77" s="450"/>
      <c r="K77" s="453"/>
      <c r="L77" s="408"/>
      <c r="M77" s="438"/>
      <c r="N77" s="531"/>
      <c r="O77" s="408"/>
      <c r="P77" s="501"/>
      <c r="Q77" s="501"/>
      <c r="R77" s="501"/>
      <c r="S77" s="501"/>
      <c r="T77" s="501"/>
      <c r="U77" s="501"/>
      <c r="V77" s="501"/>
      <c r="W77" s="501"/>
      <c r="X77" s="501"/>
      <c r="Y77" s="408"/>
      <c r="Z77" s="501"/>
      <c r="AA77" s="408"/>
      <c r="AB77" s="598"/>
      <c r="AC77" s="460"/>
      <c r="AD77" s="460"/>
      <c r="AE77" s="667"/>
      <c r="AF77" s="408"/>
      <c r="AG77" s="408"/>
      <c r="AH77" s="408"/>
      <c r="AI77" s="438"/>
      <c r="AJ77" s="575"/>
      <c r="AK77" s="595"/>
      <c r="AL77" s="595"/>
      <c r="AM77" s="408"/>
      <c r="AN77" s="513"/>
      <c r="AO77" s="527"/>
      <c r="AP77" s="286"/>
      <c r="AQ77" s="286"/>
      <c r="AR77" s="286"/>
      <c r="AS77" s="286"/>
      <c r="AT77" s="286"/>
      <c r="AU77" s="286"/>
      <c r="AV77" s="286"/>
      <c r="AW77" s="286"/>
      <c r="AX77" s="286"/>
      <c r="AY77" s="286"/>
      <c r="AZ77" s="333"/>
      <c r="BA77" s="339"/>
      <c r="BB77" s="335"/>
      <c r="BC77" s="335"/>
      <c r="BD77" s="335"/>
      <c r="BE77" s="526"/>
    </row>
    <row r="78" spans="1:57" ht="9.75" customHeight="1" thickBot="1">
      <c r="A78" s="660"/>
      <c r="B78" s="446"/>
      <c r="C78" s="815"/>
      <c r="D78" s="513"/>
      <c r="E78" s="531"/>
      <c r="F78" s="281"/>
      <c r="G78" s="531"/>
      <c r="H78" s="421"/>
      <c r="I78" s="113" t="s">
        <v>68</v>
      </c>
      <c r="J78" s="450"/>
      <c r="K78" s="453"/>
      <c r="L78" s="408"/>
      <c r="M78" s="438"/>
      <c r="N78" s="531"/>
      <c r="O78" s="408"/>
      <c r="P78" s="501"/>
      <c r="Q78" s="501"/>
      <c r="R78" s="501"/>
      <c r="S78" s="501"/>
      <c r="T78" s="501"/>
      <c r="U78" s="501"/>
      <c r="V78" s="501"/>
      <c r="W78" s="501"/>
      <c r="X78" s="501"/>
      <c r="Y78" s="408"/>
      <c r="Z78" s="501"/>
      <c r="AA78" s="408"/>
      <c r="AB78" s="598"/>
      <c r="AC78" s="460"/>
      <c r="AD78" s="460"/>
      <c r="AE78" s="667"/>
      <c r="AF78" s="408"/>
      <c r="AG78" s="408"/>
      <c r="AH78" s="408"/>
      <c r="AI78" s="438"/>
      <c r="AJ78" s="575"/>
      <c r="AK78" s="595"/>
      <c r="AL78" s="595"/>
      <c r="AM78" s="408"/>
      <c r="AN78" s="513"/>
      <c r="AO78" s="527"/>
      <c r="AP78" s="286"/>
      <c r="AQ78" s="286"/>
      <c r="AR78" s="286"/>
      <c r="AS78" s="286"/>
      <c r="AT78" s="286"/>
      <c r="AU78" s="286"/>
      <c r="AV78" s="286"/>
      <c r="AW78" s="286"/>
      <c r="AX78" s="286"/>
      <c r="AY78" s="286"/>
      <c r="AZ78" s="333"/>
      <c r="BA78" s="339"/>
      <c r="BB78" s="335"/>
      <c r="BC78" s="335"/>
      <c r="BD78" s="335"/>
      <c r="BE78" s="526"/>
    </row>
    <row r="79" spans="1:57" ht="18.75" customHeight="1" thickBot="1">
      <c r="A79" s="660"/>
      <c r="B79" s="446"/>
      <c r="C79" s="815"/>
      <c r="D79" s="513"/>
      <c r="E79" s="531"/>
      <c r="F79" s="281"/>
      <c r="G79" s="531"/>
      <c r="H79" s="421" t="s">
        <v>166</v>
      </c>
      <c r="I79" s="113" t="s">
        <v>68</v>
      </c>
      <c r="J79" s="450"/>
      <c r="K79" s="453"/>
      <c r="L79" s="408"/>
      <c r="M79" s="438"/>
      <c r="N79" s="531"/>
      <c r="O79" s="408"/>
      <c r="P79" s="501"/>
      <c r="Q79" s="501"/>
      <c r="R79" s="501"/>
      <c r="S79" s="501"/>
      <c r="T79" s="501"/>
      <c r="U79" s="501"/>
      <c r="V79" s="501"/>
      <c r="W79" s="501"/>
      <c r="X79" s="501"/>
      <c r="Y79" s="408"/>
      <c r="Z79" s="501"/>
      <c r="AA79" s="408"/>
      <c r="AB79" s="598"/>
      <c r="AC79" s="460"/>
      <c r="AD79" s="460"/>
      <c r="AE79" s="667"/>
      <c r="AF79" s="408"/>
      <c r="AG79" s="408"/>
      <c r="AH79" s="408"/>
      <c r="AI79" s="438"/>
      <c r="AJ79" s="575"/>
      <c r="AK79" s="595"/>
      <c r="AL79" s="595"/>
      <c r="AM79" s="408"/>
      <c r="AN79" s="513"/>
      <c r="AO79" s="527"/>
      <c r="AP79" s="286"/>
      <c r="AQ79" s="286"/>
      <c r="AR79" s="286"/>
      <c r="AS79" s="286"/>
      <c r="AT79" s="286"/>
      <c r="AU79" s="286"/>
      <c r="AV79" s="286"/>
      <c r="AW79" s="286"/>
      <c r="AX79" s="286"/>
      <c r="AY79" s="286"/>
      <c r="AZ79" s="333"/>
      <c r="BA79" s="339"/>
      <c r="BB79" s="335"/>
      <c r="BC79" s="335"/>
      <c r="BD79" s="335"/>
      <c r="BE79" s="526"/>
    </row>
    <row r="80" spans="1:57" ht="12.75" customHeight="1" thickBot="1">
      <c r="A80" s="660"/>
      <c r="B80" s="446"/>
      <c r="C80" s="815"/>
      <c r="D80" s="513"/>
      <c r="E80" s="531"/>
      <c r="F80" s="281"/>
      <c r="G80" s="531"/>
      <c r="H80" s="421"/>
      <c r="I80" s="113" t="s">
        <v>68</v>
      </c>
      <c r="J80" s="450"/>
      <c r="K80" s="453"/>
      <c r="L80" s="408"/>
      <c r="M80" s="438"/>
      <c r="N80" s="531"/>
      <c r="O80" s="408"/>
      <c r="P80" s="501"/>
      <c r="Q80" s="501"/>
      <c r="R80" s="501"/>
      <c r="S80" s="501"/>
      <c r="T80" s="501"/>
      <c r="U80" s="501"/>
      <c r="V80" s="501"/>
      <c r="W80" s="501"/>
      <c r="X80" s="501"/>
      <c r="Y80" s="408"/>
      <c r="Z80" s="501"/>
      <c r="AA80" s="408"/>
      <c r="AB80" s="598"/>
      <c r="AC80" s="460"/>
      <c r="AD80" s="460"/>
      <c r="AE80" s="667"/>
      <c r="AF80" s="408"/>
      <c r="AG80" s="408"/>
      <c r="AH80" s="408"/>
      <c r="AI80" s="438"/>
      <c r="AJ80" s="575"/>
      <c r="AK80" s="595"/>
      <c r="AL80" s="595"/>
      <c r="AM80" s="408"/>
      <c r="AN80" s="513"/>
      <c r="AO80" s="527"/>
      <c r="AP80" s="286"/>
      <c r="AQ80" s="286"/>
      <c r="AR80" s="286"/>
      <c r="AS80" s="286"/>
      <c r="AT80" s="286"/>
      <c r="AU80" s="286"/>
      <c r="AV80" s="286"/>
      <c r="AW80" s="286"/>
      <c r="AX80" s="286"/>
      <c r="AY80" s="286"/>
      <c r="AZ80" s="333"/>
      <c r="BA80" s="339"/>
      <c r="BB80" s="335"/>
      <c r="BC80" s="335"/>
      <c r="BD80" s="335"/>
      <c r="BE80" s="526"/>
    </row>
    <row r="81" spans="1:57" ht="18.75" customHeight="1" thickBot="1">
      <c r="A81" s="660"/>
      <c r="B81" s="446"/>
      <c r="C81" s="815"/>
      <c r="D81" s="513"/>
      <c r="E81" s="531"/>
      <c r="F81" s="281"/>
      <c r="G81" s="531"/>
      <c r="H81" s="421" t="s">
        <v>165</v>
      </c>
      <c r="I81" s="113" t="s">
        <v>68</v>
      </c>
      <c r="J81" s="450"/>
      <c r="K81" s="453"/>
      <c r="L81" s="408"/>
      <c r="M81" s="438"/>
      <c r="N81" s="531"/>
      <c r="O81" s="408"/>
      <c r="P81" s="501"/>
      <c r="Q81" s="501"/>
      <c r="R81" s="501"/>
      <c r="S81" s="501"/>
      <c r="T81" s="501"/>
      <c r="U81" s="501"/>
      <c r="V81" s="501"/>
      <c r="W81" s="501"/>
      <c r="X81" s="501"/>
      <c r="Y81" s="408"/>
      <c r="Z81" s="501"/>
      <c r="AA81" s="408"/>
      <c r="AB81" s="598"/>
      <c r="AC81" s="460"/>
      <c r="AD81" s="460"/>
      <c r="AE81" s="667"/>
      <c r="AF81" s="408"/>
      <c r="AG81" s="408"/>
      <c r="AH81" s="408"/>
      <c r="AI81" s="438"/>
      <c r="AJ81" s="575"/>
      <c r="AK81" s="595"/>
      <c r="AL81" s="595"/>
      <c r="AM81" s="408"/>
      <c r="AN81" s="513"/>
      <c r="AO81" s="527"/>
      <c r="AP81" s="286"/>
      <c r="AQ81" s="286"/>
      <c r="AR81" s="286"/>
      <c r="AS81" s="286"/>
      <c r="AT81" s="286"/>
      <c r="AU81" s="286"/>
      <c r="AV81" s="286"/>
      <c r="AW81" s="286"/>
      <c r="AX81" s="286"/>
      <c r="AY81" s="286"/>
      <c r="AZ81" s="333"/>
      <c r="BA81" s="339"/>
      <c r="BB81" s="335"/>
      <c r="BC81" s="335"/>
      <c r="BD81" s="335"/>
      <c r="BE81" s="526"/>
    </row>
    <row r="82" spans="1:57" ht="12.75" customHeight="1" thickBot="1">
      <c r="A82" s="660"/>
      <c r="B82" s="446"/>
      <c r="C82" s="815"/>
      <c r="D82" s="513"/>
      <c r="E82" s="531"/>
      <c r="F82" s="281"/>
      <c r="G82" s="531"/>
      <c r="H82" s="421"/>
      <c r="I82" s="113" t="s">
        <v>68</v>
      </c>
      <c r="J82" s="450"/>
      <c r="K82" s="453"/>
      <c r="L82" s="408"/>
      <c r="M82" s="438"/>
      <c r="N82" s="531"/>
      <c r="O82" s="408"/>
      <c r="P82" s="501"/>
      <c r="Q82" s="501"/>
      <c r="R82" s="501"/>
      <c r="S82" s="501"/>
      <c r="T82" s="501"/>
      <c r="U82" s="501"/>
      <c r="V82" s="501"/>
      <c r="W82" s="501"/>
      <c r="X82" s="501"/>
      <c r="Y82" s="408"/>
      <c r="Z82" s="501"/>
      <c r="AA82" s="408"/>
      <c r="AB82" s="598"/>
      <c r="AC82" s="460"/>
      <c r="AD82" s="460"/>
      <c r="AE82" s="667"/>
      <c r="AF82" s="408"/>
      <c r="AG82" s="408"/>
      <c r="AH82" s="408"/>
      <c r="AI82" s="438"/>
      <c r="AJ82" s="575"/>
      <c r="AK82" s="595"/>
      <c r="AL82" s="595"/>
      <c r="AM82" s="408"/>
      <c r="AN82" s="513"/>
      <c r="AO82" s="527"/>
      <c r="AP82" s="286"/>
      <c r="AQ82" s="286"/>
      <c r="AR82" s="286"/>
      <c r="AS82" s="286"/>
      <c r="AT82" s="286"/>
      <c r="AU82" s="286"/>
      <c r="AV82" s="286"/>
      <c r="AW82" s="286"/>
      <c r="AX82" s="286"/>
      <c r="AY82" s="286"/>
      <c r="AZ82" s="333"/>
      <c r="BA82" s="339"/>
      <c r="BB82" s="335"/>
      <c r="BC82" s="335"/>
      <c r="BD82" s="335"/>
      <c r="BE82" s="526"/>
    </row>
    <row r="83" spans="1:57" ht="14.25" customHeight="1" thickBot="1">
      <c r="A83" s="660"/>
      <c r="B83" s="446"/>
      <c r="C83" s="815"/>
      <c r="D83" s="513"/>
      <c r="E83" s="531"/>
      <c r="F83" s="281"/>
      <c r="G83" s="531"/>
      <c r="H83" s="555" t="s">
        <v>164</v>
      </c>
      <c r="I83" s="113" t="s">
        <v>68</v>
      </c>
      <c r="J83" s="450"/>
      <c r="K83" s="453"/>
      <c r="L83" s="408"/>
      <c r="M83" s="438"/>
      <c r="N83" s="531"/>
      <c r="O83" s="408"/>
      <c r="P83" s="501"/>
      <c r="Q83" s="501"/>
      <c r="R83" s="501"/>
      <c r="S83" s="501"/>
      <c r="T83" s="501"/>
      <c r="U83" s="501"/>
      <c r="V83" s="501"/>
      <c r="W83" s="501"/>
      <c r="X83" s="501"/>
      <c r="Y83" s="408"/>
      <c r="Z83" s="501"/>
      <c r="AA83" s="408"/>
      <c r="AB83" s="598"/>
      <c r="AC83" s="460"/>
      <c r="AD83" s="460"/>
      <c r="AE83" s="667"/>
      <c r="AF83" s="408"/>
      <c r="AG83" s="408"/>
      <c r="AH83" s="408"/>
      <c r="AI83" s="438"/>
      <c r="AJ83" s="575"/>
      <c r="AK83" s="595"/>
      <c r="AL83" s="595"/>
      <c r="AM83" s="408"/>
      <c r="AN83" s="513"/>
      <c r="AO83" s="527"/>
      <c r="AP83" s="286"/>
      <c r="AQ83" s="286"/>
      <c r="AR83" s="286"/>
      <c r="AS83" s="286"/>
      <c r="AT83" s="286"/>
      <c r="AU83" s="286"/>
      <c r="AV83" s="286"/>
      <c r="AW83" s="286"/>
      <c r="AX83" s="286"/>
      <c r="AY83" s="286"/>
      <c r="AZ83" s="333"/>
      <c r="BA83" s="339"/>
      <c r="BB83" s="335"/>
      <c r="BC83" s="335"/>
      <c r="BD83" s="335"/>
      <c r="BE83" s="526"/>
    </row>
    <row r="84" spans="1:57" ht="13.5" customHeight="1" thickBot="1">
      <c r="A84" s="660"/>
      <c r="B84" s="446"/>
      <c r="C84" s="815"/>
      <c r="D84" s="513"/>
      <c r="E84" s="531"/>
      <c r="F84" s="281"/>
      <c r="G84" s="531"/>
      <c r="H84" s="556"/>
      <c r="I84" s="113" t="s">
        <v>68</v>
      </c>
      <c r="J84" s="450"/>
      <c r="K84" s="453"/>
      <c r="L84" s="408"/>
      <c r="M84" s="438"/>
      <c r="N84" s="531"/>
      <c r="O84" s="408"/>
      <c r="P84" s="501"/>
      <c r="Q84" s="501"/>
      <c r="R84" s="501"/>
      <c r="S84" s="501"/>
      <c r="T84" s="501"/>
      <c r="U84" s="501"/>
      <c r="V84" s="501"/>
      <c r="W84" s="501"/>
      <c r="X84" s="501"/>
      <c r="Y84" s="408"/>
      <c r="Z84" s="501"/>
      <c r="AA84" s="408"/>
      <c r="AB84" s="598"/>
      <c r="AC84" s="460"/>
      <c r="AD84" s="460"/>
      <c r="AE84" s="667"/>
      <c r="AF84" s="408"/>
      <c r="AG84" s="408"/>
      <c r="AH84" s="408"/>
      <c r="AI84" s="438"/>
      <c r="AJ84" s="575"/>
      <c r="AK84" s="595"/>
      <c r="AL84" s="595"/>
      <c r="AM84" s="408"/>
      <c r="AN84" s="513"/>
      <c r="AO84" s="527"/>
      <c r="AP84" s="286"/>
      <c r="AQ84" s="286"/>
      <c r="AR84" s="286"/>
      <c r="AS84" s="286"/>
      <c r="AT84" s="286"/>
      <c r="AU84" s="286"/>
      <c r="AV84" s="286"/>
      <c r="AW84" s="286"/>
      <c r="AX84" s="286"/>
      <c r="AY84" s="286"/>
      <c r="AZ84" s="333"/>
      <c r="BA84" s="339"/>
      <c r="BB84" s="335"/>
      <c r="BC84" s="335"/>
      <c r="BD84" s="335"/>
      <c r="BE84" s="526"/>
    </row>
    <row r="85" spans="1:57" ht="18.75" customHeight="1" thickBot="1">
      <c r="A85" s="660"/>
      <c r="B85" s="446"/>
      <c r="C85" s="815"/>
      <c r="D85" s="513"/>
      <c r="E85" s="531"/>
      <c r="F85" s="281"/>
      <c r="G85" s="531"/>
      <c r="H85" s="577" t="s">
        <v>163</v>
      </c>
      <c r="I85" s="113" t="s">
        <v>68</v>
      </c>
      <c r="J85" s="450"/>
      <c r="K85" s="453"/>
      <c r="L85" s="408"/>
      <c r="M85" s="438"/>
      <c r="N85" s="531"/>
      <c r="O85" s="408"/>
      <c r="P85" s="501"/>
      <c r="Q85" s="501"/>
      <c r="R85" s="501"/>
      <c r="S85" s="501"/>
      <c r="T85" s="501"/>
      <c r="U85" s="501"/>
      <c r="V85" s="501"/>
      <c r="W85" s="501"/>
      <c r="X85" s="501"/>
      <c r="Y85" s="408"/>
      <c r="Z85" s="501"/>
      <c r="AA85" s="408"/>
      <c r="AB85" s="598"/>
      <c r="AC85" s="460"/>
      <c r="AD85" s="460"/>
      <c r="AE85" s="667"/>
      <c r="AF85" s="408"/>
      <c r="AG85" s="408"/>
      <c r="AH85" s="408"/>
      <c r="AI85" s="438"/>
      <c r="AJ85" s="575"/>
      <c r="AK85" s="595"/>
      <c r="AL85" s="595"/>
      <c r="AM85" s="408"/>
      <c r="AN85" s="513"/>
      <c r="AO85" s="527"/>
      <c r="AP85" s="286"/>
      <c r="AQ85" s="286"/>
      <c r="AR85" s="286"/>
      <c r="AS85" s="286"/>
      <c r="AT85" s="286"/>
      <c r="AU85" s="286"/>
      <c r="AV85" s="286"/>
      <c r="AW85" s="286"/>
      <c r="AX85" s="286"/>
      <c r="AY85" s="286"/>
      <c r="AZ85" s="333"/>
      <c r="BA85" s="339"/>
      <c r="BB85" s="335"/>
      <c r="BC85" s="335"/>
      <c r="BD85" s="335"/>
      <c r="BE85" s="526"/>
    </row>
    <row r="86" spans="1:57" ht="15.75" customHeight="1" thickBot="1">
      <c r="A86" s="661"/>
      <c r="B86" s="583"/>
      <c r="C86" s="816"/>
      <c r="D86" s="514"/>
      <c r="E86" s="532"/>
      <c r="F86" s="282"/>
      <c r="G86" s="532"/>
      <c r="H86" s="578"/>
      <c r="I86" s="113" t="s">
        <v>68</v>
      </c>
      <c r="J86" s="558"/>
      <c r="K86" s="560"/>
      <c r="L86" s="455"/>
      <c r="M86" s="562"/>
      <c r="N86" s="532"/>
      <c r="O86" s="455"/>
      <c r="P86" s="544"/>
      <c r="Q86" s="544"/>
      <c r="R86" s="544"/>
      <c r="S86" s="544"/>
      <c r="T86" s="544"/>
      <c r="U86" s="544"/>
      <c r="V86" s="544"/>
      <c r="W86" s="544"/>
      <c r="X86" s="544"/>
      <c r="Y86" s="455"/>
      <c r="Z86" s="544"/>
      <c r="AA86" s="455"/>
      <c r="AB86" s="599"/>
      <c r="AC86" s="461"/>
      <c r="AD86" s="461"/>
      <c r="AE86" s="668"/>
      <c r="AF86" s="455"/>
      <c r="AG86" s="455"/>
      <c r="AH86" s="455"/>
      <c r="AI86" s="562"/>
      <c r="AJ86" s="576"/>
      <c r="AK86" s="596"/>
      <c r="AL86" s="596"/>
      <c r="AM86" s="455"/>
      <c r="AN86" s="514"/>
      <c r="AO86" s="528"/>
      <c r="AP86" s="287"/>
      <c r="AQ86" s="287"/>
      <c r="AR86" s="287"/>
      <c r="AS86" s="287"/>
      <c r="AT86" s="287"/>
      <c r="AU86" s="287"/>
      <c r="AV86" s="287"/>
      <c r="AW86" s="287"/>
      <c r="AX86" s="287"/>
      <c r="AY86" s="287"/>
      <c r="AZ86" s="340"/>
      <c r="BA86" s="341"/>
      <c r="BB86" s="342"/>
      <c r="BC86" s="342"/>
      <c r="BD86" s="342"/>
      <c r="BE86" s="529"/>
    </row>
    <row r="87" spans="1:57" ht="37.5" customHeight="1" thickBot="1">
      <c r="A87" s="284">
        <v>4</v>
      </c>
      <c r="B87" s="886" t="s">
        <v>493</v>
      </c>
      <c r="C87" s="284" t="s">
        <v>389</v>
      </c>
      <c r="D87" s="512" t="s">
        <v>32</v>
      </c>
      <c r="E87" s="284" t="s">
        <v>388</v>
      </c>
      <c r="F87" s="284" t="s">
        <v>387</v>
      </c>
      <c r="G87" s="627" t="s">
        <v>100</v>
      </c>
      <c r="H87" s="53" t="s">
        <v>194</v>
      </c>
      <c r="I87" s="113" t="s">
        <v>68</v>
      </c>
      <c r="J87" s="557">
        <f>COUNTIF(I87:I112,[3]DATOS!$D$24)</f>
        <v>26</v>
      </c>
      <c r="K87" s="278" t="str">
        <f>+IF(AND(J87&lt;6,J87&gt;0),"Moderado",IF(AND(J87&lt;12,J87&gt;5),"Mayor",IF(AND(J87&lt;20,J87&gt;11),"Catastrófico","Responda las Preguntas de Impacto")))</f>
        <v>Responda las Preguntas de Impacto</v>
      </c>
      <c r="L87" s="407"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519"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04" t="s">
        <v>558</v>
      </c>
      <c r="O87" s="284" t="s">
        <v>65</v>
      </c>
      <c r="P87" s="50" t="s">
        <v>179</v>
      </c>
      <c r="Q87" s="45" t="s">
        <v>76</v>
      </c>
      <c r="R87" s="50">
        <f>+IFERROR(VLOOKUP(Q87,[14]DATOS!$E$2:$F$17,2,FALSE),"")</f>
        <v>15</v>
      </c>
      <c r="S87" s="286">
        <f>SUM(R87:R94)</f>
        <v>100</v>
      </c>
      <c r="T87" s="286" t="str">
        <f>+IF(AND(S87&lt;=100,S87&gt;=96),"Fuerte",IF(AND(S87&lt;=95,S87&gt;=86),"Moderado",IF(AND(S87&lt;=85,J87&gt;=0),"Débil"," ")))</f>
        <v>Fuerte</v>
      </c>
      <c r="U87" s="286" t="s">
        <v>90</v>
      </c>
      <c r="V87" s="286"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86">
        <f>IF(V87="Fuerte",100,IF(V87="Moderado",50,IF(V87="Débil",0)))</f>
        <v>100</v>
      </c>
      <c r="X87" s="286">
        <f>AVERAGE(W87:W112)</f>
        <v>100</v>
      </c>
      <c r="Y87" s="284" t="s">
        <v>382</v>
      </c>
      <c r="Z87" s="286" t="s">
        <v>191</v>
      </c>
      <c r="AA87" s="443" t="s">
        <v>386</v>
      </c>
      <c r="AB87" s="443" t="str">
        <f>+IF(X87=100,"Fuerte",IF(AND(X87&lt;=99,X87&gt;=50),"Moderado",IF(X87&lt;50,"Débil"," ")))</f>
        <v>Fuerte</v>
      </c>
      <c r="AC87" s="459" t="s">
        <v>95</v>
      </c>
      <c r="AD87" s="459" t="s">
        <v>96</v>
      </c>
      <c r="AE87" s="666"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284"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07" t="str">
        <f>K87</f>
        <v>Responda las Preguntas de Impacto</v>
      </c>
      <c r="AH87" s="407"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519"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398" t="s">
        <v>469</v>
      </c>
      <c r="AK87" s="399">
        <v>43466</v>
      </c>
      <c r="AL87" s="399">
        <v>43830</v>
      </c>
      <c r="AM87" s="398" t="s">
        <v>385</v>
      </c>
      <c r="AN87" s="281" t="s">
        <v>384</v>
      </c>
      <c r="AO87" s="539"/>
      <c r="AP87" s="500"/>
      <c r="AQ87" s="500"/>
      <c r="AR87" s="500"/>
      <c r="AS87" s="500"/>
      <c r="AT87" s="500"/>
      <c r="AU87" s="500"/>
      <c r="AV87" s="500"/>
      <c r="AW87" s="500"/>
      <c r="AX87" s="500"/>
      <c r="AY87" s="500"/>
      <c r="AZ87" s="503"/>
      <c r="BA87" s="506"/>
      <c r="BB87" s="533"/>
      <c r="BC87" s="533"/>
      <c r="BD87" s="533"/>
      <c r="BE87" s="536"/>
    </row>
    <row r="88" spans="1:57" ht="37.5" customHeight="1" thickBot="1">
      <c r="A88" s="284"/>
      <c r="B88" s="887"/>
      <c r="C88" s="284"/>
      <c r="D88" s="513"/>
      <c r="E88" s="284"/>
      <c r="F88" s="284"/>
      <c r="G88" s="531"/>
      <c r="H88" s="53" t="s">
        <v>187</v>
      </c>
      <c r="I88" s="113" t="s">
        <v>68</v>
      </c>
      <c r="J88" s="450"/>
      <c r="K88" s="278"/>
      <c r="L88" s="408"/>
      <c r="M88" s="438"/>
      <c r="N88" s="304"/>
      <c r="O88" s="284"/>
      <c r="P88" s="50" t="s">
        <v>177</v>
      </c>
      <c r="Q88" s="45" t="s">
        <v>78</v>
      </c>
      <c r="R88" s="50">
        <f>+IFERROR(VLOOKUP(Q88,[14]DATOS!$E$2:$F$17,2,FALSE),"")</f>
        <v>15</v>
      </c>
      <c r="S88" s="286"/>
      <c r="T88" s="286"/>
      <c r="U88" s="286"/>
      <c r="V88" s="286"/>
      <c r="W88" s="286"/>
      <c r="X88" s="286"/>
      <c r="Y88" s="284"/>
      <c r="Z88" s="286"/>
      <c r="AA88" s="443"/>
      <c r="AB88" s="443"/>
      <c r="AC88" s="460"/>
      <c r="AD88" s="460"/>
      <c r="AE88" s="667"/>
      <c r="AF88" s="284"/>
      <c r="AG88" s="408"/>
      <c r="AH88" s="408"/>
      <c r="AI88" s="438"/>
      <c r="AJ88" s="398"/>
      <c r="AK88" s="399"/>
      <c r="AL88" s="399"/>
      <c r="AM88" s="398"/>
      <c r="AN88" s="281"/>
      <c r="AO88" s="540"/>
      <c r="AP88" s="501"/>
      <c r="AQ88" s="501"/>
      <c r="AR88" s="501"/>
      <c r="AS88" s="501"/>
      <c r="AT88" s="501"/>
      <c r="AU88" s="501"/>
      <c r="AV88" s="501"/>
      <c r="AW88" s="501"/>
      <c r="AX88" s="501"/>
      <c r="AY88" s="501"/>
      <c r="AZ88" s="504"/>
      <c r="BA88" s="507"/>
      <c r="BB88" s="534"/>
      <c r="BC88" s="534"/>
      <c r="BD88" s="534"/>
      <c r="BE88" s="537"/>
    </row>
    <row r="89" spans="1:57" ht="37.5" customHeight="1" thickBot="1">
      <c r="A89" s="284"/>
      <c r="B89" s="887"/>
      <c r="C89" s="284"/>
      <c r="D89" s="513"/>
      <c r="E89" s="284"/>
      <c r="F89" s="284"/>
      <c r="G89" s="531"/>
      <c r="H89" s="53" t="s">
        <v>186</v>
      </c>
      <c r="I89" s="113" t="s">
        <v>68</v>
      </c>
      <c r="J89" s="450"/>
      <c r="K89" s="278"/>
      <c r="L89" s="408"/>
      <c r="M89" s="438"/>
      <c r="N89" s="304"/>
      <c r="O89" s="284"/>
      <c r="P89" s="50" t="s">
        <v>175</v>
      </c>
      <c r="Q89" s="45" t="s">
        <v>80</v>
      </c>
      <c r="R89" s="50">
        <f>+IFERROR(VLOOKUP(Q89,[14]DATOS!$E$2:$F$17,2,FALSE),"")</f>
        <v>15</v>
      </c>
      <c r="S89" s="286"/>
      <c r="T89" s="286"/>
      <c r="U89" s="286"/>
      <c r="V89" s="286"/>
      <c r="W89" s="286"/>
      <c r="X89" s="286"/>
      <c r="Y89" s="284"/>
      <c r="Z89" s="286"/>
      <c r="AA89" s="443"/>
      <c r="AB89" s="443"/>
      <c r="AC89" s="460"/>
      <c r="AD89" s="460"/>
      <c r="AE89" s="667"/>
      <c r="AF89" s="284"/>
      <c r="AG89" s="408"/>
      <c r="AH89" s="408"/>
      <c r="AI89" s="438"/>
      <c r="AJ89" s="398"/>
      <c r="AK89" s="399"/>
      <c r="AL89" s="399"/>
      <c r="AM89" s="398"/>
      <c r="AN89" s="281"/>
      <c r="AO89" s="540"/>
      <c r="AP89" s="501"/>
      <c r="AQ89" s="501"/>
      <c r="AR89" s="501"/>
      <c r="AS89" s="501"/>
      <c r="AT89" s="501"/>
      <c r="AU89" s="501"/>
      <c r="AV89" s="501"/>
      <c r="AW89" s="501"/>
      <c r="AX89" s="501"/>
      <c r="AY89" s="501"/>
      <c r="AZ89" s="504"/>
      <c r="BA89" s="507"/>
      <c r="BB89" s="534"/>
      <c r="BC89" s="534"/>
      <c r="BD89" s="534"/>
      <c r="BE89" s="537"/>
    </row>
    <row r="90" spans="1:57" ht="37.5" customHeight="1" thickBot="1">
      <c r="A90" s="284"/>
      <c r="B90" s="887"/>
      <c r="C90" s="284"/>
      <c r="D90" s="513"/>
      <c r="E90" s="284"/>
      <c r="F90" s="284"/>
      <c r="G90" s="531"/>
      <c r="H90" s="53" t="s">
        <v>185</v>
      </c>
      <c r="I90" s="113" t="s">
        <v>68</v>
      </c>
      <c r="J90" s="450"/>
      <c r="K90" s="278"/>
      <c r="L90" s="408"/>
      <c r="M90" s="438"/>
      <c r="N90" s="304"/>
      <c r="O90" s="284"/>
      <c r="P90" s="50" t="s">
        <v>173</v>
      </c>
      <c r="Q90" s="45" t="s">
        <v>82</v>
      </c>
      <c r="R90" s="50">
        <f>+IFERROR(VLOOKUP(Q90,[14]DATOS!$E$2:$F$17,2,FALSE),"")</f>
        <v>15</v>
      </c>
      <c r="S90" s="286"/>
      <c r="T90" s="286"/>
      <c r="U90" s="286"/>
      <c r="V90" s="286"/>
      <c r="W90" s="286"/>
      <c r="X90" s="286"/>
      <c r="Y90" s="284"/>
      <c r="Z90" s="286"/>
      <c r="AA90" s="443"/>
      <c r="AB90" s="443"/>
      <c r="AC90" s="460"/>
      <c r="AD90" s="460"/>
      <c r="AE90" s="667"/>
      <c r="AF90" s="284"/>
      <c r="AG90" s="408"/>
      <c r="AH90" s="408"/>
      <c r="AI90" s="438"/>
      <c r="AJ90" s="398"/>
      <c r="AK90" s="399"/>
      <c r="AL90" s="399"/>
      <c r="AM90" s="398"/>
      <c r="AN90" s="281"/>
      <c r="AO90" s="540"/>
      <c r="AP90" s="501"/>
      <c r="AQ90" s="501"/>
      <c r="AR90" s="501"/>
      <c r="AS90" s="501"/>
      <c r="AT90" s="501"/>
      <c r="AU90" s="501"/>
      <c r="AV90" s="501"/>
      <c r="AW90" s="501"/>
      <c r="AX90" s="501"/>
      <c r="AY90" s="501"/>
      <c r="AZ90" s="504"/>
      <c r="BA90" s="507"/>
      <c r="BB90" s="534"/>
      <c r="BC90" s="534"/>
      <c r="BD90" s="534"/>
      <c r="BE90" s="537"/>
    </row>
    <row r="91" spans="1:57" ht="47.25" customHeight="1" thickBot="1">
      <c r="A91" s="284"/>
      <c r="B91" s="887"/>
      <c r="C91" s="284"/>
      <c r="D91" s="513"/>
      <c r="E91" s="284"/>
      <c r="F91" s="284"/>
      <c r="G91" s="531"/>
      <c r="H91" s="53" t="s">
        <v>184</v>
      </c>
      <c r="I91" s="113" t="s">
        <v>68</v>
      </c>
      <c r="J91" s="450"/>
      <c r="K91" s="278"/>
      <c r="L91" s="408"/>
      <c r="M91" s="438"/>
      <c r="N91" s="304"/>
      <c r="O91" s="284"/>
      <c r="P91" s="50" t="s">
        <v>171</v>
      </c>
      <c r="Q91" s="45" t="s">
        <v>85</v>
      </c>
      <c r="R91" s="50">
        <f>+IFERROR(VLOOKUP(Q91,[14]DATOS!$E$2:$F$17,2,FALSE),"")</f>
        <v>15</v>
      </c>
      <c r="S91" s="286"/>
      <c r="T91" s="286"/>
      <c r="U91" s="286"/>
      <c r="V91" s="286"/>
      <c r="W91" s="286"/>
      <c r="X91" s="286"/>
      <c r="Y91" s="284"/>
      <c r="Z91" s="286"/>
      <c r="AA91" s="443"/>
      <c r="AB91" s="443"/>
      <c r="AC91" s="460"/>
      <c r="AD91" s="460"/>
      <c r="AE91" s="667"/>
      <c r="AF91" s="284"/>
      <c r="AG91" s="408"/>
      <c r="AH91" s="408"/>
      <c r="AI91" s="438"/>
      <c r="AJ91" s="398"/>
      <c r="AK91" s="399"/>
      <c r="AL91" s="399"/>
      <c r="AM91" s="398"/>
      <c r="AN91" s="281"/>
      <c r="AO91" s="540"/>
      <c r="AP91" s="501"/>
      <c r="AQ91" s="501"/>
      <c r="AR91" s="501"/>
      <c r="AS91" s="501"/>
      <c r="AT91" s="501"/>
      <c r="AU91" s="501"/>
      <c r="AV91" s="501"/>
      <c r="AW91" s="501"/>
      <c r="AX91" s="501"/>
      <c r="AY91" s="501"/>
      <c r="AZ91" s="504"/>
      <c r="BA91" s="507"/>
      <c r="BB91" s="534"/>
      <c r="BC91" s="534"/>
      <c r="BD91" s="534"/>
      <c r="BE91" s="537"/>
    </row>
    <row r="92" spans="1:57" ht="56.25" customHeight="1" thickBot="1">
      <c r="A92" s="284"/>
      <c r="B92" s="887"/>
      <c r="C92" s="284"/>
      <c r="D92" s="513"/>
      <c r="E92" s="284"/>
      <c r="F92" s="284"/>
      <c r="G92" s="531"/>
      <c r="H92" s="53" t="s">
        <v>183</v>
      </c>
      <c r="I92" s="113" t="s">
        <v>68</v>
      </c>
      <c r="J92" s="450"/>
      <c r="K92" s="278"/>
      <c r="L92" s="408"/>
      <c r="M92" s="438"/>
      <c r="N92" s="304"/>
      <c r="O92" s="284"/>
      <c r="P92" s="50" t="s">
        <v>170</v>
      </c>
      <c r="Q92" s="45" t="s">
        <v>98</v>
      </c>
      <c r="R92" s="50">
        <f>+IFERROR(VLOOKUP(Q92,[14]DATOS!$E$2:$F$17,2,FALSE),"")</f>
        <v>15</v>
      </c>
      <c r="S92" s="286"/>
      <c r="T92" s="286"/>
      <c r="U92" s="286"/>
      <c r="V92" s="286"/>
      <c r="W92" s="286"/>
      <c r="X92" s="286"/>
      <c r="Y92" s="284"/>
      <c r="Z92" s="286"/>
      <c r="AA92" s="443"/>
      <c r="AB92" s="443"/>
      <c r="AC92" s="460"/>
      <c r="AD92" s="460"/>
      <c r="AE92" s="667"/>
      <c r="AF92" s="284"/>
      <c r="AG92" s="408"/>
      <c r="AH92" s="408"/>
      <c r="AI92" s="438"/>
      <c r="AJ92" s="398"/>
      <c r="AK92" s="399"/>
      <c r="AL92" s="399"/>
      <c r="AM92" s="398"/>
      <c r="AN92" s="281"/>
      <c r="AO92" s="540"/>
      <c r="AP92" s="501"/>
      <c r="AQ92" s="501"/>
      <c r="AR92" s="501"/>
      <c r="AS92" s="501"/>
      <c r="AT92" s="501"/>
      <c r="AU92" s="501"/>
      <c r="AV92" s="501"/>
      <c r="AW92" s="501"/>
      <c r="AX92" s="501"/>
      <c r="AY92" s="501"/>
      <c r="AZ92" s="504"/>
      <c r="BA92" s="507"/>
      <c r="BB92" s="534"/>
      <c r="BC92" s="534"/>
      <c r="BD92" s="534"/>
      <c r="BE92" s="537"/>
    </row>
    <row r="93" spans="1:57" ht="51.75" customHeight="1" thickBot="1">
      <c r="A93" s="284"/>
      <c r="B93" s="887"/>
      <c r="C93" s="284"/>
      <c r="D93" s="513"/>
      <c r="E93" s="284"/>
      <c r="F93" s="284"/>
      <c r="G93" s="531"/>
      <c r="H93" s="53" t="s">
        <v>182</v>
      </c>
      <c r="I93" s="113" t="s">
        <v>68</v>
      </c>
      <c r="J93" s="450"/>
      <c r="K93" s="278"/>
      <c r="L93" s="408"/>
      <c r="M93" s="438"/>
      <c r="N93" s="304"/>
      <c r="O93" s="284"/>
      <c r="P93" s="50" t="s">
        <v>168</v>
      </c>
      <c r="Q93" s="50" t="s">
        <v>87</v>
      </c>
      <c r="R93" s="50">
        <f>+IFERROR(VLOOKUP(Q93,[14]DATOS!$E$2:$F$17,2,FALSE),"")</f>
        <v>10</v>
      </c>
      <c r="S93" s="286"/>
      <c r="T93" s="286"/>
      <c r="U93" s="286"/>
      <c r="V93" s="286"/>
      <c r="W93" s="286"/>
      <c r="X93" s="286"/>
      <c r="Y93" s="284"/>
      <c r="Z93" s="286"/>
      <c r="AA93" s="443"/>
      <c r="AB93" s="443"/>
      <c r="AC93" s="460"/>
      <c r="AD93" s="460"/>
      <c r="AE93" s="667"/>
      <c r="AF93" s="284"/>
      <c r="AG93" s="408"/>
      <c r="AH93" s="408"/>
      <c r="AI93" s="438"/>
      <c r="AJ93" s="398"/>
      <c r="AK93" s="399"/>
      <c r="AL93" s="399"/>
      <c r="AM93" s="398"/>
      <c r="AN93" s="281"/>
      <c r="AO93" s="540"/>
      <c r="AP93" s="501"/>
      <c r="AQ93" s="501"/>
      <c r="AR93" s="501"/>
      <c r="AS93" s="501"/>
      <c r="AT93" s="501"/>
      <c r="AU93" s="501"/>
      <c r="AV93" s="501"/>
      <c r="AW93" s="501"/>
      <c r="AX93" s="501"/>
      <c r="AY93" s="501"/>
      <c r="AZ93" s="504"/>
      <c r="BA93" s="507"/>
      <c r="BB93" s="534"/>
      <c r="BC93" s="534"/>
      <c r="BD93" s="534"/>
      <c r="BE93" s="537"/>
    </row>
    <row r="94" spans="1:57" ht="68.25" customHeight="1" thickBot="1">
      <c r="A94" s="284"/>
      <c r="B94" s="887"/>
      <c r="C94" s="284"/>
      <c r="D94" s="513"/>
      <c r="E94" s="284"/>
      <c r="F94" s="284"/>
      <c r="G94" s="531"/>
      <c r="H94" s="53" t="s">
        <v>181</v>
      </c>
      <c r="I94" s="113" t="s">
        <v>68</v>
      </c>
      <c r="J94" s="450"/>
      <c r="K94" s="278"/>
      <c r="L94" s="408"/>
      <c r="M94" s="438"/>
      <c r="N94" s="304"/>
      <c r="O94" s="284"/>
      <c r="P94" s="50"/>
      <c r="Q94" s="50"/>
      <c r="R94" s="50"/>
      <c r="S94" s="286"/>
      <c r="T94" s="286"/>
      <c r="U94" s="286"/>
      <c r="V94" s="286"/>
      <c r="W94" s="286"/>
      <c r="X94" s="286"/>
      <c r="Y94" s="284"/>
      <c r="Z94" s="286"/>
      <c r="AA94" s="443"/>
      <c r="AB94" s="443"/>
      <c r="AC94" s="460"/>
      <c r="AD94" s="460"/>
      <c r="AE94" s="667"/>
      <c r="AF94" s="284"/>
      <c r="AG94" s="408"/>
      <c r="AH94" s="408"/>
      <c r="AI94" s="438"/>
      <c r="AJ94" s="398"/>
      <c r="AK94" s="399"/>
      <c r="AL94" s="399"/>
      <c r="AM94" s="398"/>
      <c r="AN94" s="281"/>
      <c r="AO94" s="541"/>
      <c r="AP94" s="502"/>
      <c r="AQ94" s="502"/>
      <c r="AR94" s="502"/>
      <c r="AS94" s="502"/>
      <c r="AT94" s="502"/>
      <c r="AU94" s="502"/>
      <c r="AV94" s="502"/>
      <c r="AW94" s="502"/>
      <c r="AX94" s="502"/>
      <c r="AY94" s="502"/>
      <c r="AZ94" s="505"/>
      <c r="BA94" s="508"/>
      <c r="BB94" s="535"/>
      <c r="BC94" s="535"/>
      <c r="BD94" s="535"/>
      <c r="BE94" s="538"/>
    </row>
    <row r="95" spans="1:57" ht="37.5" customHeight="1" thickBot="1">
      <c r="A95" s="284"/>
      <c r="B95" s="887"/>
      <c r="C95" s="284"/>
      <c r="D95" s="513"/>
      <c r="E95" s="284"/>
      <c r="F95" s="284"/>
      <c r="G95" s="531"/>
      <c r="H95" s="53" t="s">
        <v>180</v>
      </c>
      <c r="I95" s="113" t="s">
        <v>68</v>
      </c>
      <c r="J95" s="450"/>
      <c r="K95" s="278"/>
      <c r="L95" s="408"/>
      <c r="M95" s="438"/>
      <c r="N95" s="304" t="s">
        <v>383</v>
      </c>
      <c r="O95" s="284" t="s">
        <v>65</v>
      </c>
      <c r="P95" s="50" t="s">
        <v>179</v>
      </c>
      <c r="Q95" s="45" t="s">
        <v>76</v>
      </c>
      <c r="R95" s="50">
        <f>+IFERROR(VLOOKUP(Q95,[14]DATOS!$E$2:$F$17,2,FALSE),"")</f>
        <v>15</v>
      </c>
      <c r="S95" s="286">
        <f>SUM(R95:R104)</f>
        <v>100</v>
      </c>
      <c r="T95" s="286" t="str">
        <f>+IF(AND(S95&lt;=100,S95&gt;=96),"Fuerte",IF(AND(S95&lt;=95,S95&gt;=86),"Moderado",IF(AND(S95&lt;=85,J95&gt;=0),"Débil"," ")))</f>
        <v>Fuerte</v>
      </c>
      <c r="U95" s="286" t="s">
        <v>90</v>
      </c>
      <c r="V95" s="286"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286">
        <f>IF(V95="Fuerte",100,IF(V95="Moderado",50,IF(V95="Débil",0)))</f>
        <v>100</v>
      </c>
      <c r="X95" s="286"/>
      <c r="Y95" s="284" t="s">
        <v>382</v>
      </c>
      <c r="Z95" s="817" t="s">
        <v>206</v>
      </c>
      <c r="AA95" s="284" t="s">
        <v>381</v>
      </c>
      <c r="AB95" s="443"/>
      <c r="AC95" s="460"/>
      <c r="AD95" s="460"/>
      <c r="AE95" s="667"/>
      <c r="AF95" s="284"/>
      <c r="AG95" s="408"/>
      <c r="AH95" s="408"/>
      <c r="AI95" s="438"/>
      <c r="AJ95" s="398"/>
      <c r="AK95" s="399"/>
      <c r="AL95" s="399"/>
      <c r="AM95" s="398"/>
      <c r="AN95" s="281"/>
      <c r="AO95" s="527"/>
      <c r="AP95" s="286"/>
      <c r="AQ95" s="286"/>
      <c r="AR95" s="286"/>
      <c r="AS95" s="286"/>
      <c r="AT95" s="286"/>
      <c r="AU95" s="286"/>
      <c r="AV95" s="286"/>
      <c r="AW95" s="286"/>
      <c r="AX95" s="286"/>
      <c r="AY95" s="286"/>
      <c r="AZ95" s="333"/>
      <c r="BA95" s="339"/>
      <c r="BB95" s="335"/>
      <c r="BC95" s="335"/>
      <c r="BD95" s="335"/>
      <c r="BE95" s="526"/>
    </row>
    <row r="96" spans="1:57" ht="37.5" customHeight="1" thickBot="1">
      <c r="A96" s="284"/>
      <c r="B96" s="887"/>
      <c r="C96" s="284"/>
      <c r="D96" s="513"/>
      <c r="E96" s="284"/>
      <c r="F96" s="284"/>
      <c r="G96" s="531"/>
      <c r="H96" s="53" t="s">
        <v>178</v>
      </c>
      <c r="I96" s="113" t="s">
        <v>68</v>
      </c>
      <c r="J96" s="450"/>
      <c r="K96" s="278"/>
      <c r="L96" s="408"/>
      <c r="M96" s="438"/>
      <c r="N96" s="304"/>
      <c r="O96" s="284"/>
      <c r="P96" s="50" t="s">
        <v>177</v>
      </c>
      <c r="Q96" s="45" t="s">
        <v>78</v>
      </c>
      <c r="R96" s="50">
        <f>+IFERROR(VLOOKUP(Q96,[14]DATOS!$E$2:$F$17,2,FALSE),"")</f>
        <v>15</v>
      </c>
      <c r="S96" s="286"/>
      <c r="T96" s="286"/>
      <c r="U96" s="286"/>
      <c r="V96" s="286"/>
      <c r="W96" s="286"/>
      <c r="X96" s="286"/>
      <c r="Y96" s="284"/>
      <c r="Z96" s="286"/>
      <c r="AA96" s="284"/>
      <c r="AB96" s="443"/>
      <c r="AC96" s="460"/>
      <c r="AD96" s="460"/>
      <c r="AE96" s="667"/>
      <c r="AF96" s="284"/>
      <c r="AG96" s="408"/>
      <c r="AH96" s="408"/>
      <c r="AI96" s="438"/>
      <c r="AJ96" s="398"/>
      <c r="AK96" s="399"/>
      <c r="AL96" s="399"/>
      <c r="AM96" s="398"/>
      <c r="AN96" s="281"/>
      <c r="AO96" s="527"/>
      <c r="AP96" s="286"/>
      <c r="AQ96" s="286"/>
      <c r="AR96" s="286"/>
      <c r="AS96" s="286"/>
      <c r="AT96" s="286"/>
      <c r="AU96" s="286"/>
      <c r="AV96" s="286"/>
      <c r="AW96" s="286"/>
      <c r="AX96" s="286"/>
      <c r="AY96" s="286"/>
      <c r="AZ96" s="333"/>
      <c r="BA96" s="339"/>
      <c r="BB96" s="335"/>
      <c r="BC96" s="335"/>
      <c r="BD96" s="335"/>
      <c r="BE96" s="526"/>
    </row>
    <row r="97" spans="1:57" ht="37.5" customHeight="1" thickBot="1">
      <c r="A97" s="284"/>
      <c r="B97" s="887"/>
      <c r="C97" s="284"/>
      <c r="D97" s="513"/>
      <c r="E97" s="284"/>
      <c r="F97" s="284"/>
      <c r="G97" s="531"/>
      <c r="H97" s="53" t="s">
        <v>176</v>
      </c>
      <c r="I97" s="113" t="s">
        <v>68</v>
      </c>
      <c r="J97" s="450"/>
      <c r="K97" s="278"/>
      <c r="L97" s="408"/>
      <c r="M97" s="438"/>
      <c r="N97" s="304"/>
      <c r="O97" s="284"/>
      <c r="P97" s="50" t="s">
        <v>175</v>
      </c>
      <c r="Q97" s="45" t="s">
        <v>80</v>
      </c>
      <c r="R97" s="50">
        <f>+IFERROR(VLOOKUP(Q97,[14]DATOS!$E$2:$F$17,2,FALSE),"")</f>
        <v>15</v>
      </c>
      <c r="S97" s="286"/>
      <c r="T97" s="286"/>
      <c r="U97" s="286"/>
      <c r="V97" s="286"/>
      <c r="W97" s="286"/>
      <c r="X97" s="286"/>
      <c r="Y97" s="284"/>
      <c r="Z97" s="286"/>
      <c r="AA97" s="284"/>
      <c r="AB97" s="443"/>
      <c r="AC97" s="460"/>
      <c r="AD97" s="460"/>
      <c r="AE97" s="667"/>
      <c r="AF97" s="284"/>
      <c r="AG97" s="408"/>
      <c r="AH97" s="408"/>
      <c r="AI97" s="438"/>
      <c r="AJ97" s="398"/>
      <c r="AK97" s="399"/>
      <c r="AL97" s="399"/>
      <c r="AM97" s="398"/>
      <c r="AN97" s="281"/>
      <c r="AO97" s="527"/>
      <c r="AP97" s="286"/>
      <c r="AQ97" s="286"/>
      <c r="AR97" s="286"/>
      <c r="AS97" s="286"/>
      <c r="AT97" s="286"/>
      <c r="AU97" s="286"/>
      <c r="AV97" s="286"/>
      <c r="AW97" s="286"/>
      <c r="AX97" s="286"/>
      <c r="AY97" s="286"/>
      <c r="AZ97" s="333"/>
      <c r="BA97" s="339"/>
      <c r="BB97" s="335"/>
      <c r="BC97" s="335"/>
      <c r="BD97" s="335"/>
      <c r="BE97" s="526"/>
    </row>
    <row r="98" spans="1:57" ht="37.5" customHeight="1" thickBot="1">
      <c r="A98" s="284"/>
      <c r="B98" s="887"/>
      <c r="C98" s="284"/>
      <c r="D98" s="513"/>
      <c r="E98" s="284"/>
      <c r="F98" s="284"/>
      <c r="G98" s="531"/>
      <c r="H98" s="53" t="s">
        <v>174</v>
      </c>
      <c r="I98" s="113" t="s">
        <v>68</v>
      </c>
      <c r="J98" s="450"/>
      <c r="K98" s="278"/>
      <c r="L98" s="408"/>
      <c r="M98" s="438"/>
      <c r="N98" s="304"/>
      <c r="O98" s="284"/>
      <c r="P98" s="50" t="s">
        <v>173</v>
      </c>
      <c r="Q98" s="45" t="s">
        <v>82</v>
      </c>
      <c r="R98" s="50">
        <f>+IFERROR(VLOOKUP(Q98,[14]DATOS!$E$2:$F$17,2,FALSE),"")</f>
        <v>15</v>
      </c>
      <c r="S98" s="286"/>
      <c r="T98" s="286"/>
      <c r="U98" s="286"/>
      <c r="V98" s="286"/>
      <c r="W98" s="286"/>
      <c r="X98" s="286"/>
      <c r="Y98" s="284"/>
      <c r="Z98" s="286"/>
      <c r="AA98" s="284"/>
      <c r="AB98" s="443"/>
      <c r="AC98" s="460"/>
      <c r="AD98" s="460"/>
      <c r="AE98" s="667"/>
      <c r="AF98" s="284"/>
      <c r="AG98" s="408"/>
      <c r="AH98" s="408"/>
      <c r="AI98" s="438"/>
      <c r="AJ98" s="398"/>
      <c r="AK98" s="399"/>
      <c r="AL98" s="399"/>
      <c r="AM98" s="398"/>
      <c r="AN98" s="281"/>
      <c r="AO98" s="527"/>
      <c r="AP98" s="286"/>
      <c r="AQ98" s="286"/>
      <c r="AR98" s="286"/>
      <c r="AS98" s="286"/>
      <c r="AT98" s="286"/>
      <c r="AU98" s="286"/>
      <c r="AV98" s="286"/>
      <c r="AW98" s="286"/>
      <c r="AX98" s="286"/>
      <c r="AY98" s="286"/>
      <c r="AZ98" s="333"/>
      <c r="BA98" s="339"/>
      <c r="BB98" s="335"/>
      <c r="BC98" s="335"/>
      <c r="BD98" s="335"/>
      <c r="BE98" s="526"/>
    </row>
    <row r="99" spans="1:57" ht="18.75" customHeight="1" thickBot="1">
      <c r="A99" s="284"/>
      <c r="B99" s="887"/>
      <c r="C99" s="284"/>
      <c r="D99" s="513"/>
      <c r="E99" s="284"/>
      <c r="F99" s="284"/>
      <c r="G99" s="531"/>
      <c r="H99" s="421" t="s">
        <v>172</v>
      </c>
      <c r="I99" s="113" t="s">
        <v>68</v>
      </c>
      <c r="J99" s="450"/>
      <c r="K99" s="278"/>
      <c r="L99" s="408"/>
      <c r="M99" s="438"/>
      <c r="N99" s="304"/>
      <c r="O99" s="284"/>
      <c r="P99" s="50" t="s">
        <v>171</v>
      </c>
      <c r="Q99" s="45" t="s">
        <v>85</v>
      </c>
      <c r="R99" s="50">
        <f>+IFERROR(VLOOKUP(Q99,[14]DATOS!$E$2:$F$17,2,FALSE),"")</f>
        <v>15</v>
      </c>
      <c r="S99" s="286"/>
      <c r="T99" s="286"/>
      <c r="U99" s="286"/>
      <c r="V99" s="286"/>
      <c r="W99" s="286"/>
      <c r="X99" s="286"/>
      <c r="Y99" s="284"/>
      <c r="Z99" s="286"/>
      <c r="AA99" s="284"/>
      <c r="AB99" s="443"/>
      <c r="AC99" s="460"/>
      <c r="AD99" s="460"/>
      <c r="AE99" s="667"/>
      <c r="AF99" s="284"/>
      <c r="AG99" s="408"/>
      <c r="AH99" s="408"/>
      <c r="AI99" s="438"/>
      <c r="AJ99" s="398"/>
      <c r="AK99" s="399"/>
      <c r="AL99" s="399"/>
      <c r="AM99" s="398"/>
      <c r="AN99" s="281"/>
      <c r="AO99" s="527"/>
      <c r="AP99" s="286"/>
      <c r="AQ99" s="286"/>
      <c r="AR99" s="286"/>
      <c r="AS99" s="286"/>
      <c r="AT99" s="286"/>
      <c r="AU99" s="286"/>
      <c r="AV99" s="286"/>
      <c r="AW99" s="286"/>
      <c r="AX99" s="286"/>
      <c r="AY99" s="286"/>
      <c r="AZ99" s="333"/>
      <c r="BA99" s="339"/>
      <c r="BB99" s="335"/>
      <c r="BC99" s="335"/>
      <c r="BD99" s="335"/>
      <c r="BE99" s="526"/>
    </row>
    <row r="100" spans="1:57" ht="45.75" customHeight="1" thickBot="1">
      <c r="A100" s="284"/>
      <c r="B100" s="887"/>
      <c r="C100" s="284"/>
      <c r="D100" s="513"/>
      <c r="E100" s="284"/>
      <c r="F100" s="284"/>
      <c r="G100" s="531"/>
      <c r="H100" s="421"/>
      <c r="I100" s="113" t="s">
        <v>68</v>
      </c>
      <c r="J100" s="450"/>
      <c r="K100" s="278"/>
      <c r="L100" s="408"/>
      <c r="M100" s="438"/>
      <c r="N100" s="304"/>
      <c r="O100" s="284"/>
      <c r="P100" s="50" t="s">
        <v>170</v>
      </c>
      <c r="Q100" s="45" t="s">
        <v>98</v>
      </c>
      <c r="R100" s="50">
        <f>+IFERROR(VLOOKUP(Q100,[14]DATOS!$E$2:$F$17,2,FALSE),"")</f>
        <v>15</v>
      </c>
      <c r="S100" s="286"/>
      <c r="T100" s="286"/>
      <c r="U100" s="286"/>
      <c r="V100" s="286"/>
      <c r="W100" s="286"/>
      <c r="X100" s="286"/>
      <c r="Y100" s="284"/>
      <c r="Z100" s="286"/>
      <c r="AA100" s="284"/>
      <c r="AB100" s="443"/>
      <c r="AC100" s="460"/>
      <c r="AD100" s="460"/>
      <c r="AE100" s="667"/>
      <c r="AF100" s="284"/>
      <c r="AG100" s="408"/>
      <c r="AH100" s="408"/>
      <c r="AI100" s="438"/>
      <c r="AJ100" s="398"/>
      <c r="AK100" s="399"/>
      <c r="AL100" s="399"/>
      <c r="AM100" s="398"/>
      <c r="AN100" s="281"/>
      <c r="AO100" s="527"/>
      <c r="AP100" s="286"/>
      <c r="AQ100" s="286"/>
      <c r="AR100" s="286"/>
      <c r="AS100" s="286"/>
      <c r="AT100" s="286"/>
      <c r="AU100" s="286"/>
      <c r="AV100" s="286"/>
      <c r="AW100" s="286"/>
      <c r="AX100" s="286"/>
      <c r="AY100" s="286"/>
      <c r="AZ100" s="333"/>
      <c r="BA100" s="339"/>
      <c r="BB100" s="335"/>
      <c r="BC100" s="335"/>
      <c r="BD100" s="335"/>
      <c r="BE100" s="526"/>
    </row>
    <row r="101" spans="1:57" ht="27.75" customHeight="1" thickBot="1">
      <c r="A101" s="284"/>
      <c r="B101" s="887"/>
      <c r="C101" s="284"/>
      <c r="D101" s="513"/>
      <c r="E101" s="284"/>
      <c r="F101" s="284"/>
      <c r="G101" s="531"/>
      <c r="H101" s="421" t="s">
        <v>169</v>
      </c>
      <c r="I101" s="113" t="s">
        <v>68</v>
      </c>
      <c r="J101" s="450"/>
      <c r="K101" s="278"/>
      <c r="L101" s="408"/>
      <c r="M101" s="438"/>
      <c r="N101" s="304"/>
      <c r="O101" s="284"/>
      <c r="P101" s="50" t="s">
        <v>168</v>
      </c>
      <c r="Q101" s="50" t="s">
        <v>87</v>
      </c>
      <c r="R101" s="50">
        <f>+IFERROR(VLOOKUP(Q101,[14]DATOS!$E$2:$F$17,2,FALSE),"")</f>
        <v>10</v>
      </c>
      <c r="S101" s="286"/>
      <c r="T101" s="286"/>
      <c r="U101" s="286"/>
      <c r="V101" s="286"/>
      <c r="W101" s="286"/>
      <c r="X101" s="286"/>
      <c r="Y101" s="284"/>
      <c r="Z101" s="286"/>
      <c r="AA101" s="284"/>
      <c r="AB101" s="443"/>
      <c r="AC101" s="460"/>
      <c r="AD101" s="460"/>
      <c r="AE101" s="667"/>
      <c r="AF101" s="284"/>
      <c r="AG101" s="408"/>
      <c r="AH101" s="408"/>
      <c r="AI101" s="438"/>
      <c r="AJ101" s="398"/>
      <c r="AK101" s="399"/>
      <c r="AL101" s="399"/>
      <c r="AM101" s="398"/>
      <c r="AN101" s="281"/>
      <c r="AO101" s="527"/>
      <c r="AP101" s="286"/>
      <c r="AQ101" s="286"/>
      <c r="AR101" s="286"/>
      <c r="AS101" s="286"/>
      <c r="AT101" s="286"/>
      <c r="AU101" s="286"/>
      <c r="AV101" s="286"/>
      <c r="AW101" s="286"/>
      <c r="AX101" s="286"/>
      <c r="AY101" s="286"/>
      <c r="AZ101" s="333"/>
      <c r="BA101" s="339"/>
      <c r="BB101" s="335"/>
      <c r="BC101" s="335"/>
      <c r="BD101" s="335"/>
      <c r="BE101" s="526"/>
    </row>
    <row r="102" spans="1:57" ht="26.25" customHeight="1" thickBot="1">
      <c r="A102" s="284"/>
      <c r="B102" s="887"/>
      <c r="C102" s="284"/>
      <c r="D102" s="513"/>
      <c r="E102" s="284"/>
      <c r="F102" s="284"/>
      <c r="G102" s="531"/>
      <c r="H102" s="421"/>
      <c r="I102" s="113" t="s">
        <v>68</v>
      </c>
      <c r="J102" s="450"/>
      <c r="K102" s="278"/>
      <c r="L102" s="408"/>
      <c r="M102" s="438"/>
      <c r="N102" s="304"/>
      <c r="O102" s="284"/>
      <c r="P102" s="286"/>
      <c r="Q102" s="286"/>
      <c r="R102" s="286"/>
      <c r="S102" s="286"/>
      <c r="T102" s="286"/>
      <c r="U102" s="286"/>
      <c r="V102" s="286"/>
      <c r="W102" s="286"/>
      <c r="X102" s="286"/>
      <c r="Y102" s="284"/>
      <c r="Z102" s="286"/>
      <c r="AA102" s="284"/>
      <c r="AB102" s="443"/>
      <c r="AC102" s="460"/>
      <c r="AD102" s="460"/>
      <c r="AE102" s="667"/>
      <c r="AF102" s="284"/>
      <c r="AG102" s="408"/>
      <c r="AH102" s="408"/>
      <c r="AI102" s="438"/>
      <c r="AJ102" s="398"/>
      <c r="AK102" s="399"/>
      <c r="AL102" s="399"/>
      <c r="AM102" s="398"/>
      <c r="AN102" s="281"/>
      <c r="AO102" s="527"/>
      <c r="AP102" s="286"/>
      <c r="AQ102" s="286"/>
      <c r="AR102" s="286"/>
      <c r="AS102" s="286"/>
      <c r="AT102" s="286"/>
      <c r="AU102" s="286"/>
      <c r="AV102" s="286"/>
      <c r="AW102" s="286"/>
      <c r="AX102" s="286"/>
      <c r="AY102" s="286"/>
      <c r="AZ102" s="333"/>
      <c r="BA102" s="339"/>
      <c r="BB102" s="335"/>
      <c r="BC102" s="335"/>
      <c r="BD102" s="335"/>
      <c r="BE102" s="526"/>
    </row>
    <row r="103" spans="1:57" ht="18.75" customHeight="1" thickBot="1">
      <c r="A103" s="284"/>
      <c r="B103" s="887"/>
      <c r="C103" s="284"/>
      <c r="D103" s="513"/>
      <c r="E103" s="284"/>
      <c r="F103" s="284"/>
      <c r="G103" s="531"/>
      <c r="H103" s="421" t="s">
        <v>167</v>
      </c>
      <c r="I103" s="113" t="s">
        <v>68</v>
      </c>
      <c r="J103" s="450"/>
      <c r="K103" s="278"/>
      <c r="L103" s="408"/>
      <c r="M103" s="438"/>
      <c r="N103" s="304"/>
      <c r="O103" s="284"/>
      <c r="P103" s="286"/>
      <c r="Q103" s="286"/>
      <c r="R103" s="286"/>
      <c r="S103" s="286"/>
      <c r="T103" s="286"/>
      <c r="U103" s="286"/>
      <c r="V103" s="286"/>
      <c r="W103" s="286"/>
      <c r="X103" s="286"/>
      <c r="Y103" s="284"/>
      <c r="Z103" s="286"/>
      <c r="AA103" s="284"/>
      <c r="AB103" s="443"/>
      <c r="AC103" s="460"/>
      <c r="AD103" s="460"/>
      <c r="AE103" s="667"/>
      <c r="AF103" s="284"/>
      <c r="AG103" s="408"/>
      <c r="AH103" s="408"/>
      <c r="AI103" s="438"/>
      <c r="AJ103" s="398"/>
      <c r="AK103" s="399"/>
      <c r="AL103" s="399"/>
      <c r="AM103" s="398"/>
      <c r="AN103" s="281"/>
      <c r="AO103" s="527"/>
      <c r="AP103" s="286"/>
      <c r="AQ103" s="286"/>
      <c r="AR103" s="286"/>
      <c r="AS103" s="286"/>
      <c r="AT103" s="286"/>
      <c r="AU103" s="286"/>
      <c r="AV103" s="286"/>
      <c r="AW103" s="286"/>
      <c r="AX103" s="286"/>
      <c r="AY103" s="286"/>
      <c r="AZ103" s="333"/>
      <c r="BA103" s="339"/>
      <c r="BB103" s="335"/>
      <c r="BC103" s="335"/>
      <c r="BD103" s="335"/>
      <c r="BE103" s="526"/>
    </row>
    <row r="104" spans="1:57" ht="9.75" customHeight="1" thickBot="1">
      <c r="A104" s="284"/>
      <c r="B104" s="887"/>
      <c r="C104" s="284"/>
      <c r="D104" s="513"/>
      <c r="E104" s="284"/>
      <c r="F104" s="284"/>
      <c r="G104" s="531"/>
      <c r="H104" s="421"/>
      <c r="I104" s="113" t="s">
        <v>68</v>
      </c>
      <c r="J104" s="450"/>
      <c r="K104" s="278"/>
      <c r="L104" s="408"/>
      <c r="M104" s="438"/>
      <c r="N104" s="304"/>
      <c r="O104" s="284"/>
      <c r="P104" s="286"/>
      <c r="Q104" s="286"/>
      <c r="R104" s="286"/>
      <c r="S104" s="286"/>
      <c r="T104" s="286"/>
      <c r="U104" s="286"/>
      <c r="V104" s="286"/>
      <c r="W104" s="286"/>
      <c r="X104" s="286"/>
      <c r="Y104" s="284"/>
      <c r="Z104" s="286"/>
      <c r="AA104" s="284"/>
      <c r="AB104" s="443"/>
      <c r="AC104" s="460"/>
      <c r="AD104" s="460"/>
      <c r="AE104" s="667"/>
      <c r="AF104" s="284"/>
      <c r="AG104" s="408"/>
      <c r="AH104" s="408"/>
      <c r="AI104" s="438"/>
      <c r="AJ104" s="398"/>
      <c r="AK104" s="399"/>
      <c r="AL104" s="399"/>
      <c r="AM104" s="398"/>
      <c r="AN104" s="281"/>
      <c r="AO104" s="527"/>
      <c r="AP104" s="286"/>
      <c r="AQ104" s="286"/>
      <c r="AR104" s="286"/>
      <c r="AS104" s="286"/>
      <c r="AT104" s="286"/>
      <c r="AU104" s="286"/>
      <c r="AV104" s="286"/>
      <c r="AW104" s="286"/>
      <c r="AX104" s="286"/>
      <c r="AY104" s="286"/>
      <c r="AZ104" s="333"/>
      <c r="BA104" s="339"/>
      <c r="BB104" s="335"/>
      <c r="BC104" s="335"/>
      <c r="BD104" s="335"/>
      <c r="BE104" s="526"/>
    </row>
    <row r="105" spans="1:57" ht="18.75" customHeight="1" thickBot="1">
      <c r="A105" s="284"/>
      <c r="B105" s="887"/>
      <c r="C105" s="284"/>
      <c r="D105" s="513"/>
      <c r="E105" s="284"/>
      <c r="F105" s="284"/>
      <c r="G105" s="531"/>
      <c r="H105" s="421" t="s">
        <v>166</v>
      </c>
      <c r="I105" s="113" t="s">
        <v>68</v>
      </c>
      <c r="J105" s="450"/>
      <c r="K105" s="278"/>
      <c r="L105" s="408"/>
      <c r="M105" s="438"/>
      <c r="N105" s="304"/>
      <c r="O105" s="284"/>
      <c r="P105" s="286"/>
      <c r="Q105" s="286"/>
      <c r="R105" s="286"/>
      <c r="S105" s="286"/>
      <c r="T105" s="286"/>
      <c r="U105" s="286"/>
      <c r="V105" s="286"/>
      <c r="W105" s="286"/>
      <c r="X105" s="286"/>
      <c r="Y105" s="284"/>
      <c r="Z105" s="286"/>
      <c r="AA105" s="284"/>
      <c r="AB105" s="443"/>
      <c r="AC105" s="460"/>
      <c r="AD105" s="460"/>
      <c r="AE105" s="667"/>
      <c r="AF105" s="284"/>
      <c r="AG105" s="408"/>
      <c r="AH105" s="408"/>
      <c r="AI105" s="438"/>
      <c r="AJ105" s="398"/>
      <c r="AK105" s="399"/>
      <c r="AL105" s="399"/>
      <c r="AM105" s="398"/>
      <c r="AN105" s="281"/>
      <c r="AO105" s="527"/>
      <c r="AP105" s="286"/>
      <c r="AQ105" s="286"/>
      <c r="AR105" s="286"/>
      <c r="AS105" s="286"/>
      <c r="AT105" s="286"/>
      <c r="AU105" s="286"/>
      <c r="AV105" s="286"/>
      <c r="AW105" s="286"/>
      <c r="AX105" s="286"/>
      <c r="AY105" s="286"/>
      <c r="AZ105" s="333"/>
      <c r="BA105" s="339"/>
      <c r="BB105" s="335"/>
      <c r="BC105" s="335"/>
      <c r="BD105" s="335"/>
      <c r="BE105" s="526"/>
    </row>
    <row r="106" spans="1:57" ht="12.75" customHeight="1" thickBot="1">
      <c r="A106" s="284"/>
      <c r="B106" s="887"/>
      <c r="C106" s="284"/>
      <c r="D106" s="513"/>
      <c r="E106" s="284"/>
      <c r="F106" s="284"/>
      <c r="G106" s="531"/>
      <c r="H106" s="421"/>
      <c r="I106" s="113" t="s">
        <v>68</v>
      </c>
      <c r="J106" s="450"/>
      <c r="K106" s="278"/>
      <c r="L106" s="408"/>
      <c r="M106" s="438"/>
      <c r="N106" s="304"/>
      <c r="O106" s="284"/>
      <c r="P106" s="286"/>
      <c r="Q106" s="286"/>
      <c r="R106" s="286"/>
      <c r="S106" s="286"/>
      <c r="T106" s="286"/>
      <c r="U106" s="286"/>
      <c r="V106" s="286"/>
      <c r="W106" s="286"/>
      <c r="X106" s="286"/>
      <c r="Y106" s="284"/>
      <c r="Z106" s="286"/>
      <c r="AA106" s="284"/>
      <c r="AB106" s="443"/>
      <c r="AC106" s="460"/>
      <c r="AD106" s="460"/>
      <c r="AE106" s="667"/>
      <c r="AF106" s="284"/>
      <c r="AG106" s="408"/>
      <c r="AH106" s="408"/>
      <c r="AI106" s="438"/>
      <c r="AJ106" s="398"/>
      <c r="AK106" s="399"/>
      <c r="AL106" s="399"/>
      <c r="AM106" s="398"/>
      <c r="AN106" s="281"/>
      <c r="AO106" s="527"/>
      <c r="AP106" s="286"/>
      <c r="AQ106" s="286"/>
      <c r="AR106" s="286"/>
      <c r="AS106" s="286"/>
      <c r="AT106" s="286"/>
      <c r="AU106" s="286"/>
      <c r="AV106" s="286"/>
      <c r="AW106" s="286"/>
      <c r="AX106" s="286"/>
      <c r="AY106" s="286"/>
      <c r="AZ106" s="333"/>
      <c r="BA106" s="339"/>
      <c r="BB106" s="335"/>
      <c r="BC106" s="335"/>
      <c r="BD106" s="335"/>
      <c r="BE106" s="526"/>
    </row>
    <row r="107" spans="1:57" ht="18.75" customHeight="1" thickBot="1">
      <c r="A107" s="284"/>
      <c r="B107" s="887"/>
      <c r="C107" s="284"/>
      <c r="D107" s="513"/>
      <c r="E107" s="284"/>
      <c r="F107" s="284"/>
      <c r="G107" s="531"/>
      <c r="H107" s="421" t="s">
        <v>165</v>
      </c>
      <c r="I107" s="113" t="s">
        <v>68</v>
      </c>
      <c r="J107" s="450"/>
      <c r="K107" s="278"/>
      <c r="L107" s="408"/>
      <c r="M107" s="438"/>
      <c r="N107" s="304"/>
      <c r="O107" s="284"/>
      <c r="P107" s="286"/>
      <c r="Q107" s="286"/>
      <c r="R107" s="286"/>
      <c r="S107" s="286"/>
      <c r="T107" s="286"/>
      <c r="U107" s="286"/>
      <c r="V107" s="286"/>
      <c r="W107" s="286"/>
      <c r="X107" s="286"/>
      <c r="Y107" s="284"/>
      <c r="Z107" s="286"/>
      <c r="AA107" s="284"/>
      <c r="AB107" s="443"/>
      <c r="AC107" s="460"/>
      <c r="AD107" s="460"/>
      <c r="AE107" s="667"/>
      <c r="AF107" s="284"/>
      <c r="AG107" s="408"/>
      <c r="AH107" s="408"/>
      <c r="AI107" s="438"/>
      <c r="AJ107" s="398"/>
      <c r="AK107" s="399"/>
      <c r="AL107" s="399"/>
      <c r="AM107" s="398"/>
      <c r="AN107" s="281"/>
      <c r="AO107" s="527"/>
      <c r="AP107" s="286"/>
      <c r="AQ107" s="286"/>
      <c r="AR107" s="286"/>
      <c r="AS107" s="286"/>
      <c r="AT107" s="286"/>
      <c r="AU107" s="286"/>
      <c r="AV107" s="286"/>
      <c r="AW107" s="286"/>
      <c r="AX107" s="286"/>
      <c r="AY107" s="286"/>
      <c r="AZ107" s="333"/>
      <c r="BA107" s="339"/>
      <c r="BB107" s="335"/>
      <c r="BC107" s="335"/>
      <c r="BD107" s="335"/>
      <c r="BE107" s="526"/>
    </row>
    <row r="108" spans="1:57" ht="12.75" customHeight="1" thickBot="1">
      <c r="A108" s="284"/>
      <c r="B108" s="887"/>
      <c r="C108" s="284"/>
      <c r="D108" s="513"/>
      <c r="E108" s="284"/>
      <c r="F108" s="284"/>
      <c r="G108" s="531"/>
      <c r="H108" s="421"/>
      <c r="I108" s="113" t="s">
        <v>68</v>
      </c>
      <c r="J108" s="450"/>
      <c r="K108" s="278"/>
      <c r="L108" s="408"/>
      <c r="M108" s="438"/>
      <c r="N108" s="304"/>
      <c r="O108" s="284"/>
      <c r="P108" s="286"/>
      <c r="Q108" s="286"/>
      <c r="R108" s="286"/>
      <c r="S108" s="286"/>
      <c r="T108" s="286"/>
      <c r="U108" s="286"/>
      <c r="V108" s="286"/>
      <c r="W108" s="286"/>
      <c r="X108" s="286"/>
      <c r="Y108" s="284"/>
      <c r="Z108" s="286"/>
      <c r="AA108" s="284"/>
      <c r="AB108" s="443"/>
      <c r="AC108" s="460"/>
      <c r="AD108" s="460"/>
      <c r="AE108" s="667"/>
      <c r="AF108" s="284"/>
      <c r="AG108" s="408"/>
      <c r="AH108" s="408"/>
      <c r="AI108" s="438"/>
      <c r="AJ108" s="398"/>
      <c r="AK108" s="399"/>
      <c r="AL108" s="399"/>
      <c r="AM108" s="398"/>
      <c r="AN108" s="281"/>
      <c r="AO108" s="527"/>
      <c r="AP108" s="286"/>
      <c r="AQ108" s="286"/>
      <c r="AR108" s="286"/>
      <c r="AS108" s="286"/>
      <c r="AT108" s="286"/>
      <c r="AU108" s="286"/>
      <c r="AV108" s="286"/>
      <c r="AW108" s="286"/>
      <c r="AX108" s="286"/>
      <c r="AY108" s="286"/>
      <c r="AZ108" s="333"/>
      <c r="BA108" s="339"/>
      <c r="BB108" s="335"/>
      <c r="BC108" s="335"/>
      <c r="BD108" s="335"/>
      <c r="BE108" s="526"/>
    </row>
    <row r="109" spans="1:57" ht="14.25" customHeight="1" thickBot="1">
      <c r="A109" s="284"/>
      <c r="B109" s="887"/>
      <c r="C109" s="284"/>
      <c r="D109" s="513"/>
      <c r="E109" s="284"/>
      <c r="F109" s="284"/>
      <c r="G109" s="531"/>
      <c r="H109" s="421" t="s">
        <v>164</v>
      </c>
      <c r="I109" s="113" t="s">
        <v>68</v>
      </c>
      <c r="J109" s="450"/>
      <c r="K109" s="278"/>
      <c r="L109" s="408"/>
      <c r="M109" s="438"/>
      <c r="N109" s="304"/>
      <c r="O109" s="284"/>
      <c r="P109" s="286"/>
      <c r="Q109" s="286"/>
      <c r="R109" s="286"/>
      <c r="S109" s="286"/>
      <c r="T109" s="286"/>
      <c r="U109" s="286"/>
      <c r="V109" s="286"/>
      <c r="W109" s="286"/>
      <c r="X109" s="286"/>
      <c r="Y109" s="284"/>
      <c r="Z109" s="286"/>
      <c r="AA109" s="284"/>
      <c r="AB109" s="443"/>
      <c r="AC109" s="460"/>
      <c r="AD109" s="460"/>
      <c r="AE109" s="667"/>
      <c r="AF109" s="284"/>
      <c r="AG109" s="408"/>
      <c r="AH109" s="408"/>
      <c r="AI109" s="438"/>
      <c r="AJ109" s="398"/>
      <c r="AK109" s="399"/>
      <c r="AL109" s="399"/>
      <c r="AM109" s="398"/>
      <c r="AN109" s="281"/>
      <c r="AO109" s="527"/>
      <c r="AP109" s="286"/>
      <c r="AQ109" s="286"/>
      <c r="AR109" s="286"/>
      <c r="AS109" s="286"/>
      <c r="AT109" s="286"/>
      <c r="AU109" s="286"/>
      <c r="AV109" s="286"/>
      <c r="AW109" s="286"/>
      <c r="AX109" s="286"/>
      <c r="AY109" s="286"/>
      <c r="AZ109" s="333"/>
      <c r="BA109" s="339"/>
      <c r="BB109" s="335"/>
      <c r="BC109" s="335"/>
      <c r="BD109" s="335"/>
      <c r="BE109" s="526"/>
    </row>
    <row r="110" spans="1:57" ht="13.5" customHeight="1" thickBot="1">
      <c r="A110" s="284"/>
      <c r="B110" s="887"/>
      <c r="C110" s="284"/>
      <c r="D110" s="513"/>
      <c r="E110" s="284"/>
      <c r="F110" s="284"/>
      <c r="G110" s="531"/>
      <c r="H110" s="421"/>
      <c r="I110" s="113" t="s">
        <v>68</v>
      </c>
      <c r="J110" s="450"/>
      <c r="K110" s="278"/>
      <c r="L110" s="408"/>
      <c r="M110" s="438"/>
      <c r="N110" s="304"/>
      <c r="O110" s="284"/>
      <c r="P110" s="286"/>
      <c r="Q110" s="286"/>
      <c r="R110" s="286"/>
      <c r="S110" s="286"/>
      <c r="T110" s="286"/>
      <c r="U110" s="286"/>
      <c r="V110" s="286"/>
      <c r="W110" s="286"/>
      <c r="X110" s="286"/>
      <c r="Y110" s="284"/>
      <c r="Z110" s="286"/>
      <c r="AA110" s="284"/>
      <c r="AB110" s="443"/>
      <c r="AC110" s="460"/>
      <c r="AD110" s="460"/>
      <c r="AE110" s="667"/>
      <c r="AF110" s="284"/>
      <c r="AG110" s="408"/>
      <c r="AH110" s="408"/>
      <c r="AI110" s="438"/>
      <c r="AJ110" s="398"/>
      <c r="AK110" s="399"/>
      <c r="AL110" s="399"/>
      <c r="AM110" s="398"/>
      <c r="AN110" s="281"/>
      <c r="AO110" s="527"/>
      <c r="AP110" s="286"/>
      <c r="AQ110" s="286"/>
      <c r="AR110" s="286"/>
      <c r="AS110" s="286"/>
      <c r="AT110" s="286"/>
      <c r="AU110" s="286"/>
      <c r="AV110" s="286"/>
      <c r="AW110" s="286"/>
      <c r="AX110" s="286"/>
      <c r="AY110" s="286"/>
      <c r="AZ110" s="333"/>
      <c r="BA110" s="339"/>
      <c r="BB110" s="335"/>
      <c r="BC110" s="335"/>
      <c r="BD110" s="335"/>
      <c r="BE110" s="526"/>
    </row>
    <row r="111" spans="1:57" ht="18.75" customHeight="1" thickBot="1">
      <c r="A111" s="284"/>
      <c r="B111" s="887"/>
      <c r="C111" s="284"/>
      <c r="D111" s="513"/>
      <c r="E111" s="284"/>
      <c r="F111" s="284"/>
      <c r="G111" s="531"/>
      <c r="H111" s="421" t="s">
        <v>163</v>
      </c>
      <c r="I111" s="113" t="s">
        <v>68</v>
      </c>
      <c r="J111" s="450"/>
      <c r="K111" s="278"/>
      <c r="L111" s="408"/>
      <c r="M111" s="438"/>
      <c r="N111" s="304"/>
      <c r="O111" s="284"/>
      <c r="P111" s="286"/>
      <c r="Q111" s="286"/>
      <c r="R111" s="286"/>
      <c r="S111" s="286"/>
      <c r="T111" s="286"/>
      <c r="U111" s="286"/>
      <c r="V111" s="286"/>
      <c r="W111" s="286"/>
      <c r="X111" s="286"/>
      <c r="Y111" s="284"/>
      <c r="Z111" s="286"/>
      <c r="AA111" s="284"/>
      <c r="AB111" s="443"/>
      <c r="AC111" s="460"/>
      <c r="AD111" s="460"/>
      <c r="AE111" s="667"/>
      <c r="AF111" s="284"/>
      <c r="AG111" s="408"/>
      <c r="AH111" s="408"/>
      <c r="AI111" s="438"/>
      <c r="AJ111" s="398"/>
      <c r="AK111" s="399"/>
      <c r="AL111" s="399"/>
      <c r="AM111" s="398"/>
      <c r="AN111" s="281"/>
      <c r="AO111" s="527"/>
      <c r="AP111" s="286"/>
      <c r="AQ111" s="286"/>
      <c r="AR111" s="286"/>
      <c r="AS111" s="286"/>
      <c r="AT111" s="286"/>
      <c r="AU111" s="286"/>
      <c r="AV111" s="286"/>
      <c r="AW111" s="286"/>
      <c r="AX111" s="286"/>
      <c r="AY111" s="286"/>
      <c r="AZ111" s="333"/>
      <c r="BA111" s="339"/>
      <c r="BB111" s="335"/>
      <c r="BC111" s="335"/>
      <c r="BD111" s="335"/>
      <c r="BE111" s="526"/>
    </row>
    <row r="112" spans="1:57" ht="15.75" customHeight="1" thickBot="1">
      <c r="A112" s="284"/>
      <c r="B112" s="888"/>
      <c r="C112" s="284"/>
      <c r="D112" s="514"/>
      <c r="E112" s="284"/>
      <c r="F112" s="284"/>
      <c r="G112" s="532"/>
      <c r="H112" s="421"/>
      <c r="I112" s="113" t="s">
        <v>68</v>
      </c>
      <c r="J112" s="558"/>
      <c r="K112" s="278"/>
      <c r="L112" s="455"/>
      <c r="M112" s="562"/>
      <c r="N112" s="304"/>
      <c r="O112" s="284"/>
      <c r="P112" s="286"/>
      <c r="Q112" s="286"/>
      <c r="R112" s="286"/>
      <c r="S112" s="286"/>
      <c r="T112" s="286"/>
      <c r="U112" s="286"/>
      <c r="V112" s="286"/>
      <c r="W112" s="286"/>
      <c r="X112" s="286"/>
      <c r="Y112" s="284"/>
      <c r="Z112" s="286"/>
      <c r="AA112" s="284"/>
      <c r="AB112" s="443"/>
      <c r="AC112" s="461"/>
      <c r="AD112" s="461"/>
      <c r="AE112" s="668"/>
      <c r="AF112" s="284"/>
      <c r="AG112" s="455"/>
      <c r="AH112" s="455"/>
      <c r="AI112" s="562"/>
      <c r="AJ112" s="398"/>
      <c r="AK112" s="399"/>
      <c r="AL112" s="399"/>
      <c r="AM112" s="398"/>
      <c r="AN112" s="281"/>
      <c r="AO112" s="528"/>
      <c r="AP112" s="287"/>
      <c r="AQ112" s="287"/>
      <c r="AR112" s="287"/>
      <c r="AS112" s="287"/>
      <c r="AT112" s="287"/>
      <c r="AU112" s="287"/>
      <c r="AV112" s="287"/>
      <c r="AW112" s="287"/>
      <c r="AX112" s="287"/>
      <c r="AY112" s="287"/>
      <c r="AZ112" s="340"/>
      <c r="BA112" s="341"/>
      <c r="BB112" s="342"/>
      <c r="BC112" s="342"/>
      <c r="BD112" s="342"/>
      <c r="BE112" s="529"/>
    </row>
    <row r="113" spans="1:57" s="70" customFormat="1" ht="36.75" customHeight="1" thickBot="1">
      <c r="A113" s="491">
        <v>5</v>
      </c>
      <c r="B113" s="889" t="s">
        <v>493</v>
      </c>
      <c r="C113" s="457" t="s">
        <v>380</v>
      </c>
      <c r="D113" s="512" t="s">
        <v>32</v>
      </c>
      <c r="E113" s="462" t="s">
        <v>379</v>
      </c>
      <c r="F113" s="457" t="s">
        <v>378</v>
      </c>
      <c r="G113" s="462" t="s">
        <v>100</v>
      </c>
      <c r="H113" s="458" t="s">
        <v>194</v>
      </c>
      <c r="I113" s="113" t="s">
        <v>68</v>
      </c>
      <c r="J113" s="517">
        <f>COUNTIF(I113:I164,[3]DATOS!$D$24)</f>
        <v>52</v>
      </c>
      <c r="K113" s="518" t="str">
        <f>+IF(AND(J113&lt;6,J113&gt;0),"Moderado",IF(AND(J113&lt;12,J113&gt;5),"Mayor",IF(AND(J113&lt;20,J113&gt;11),"Catastrófico","Responda las Preguntas de Impacto")))</f>
        <v>Responda las Preguntas de Impacto</v>
      </c>
      <c r="L113" s="407"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519"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828" t="s">
        <v>377</v>
      </c>
      <c r="O113" s="457" t="s">
        <v>65</v>
      </c>
      <c r="P113" s="71" t="s">
        <v>179</v>
      </c>
      <c r="Q113" s="45" t="s">
        <v>76</v>
      </c>
      <c r="R113" s="73">
        <f>+IFERROR(VLOOKUP(Q113,[5]DATOS!$E$2:$F$17,2,FALSE),"")</f>
        <v>15</v>
      </c>
      <c r="S113" s="491">
        <f>SUM(R113:R120)</f>
        <v>100</v>
      </c>
      <c r="T113" s="491" t="str">
        <f>+IF(AND(S113&lt;=100,S113&gt;=96),"Fuerte",IF(AND(S113&lt;=95,S113&gt;=86),"Moderado",IF(AND(S113&lt;=85,J113&gt;=0),"Débil"," ")))</f>
        <v>Fuerte</v>
      </c>
      <c r="U113" s="491" t="s">
        <v>90</v>
      </c>
      <c r="V113" s="49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491">
        <f>IF(V113="Fuerte",100,IF(V113="Moderado",50,IF(V113="Débil",0)))</f>
        <v>100</v>
      </c>
      <c r="X113" s="491">
        <f>AVERAGE(W113:W120)</f>
        <v>100</v>
      </c>
      <c r="Y113" s="457" t="s">
        <v>373</v>
      </c>
      <c r="Z113" s="491" t="s">
        <v>191</v>
      </c>
      <c r="AA113" s="492" t="s">
        <v>376</v>
      </c>
      <c r="AB113" s="493" t="str">
        <f>+IF(X113=100,"Fuerte",IF(AND(X113&lt;=99,X113&gt;=50),"Moderado",IF(X113&lt;50,"Débil"," ")))</f>
        <v>Fuerte</v>
      </c>
      <c r="AC113" s="459" t="s">
        <v>95</v>
      </c>
      <c r="AD113" s="459" t="s">
        <v>96</v>
      </c>
      <c r="AE113" s="407"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457"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457" t="str">
        <f>K113</f>
        <v>Responda las Preguntas de Impacto</v>
      </c>
      <c r="AH113" s="407"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07"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498" t="s">
        <v>468</v>
      </c>
      <c r="AK113" s="818" t="s">
        <v>200</v>
      </c>
      <c r="AL113" s="818" t="s">
        <v>199</v>
      </c>
      <c r="AM113" s="457" t="s">
        <v>198</v>
      </c>
      <c r="AN113" s="819" t="s">
        <v>375</v>
      </c>
      <c r="AO113" s="490"/>
      <c r="AP113" s="491"/>
      <c r="AQ113" s="491"/>
      <c r="AR113" s="491"/>
      <c r="AS113" s="491"/>
      <c r="AT113" s="491"/>
      <c r="AU113" s="491"/>
      <c r="AV113" s="491"/>
      <c r="AW113" s="491"/>
      <c r="AX113" s="491"/>
      <c r="AY113" s="491"/>
      <c r="AZ113" s="491"/>
      <c r="BA113" s="494"/>
      <c r="BB113" s="494"/>
      <c r="BC113" s="494"/>
      <c r="BD113" s="494"/>
      <c r="BE113" s="494"/>
    </row>
    <row r="114" spans="1:57" s="70" customFormat="1" ht="36.75" customHeight="1" thickBot="1">
      <c r="A114" s="491"/>
      <c r="B114" s="887"/>
      <c r="C114" s="457"/>
      <c r="D114" s="513"/>
      <c r="E114" s="463"/>
      <c r="F114" s="457"/>
      <c r="G114" s="463"/>
      <c r="H114" s="458"/>
      <c r="I114" s="113" t="s">
        <v>68</v>
      </c>
      <c r="J114" s="517"/>
      <c r="K114" s="518"/>
      <c r="L114" s="408"/>
      <c r="M114" s="438"/>
      <c r="N114" s="829"/>
      <c r="O114" s="457"/>
      <c r="P114" s="71" t="s">
        <v>177</v>
      </c>
      <c r="Q114" s="45" t="s">
        <v>78</v>
      </c>
      <c r="R114" s="73">
        <f>+IFERROR(VLOOKUP(Q114,[5]DATOS!$E$2:$F$17,2,FALSE),"")</f>
        <v>15</v>
      </c>
      <c r="S114" s="491"/>
      <c r="T114" s="491"/>
      <c r="U114" s="491"/>
      <c r="V114" s="491"/>
      <c r="W114" s="491"/>
      <c r="X114" s="491"/>
      <c r="Y114" s="457"/>
      <c r="Z114" s="491"/>
      <c r="AA114" s="492"/>
      <c r="AB114" s="493"/>
      <c r="AC114" s="460"/>
      <c r="AD114" s="460"/>
      <c r="AE114" s="408"/>
      <c r="AF114" s="457"/>
      <c r="AG114" s="457"/>
      <c r="AH114" s="408"/>
      <c r="AI114" s="408"/>
      <c r="AJ114" s="498"/>
      <c r="AK114" s="818"/>
      <c r="AL114" s="818"/>
      <c r="AM114" s="457"/>
      <c r="AN114" s="820"/>
      <c r="AO114" s="490"/>
      <c r="AP114" s="491"/>
      <c r="AQ114" s="491"/>
      <c r="AR114" s="491"/>
      <c r="AS114" s="491"/>
      <c r="AT114" s="491"/>
      <c r="AU114" s="491"/>
      <c r="AV114" s="491"/>
      <c r="AW114" s="491"/>
      <c r="AX114" s="491"/>
      <c r="AY114" s="491"/>
      <c r="AZ114" s="491"/>
      <c r="BA114" s="494"/>
      <c r="BB114" s="494"/>
      <c r="BC114" s="494"/>
      <c r="BD114" s="494"/>
      <c r="BE114" s="494"/>
    </row>
    <row r="115" spans="1:57" s="70" customFormat="1" ht="36.75" customHeight="1" thickBot="1">
      <c r="A115" s="491"/>
      <c r="B115" s="887"/>
      <c r="C115" s="457"/>
      <c r="D115" s="513"/>
      <c r="E115" s="463"/>
      <c r="F115" s="457"/>
      <c r="G115" s="463"/>
      <c r="H115" s="458" t="s">
        <v>187</v>
      </c>
      <c r="I115" s="113" t="s">
        <v>68</v>
      </c>
      <c r="J115" s="517"/>
      <c r="K115" s="518"/>
      <c r="L115" s="408"/>
      <c r="M115" s="438"/>
      <c r="N115" s="829"/>
      <c r="O115" s="457"/>
      <c r="P115" s="71" t="s">
        <v>175</v>
      </c>
      <c r="Q115" s="45" t="s">
        <v>80</v>
      </c>
      <c r="R115" s="73">
        <f>+IFERROR(VLOOKUP(Q115,[5]DATOS!$E$2:$F$17,2,FALSE),"")</f>
        <v>15</v>
      </c>
      <c r="S115" s="491"/>
      <c r="T115" s="491"/>
      <c r="U115" s="491"/>
      <c r="V115" s="491"/>
      <c r="W115" s="491"/>
      <c r="X115" s="491"/>
      <c r="Y115" s="457"/>
      <c r="Z115" s="491"/>
      <c r="AA115" s="492"/>
      <c r="AB115" s="493"/>
      <c r="AC115" s="460"/>
      <c r="AD115" s="460"/>
      <c r="AE115" s="408"/>
      <c r="AF115" s="457"/>
      <c r="AG115" s="457"/>
      <c r="AH115" s="408"/>
      <c r="AI115" s="408"/>
      <c r="AJ115" s="498"/>
      <c r="AK115" s="818"/>
      <c r="AL115" s="818"/>
      <c r="AM115" s="457"/>
      <c r="AN115" s="820"/>
      <c r="AO115" s="490"/>
      <c r="AP115" s="491"/>
      <c r="AQ115" s="491"/>
      <c r="AR115" s="491"/>
      <c r="AS115" s="491"/>
      <c r="AT115" s="491"/>
      <c r="AU115" s="491"/>
      <c r="AV115" s="491"/>
      <c r="AW115" s="491"/>
      <c r="AX115" s="491"/>
      <c r="AY115" s="491"/>
      <c r="AZ115" s="491"/>
      <c r="BA115" s="494"/>
      <c r="BB115" s="494"/>
      <c r="BC115" s="494"/>
      <c r="BD115" s="494"/>
      <c r="BE115" s="494"/>
    </row>
    <row r="116" spans="1:57" s="70" customFormat="1" ht="36.75" customHeight="1" thickBot="1">
      <c r="A116" s="491"/>
      <c r="B116" s="887"/>
      <c r="C116" s="457"/>
      <c r="D116" s="513"/>
      <c r="E116" s="463"/>
      <c r="F116" s="457"/>
      <c r="G116" s="463"/>
      <c r="H116" s="458"/>
      <c r="I116" s="113" t="s">
        <v>68</v>
      </c>
      <c r="J116" s="517"/>
      <c r="K116" s="518"/>
      <c r="L116" s="408"/>
      <c r="M116" s="438"/>
      <c r="N116" s="829"/>
      <c r="O116" s="457"/>
      <c r="P116" s="71" t="s">
        <v>173</v>
      </c>
      <c r="Q116" s="45" t="s">
        <v>82</v>
      </c>
      <c r="R116" s="73">
        <f>+IFERROR(VLOOKUP(Q116,[5]DATOS!$E$2:$F$17,2,FALSE),"")</f>
        <v>15</v>
      </c>
      <c r="S116" s="491"/>
      <c r="T116" s="491"/>
      <c r="U116" s="491"/>
      <c r="V116" s="491"/>
      <c r="W116" s="491"/>
      <c r="X116" s="491"/>
      <c r="Y116" s="457"/>
      <c r="Z116" s="491"/>
      <c r="AA116" s="492"/>
      <c r="AB116" s="493"/>
      <c r="AC116" s="460"/>
      <c r="AD116" s="460"/>
      <c r="AE116" s="408"/>
      <c r="AF116" s="457"/>
      <c r="AG116" s="457"/>
      <c r="AH116" s="408"/>
      <c r="AI116" s="408"/>
      <c r="AJ116" s="498"/>
      <c r="AK116" s="818"/>
      <c r="AL116" s="818"/>
      <c r="AM116" s="457"/>
      <c r="AN116" s="820"/>
      <c r="AO116" s="490"/>
      <c r="AP116" s="491"/>
      <c r="AQ116" s="491"/>
      <c r="AR116" s="491"/>
      <c r="AS116" s="491"/>
      <c r="AT116" s="491"/>
      <c r="AU116" s="491"/>
      <c r="AV116" s="491"/>
      <c r="AW116" s="491"/>
      <c r="AX116" s="491"/>
      <c r="AY116" s="491"/>
      <c r="AZ116" s="491"/>
      <c r="BA116" s="494"/>
      <c r="BB116" s="494"/>
      <c r="BC116" s="494"/>
      <c r="BD116" s="494"/>
      <c r="BE116" s="494"/>
    </row>
    <row r="117" spans="1:57" s="70" customFormat="1" ht="36.75" customHeight="1" thickBot="1">
      <c r="A117" s="491"/>
      <c r="B117" s="887"/>
      <c r="C117" s="457"/>
      <c r="D117" s="513"/>
      <c r="E117" s="463"/>
      <c r="F117" s="457"/>
      <c r="G117" s="463"/>
      <c r="H117" s="458" t="s">
        <v>186</v>
      </c>
      <c r="I117" s="113" t="s">
        <v>68</v>
      </c>
      <c r="J117" s="517"/>
      <c r="K117" s="518"/>
      <c r="L117" s="408"/>
      <c r="M117" s="438"/>
      <c r="N117" s="829"/>
      <c r="O117" s="457"/>
      <c r="P117" s="71" t="s">
        <v>171</v>
      </c>
      <c r="Q117" s="45" t="s">
        <v>85</v>
      </c>
      <c r="R117" s="73">
        <f>+IFERROR(VLOOKUP(Q117,[5]DATOS!$E$2:$F$17,2,FALSE),"")</f>
        <v>15</v>
      </c>
      <c r="S117" s="491"/>
      <c r="T117" s="491"/>
      <c r="U117" s="491"/>
      <c r="V117" s="491"/>
      <c r="W117" s="491"/>
      <c r="X117" s="491"/>
      <c r="Y117" s="457"/>
      <c r="Z117" s="491"/>
      <c r="AA117" s="492"/>
      <c r="AB117" s="493"/>
      <c r="AC117" s="460"/>
      <c r="AD117" s="460"/>
      <c r="AE117" s="408"/>
      <c r="AF117" s="457"/>
      <c r="AG117" s="457"/>
      <c r="AH117" s="408"/>
      <c r="AI117" s="408"/>
      <c r="AJ117" s="498"/>
      <c r="AK117" s="818"/>
      <c r="AL117" s="818"/>
      <c r="AM117" s="457"/>
      <c r="AN117" s="820"/>
      <c r="AO117" s="490"/>
      <c r="AP117" s="491"/>
      <c r="AQ117" s="491"/>
      <c r="AR117" s="491"/>
      <c r="AS117" s="491"/>
      <c r="AT117" s="491"/>
      <c r="AU117" s="491"/>
      <c r="AV117" s="491"/>
      <c r="AW117" s="491"/>
      <c r="AX117" s="491"/>
      <c r="AY117" s="491"/>
      <c r="AZ117" s="491"/>
      <c r="BA117" s="494"/>
      <c r="BB117" s="494"/>
      <c r="BC117" s="494"/>
      <c r="BD117" s="494"/>
      <c r="BE117" s="494"/>
    </row>
    <row r="118" spans="1:57" s="70" customFormat="1" ht="36.75" customHeight="1" thickBot="1">
      <c r="A118" s="491"/>
      <c r="B118" s="887"/>
      <c r="C118" s="457"/>
      <c r="D118" s="513"/>
      <c r="E118" s="463"/>
      <c r="F118" s="457"/>
      <c r="G118" s="463"/>
      <c r="H118" s="458"/>
      <c r="I118" s="113" t="s">
        <v>68</v>
      </c>
      <c r="J118" s="517"/>
      <c r="K118" s="518"/>
      <c r="L118" s="408"/>
      <c r="M118" s="438"/>
      <c r="N118" s="829"/>
      <c r="O118" s="457"/>
      <c r="P118" s="71" t="s">
        <v>170</v>
      </c>
      <c r="Q118" s="45" t="s">
        <v>98</v>
      </c>
      <c r="R118" s="73">
        <f>+IFERROR(VLOOKUP(Q118,[5]DATOS!$E$2:$F$17,2,FALSE),"")</f>
        <v>15</v>
      </c>
      <c r="S118" s="491"/>
      <c r="T118" s="491"/>
      <c r="U118" s="491"/>
      <c r="V118" s="491"/>
      <c r="W118" s="491"/>
      <c r="X118" s="491"/>
      <c r="Y118" s="457"/>
      <c r="Z118" s="491"/>
      <c r="AA118" s="492"/>
      <c r="AB118" s="493"/>
      <c r="AC118" s="460"/>
      <c r="AD118" s="460"/>
      <c r="AE118" s="408"/>
      <c r="AF118" s="457"/>
      <c r="AG118" s="457"/>
      <c r="AH118" s="408"/>
      <c r="AI118" s="408"/>
      <c r="AJ118" s="498"/>
      <c r="AK118" s="818"/>
      <c r="AL118" s="818"/>
      <c r="AM118" s="457"/>
      <c r="AN118" s="820"/>
      <c r="AO118" s="490"/>
      <c r="AP118" s="491"/>
      <c r="AQ118" s="491"/>
      <c r="AR118" s="491"/>
      <c r="AS118" s="491"/>
      <c r="AT118" s="491"/>
      <c r="AU118" s="491"/>
      <c r="AV118" s="491"/>
      <c r="AW118" s="491"/>
      <c r="AX118" s="491"/>
      <c r="AY118" s="491"/>
      <c r="AZ118" s="491"/>
      <c r="BA118" s="494"/>
      <c r="BB118" s="494"/>
      <c r="BC118" s="494"/>
      <c r="BD118" s="494"/>
      <c r="BE118" s="494"/>
    </row>
    <row r="119" spans="1:57" s="70" customFormat="1" ht="36.75" customHeight="1" thickBot="1">
      <c r="A119" s="491"/>
      <c r="B119" s="887"/>
      <c r="C119" s="457"/>
      <c r="D119" s="513"/>
      <c r="E119" s="463"/>
      <c r="F119" s="457"/>
      <c r="G119" s="463"/>
      <c r="H119" s="458" t="s">
        <v>374</v>
      </c>
      <c r="I119" s="113" t="s">
        <v>68</v>
      </c>
      <c r="J119" s="517"/>
      <c r="K119" s="518"/>
      <c r="L119" s="408"/>
      <c r="M119" s="438"/>
      <c r="N119" s="829"/>
      <c r="O119" s="457"/>
      <c r="P119" s="71" t="s">
        <v>168</v>
      </c>
      <c r="Q119" s="50" t="s">
        <v>87</v>
      </c>
      <c r="R119" s="73">
        <f>+IFERROR(VLOOKUP(Q119,[5]DATOS!$E$2:$F$17,2,FALSE),"")</f>
        <v>10</v>
      </c>
      <c r="S119" s="491"/>
      <c r="T119" s="491"/>
      <c r="U119" s="491"/>
      <c r="V119" s="491"/>
      <c r="W119" s="491"/>
      <c r="X119" s="491"/>
      <c r="Y119" s="457"/>
      <c r="Z119" s="491"/>
      <c r="AA119" s="492"/>
      <c r="AB119" s="493"/>
      <c r="AC119" s="460"/>
      <c r="AD119" s="460"/>
      <c r="AE119" s="408"/>
      <c r="AF119" s="457"/>
      <c r="AG119" s="457"/>
      <c r="AH119" s="408"/>
      <c r="AI119" s="408"/>
      <c r="AJ119" s="498"/>
      <c r="AK119" s="818"/>
      <c r="AL119" s="818"/>
      <c r="AM119" s="457"/>
      <c r="AN119" s="820"/>
      <c r="AO119" s="490"/>
      <c r="AP119" s="491"/>
      <c r="AQ119" s="491"/>
      <c r="AR119" s="491"/>
      <c r="AS119" s="491"/>
      <c r="AT119" s="491"/>
      <c r="AU119" s="491"/>
      <c r="AV119" s="491"/>
      <c r="AW119" s="491"/>
      <c r="AX119" s="491"/>
      <c r="AY119" s="491"/>
      <c r="AZ119" s="491"/>
      <c r="BA119" s="494"/>
      <c r="BB119" s="494"/>
      <c r="BC119" s="494"/>
      <c r="BD119" s="494"/>
      <c r="BE119" s="494"/>
    </row>
    <row r="120" spans="1:57" s="70" customFormat="1" ht="108" customHeight="1" thickBot="1">
      <c r="A120" s="491"/>
      <c r="B120" s="887"/>
      <c r="C120" s="457"/>
      <c r="D120" s="513"/>
      <c r="E120" s="463"/>
      <c r="F120" s="457"/>
      <c r="G120" s="463"/>
      <c r="H120" s="458"/>
      <c r="I120" s="113" t="s">
        <v>68</v>
      </c>
      <c r="J120" s="517"/>
      <c r="K120" s="518"/>
      <c r="L120" s="408"/>
      <c r="M120" s="438"/>
      <c r="N120" s="830"/>
      <c r="O120" s="457"/>
      <c r="P120" s="71"/>
      <c r="Q120" s="74"/>
      <c r="R120" s="73"/>
      <c r="S120" s="491"/>
      <c r="T120" s="491"/>
      <c r="U120" s="491"/>
      <c r="V120" s="491"/>
      <c r="W120" s="491"/>
      <c r="X120" s="491"/>
      <c r="Y120" s="457"/>
      <c r="Z120" s="491"/>
      <c r="AA120" s="492"/>
      <c r="AB120" s="493"/>
      <c r="AC120" s="460"/>
      <c r="AD120" s="460"/>
      <c r="AE120" s="408"/>
      <c r="AF120" s="457"/>
      <c r="AG120" s="457"/>
      <c r="AH120" s="408"/>
      <c r="AI120" s="408"/>
      <c r="AJ120" s="498"/>
      <c r="AK120" s="818"/>
      <c r="AL120" s="818"/>
      <c r="AM120" s="457"/>
      <c r="AN120" s="820"/>
      <c r="AO120" s="490"/>
      <c r="AP120" s="491"/>
      <c r="AQ120" s="491"/>
      <c r="AR120" s="491"/>
      <c r="AS120" s="491"/>
      <c r="AT120" s="491"/>
      <c r="AU120" s="491"/>
      <c r="AV120" s="491"/>
      <c r="AW120" s="491"/>
      <c r="AX120" s="491"/>
      <c r="AY120" s="491"/>
      <c r="AZ120" s="491"/>
      <c r="BA120" s="494"/>
      <c r="BB120" s="494"/>
      <c r="BC120" s="494"/>
      <c r="BD120" s="494"/>
      <c r="BE120" s="494"/>
    </row>
    <row r="121" spans="1:57" s="70" customFormat="1" ht="36.75" customHeight="1" thickBot="1">
      <c r="A121" s="491"/>
      <c r="B121" s="887"/>
      <c r="C121" s="457"/>
      <c r="D121" s="513"/>
      <c r="E121" s="463"/>
      <c r="F121" s="457"/>
      <c r="G121" s="463"/>
      <c r="H121" s="458" t="s">
        <v>184</v>
      </c>
      <c r="I121" s="113" t="s">
        <v>68</v>
      </c>
      <c r="J121" s="517"/>
      <c r="K121" s="518"/>
      <c r="L121" s="408"/>
      <c r="M121" s="438"/>
      <c r="N121" s="825" t="s">
        <v>506</v>
      </c>
      <c r="O121" s="440" t="s">
        <v>65</v>
      </c>
      <c r="P121" s="462" t="s">
        <v>179</v>
      </c>
      <c r="Q121" s="465" t="s">
        <v>76</v>
      </c>
      <c r="R121" s="465">
        <f>+IFERROR(VLOOKUP(Q121,[5]DATOS!$E$2:$F$17,2,FALSE),"")</f>
        <v>15</v>
      </c>
      <c r="S121" s="465">
        <f>SUM(R121:R164)</f>
        <v>100</v>
      </c>
      <c r="T121" s="465" t="str">
        <f>+IF(AND(S121&lt;=100,S121&gt;=96),"Fuerte",IF(AND(S121&lt;=95,S121&gt;=86),"Moderado",IF(AND(S121&lt;=85,J121&gt;=0),"Débil"," ")))</f>
        <v>Fuerte</v>
      </c>
      <c r="U121" s="465" t="s">
        <v>90</v>
      </c>
      <c r="V121" s="465"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465">
        <f>IF(V121="Fuerte",100,IF(V121="Moderado",50,IF(V121="Débil",0)))</f>
        <v>100</v>
      </c>
      <c r="X121" s="465">
        <f>AVERAGE(W121:W138)</f>
        <v>100</v>
      </c>
      <c r="Y121" s="462" t="s">
        <v>373</v>
      </c>
      <c r="Z121" s="481" t="s">
        <v>206</v>
      </c>
      <c r="AA121" s="822" t="s">
        <v>372</v>
      </c>
      <c r="AB121" s="493"/>
      <c r="AC121" s="460"/>
      <c r="AD121" s="460"/>
      <c r="AE121" s="408"/>
      <c r="AF121" s="457"/>
      <c r="AG121" s="457"/>
      <c r="AH121" s="408"/>
      <c r="AI121" s="408"/>
      <c r="AJ121" s="498"/>
      <c r="AK121" s="818"/>
      <c r="AL121" s="818"/>
      <c r="AM121" s="457"/>
      <c r="AN121" s="820"/>
      <c r="AO121" s="487"/>
      <c r="AP121" s="465"/>
      <c r="AQ121" s="465"/>
      <c r="AR121" s="465"/>
      <c r="AS121" s="465"/>
      <c r="AT121" s="465"/>
      <c r="AU121" s="465"/>
      <c r="AV121" s="465"/>
      <c r="AW121" s="465"/>
      <c r="AX121" s="465"/>
      <c r="AY121" s="465"/>
      <c r="AZ121" s="465"/>
      <c r="BA121" s="475"/>
      <c r="BB121" s="475"/>
      <c r="BC121" s="475"/>
      <c r="BD121" s="475"/>
      <c r="BE121" s="475"/>
    </row>
    <row r="122" spans="1:57" s="70" customFormat="1" ht="28.5" customHeight="1" thickBot="1">
      <c r="A122" s="491"/>
      <c r="B122" s="887"/>
      <c r="C122" s="457"/>
      <c r="D122" s="513"/>
      <c r="E122" s="463"/>
      <c r="F122" s="457"/>
      <c r="G122" s="463"/>
      <c r="H122" s="458"/>
      <c r="I122" s="113" t="s">
        <v>68</v>
      </c>
      <c r="J122" s="517"/>
      <c r="K122" s="518"/>
      <c r="L122" s="408"/>
      <c r="M122" s="438"/>
      <c r="N122" s="826"/>
      <c r="O122" s="441"/>
      <c r="P122" s="463"/>
      <c r="Q122" s="466"/>
      <c r="R122" s="466"/>
      <c r="S122" s="466"/>
      <c r="T122" s="466"/>
      <c r="U122" s="466"/>
      <c r="V122" s="466"/>
      <c r="W122" s="466"/>
      <c r="X122" s="466"/>
      <c r="Y122" s="463"/>
      <c r="Z122" s="482"/>
      <c r="AA122" s="823"/>
      <c r="AB122" s="493"/>
      <c r="AC122" s="460"/>
      <c r="AD122" s="460"/>
      <c r="AE122" s="408"/>
      <c r="AF122" s="457"/>
      <c r="AG122" s="457"/>
      <c r="AH122" s="408"/>
      <c r="AI122" s="408"/>
      <c r="AJ122" s="498"/>
      <c r="AK122" s="818"/>
      <c r="AL122" s="818"/>
      <c r="AM122" s="457"/>
      <c r="AN122" s="820"/>
      <c r="AO122" s="488"/>
      <c r="AP122" s="466"/>
      <c r="AQ122" s="466"/>
      <c r="AR122" s="466"/>
      <c r="AS122" s="466"/>
      <c r="AT122" s="466"/>
      <c r="AU122" s="466"/>
      <c r="AV122" s="466"/>
      <c r="AW122" s="466"/>
      <c r="AX122" s="466"/>
      <c r="AY122" s="466"/>
      <c r="AZ122" s="466"/>
      <c r="BA122" s="476"/>
      <c r="BB122" s="476"/>
      <c r="BC122" s="476"/>
      <c r="BD122" s="476"/>
      <c r="BE122" s="476"/>
    </row>
    <row r="123" spans="1:57" s="70" customFormat="1" ht="28.5" customHeight="1" thickBot="1">
      <c r="A123" s="491"/>
      <c r="B123" s="887"/>
      <c r="C123" s="457"/>
      <c r="D123" s="513"/>
      <c r="E123" s="463"/>
      <c r="F123" s="457"/>
      <c r="G123" s="463"/>
      <c r="H123" s="72" t="s">
        <v>183</v>
      </c>
      <c r="I123" s="113" t="s">
        <v>68</v>
      </c>
      <c r="J123" s="517"/>
      <c r="K123" s="518"/>
      <c r="L123" s="408"/>
      <c r="M123" s="438"/>
      <c r="N123" s="826"/>
      <c r="O123" s="441"/>
      <c r="P123" s="463"/>
      <c r="Q123" s="466"/>
      <c r="R123" s="466"/>
      <c r="S123" s="466"/>
      <c r="T123" s="466"/>
      <c r="U123" s="466"/>
      <c r="V123" s="466"/>
      <c r="W123" s="466"/>
      <c r="X123" s="466"/>
      <c r="Y123" s="463"/>
      <c r="Z123" s="482"/>
      <c r="AA123" s="823"/>
      <c r="AB123" s="493"/>
      <c r="AC123" s="460"/>
      <c r="AD123" s="460"/>
      <c r="AE123" s="408"/>
      <c r="AF123" s="457"/>
      <c r="AG123" s="457"/>
      <c r="AH123" s="408"/>
      <c r="AI123" s="408"/>
      <c r="AJ123" s="498"/>
      <c r="AK123" s="818"/>
      <c r="AL123" s="818"/>
      <c r="AM123" s="457"/>
      <c r="AN123" s="820"/>
      <c r="AO123" s="488"/>
      <c r="AP123" s="466"/>
      <c r="AQ123" s="466"/>
      <c r="AR123" s="466"/>
      <c r="AS123" s="466"/>
      <c r="AT123" s="466"/>
      <c r="AU123" s="466"/>
      <c r="AV123" s="466"/>
      <c r="AW123" s="466"/>
      <c r="AX123" s="466"/>
      <c r="AY123" s="466"/>
      <c r="AZ123" s="466"/>
      <c r="BA123" s="476"/>
      <c r="BB123" s="476"/>
      <c r="BC123" s="476"/>
      <c r="BD123" s="476"/>
      <c r="BE123" s="476"/>
    </row>
    <row r="124" spans="1:57" s="70" customFormat="1" ht="28.5" customHeight="1" thickBot="1">
      <c r="A124" s="491"/>
      <c r="B124" s="887"/>
      <c r="C124" s="457"/>
      <c r="D124" s="513"/>
      <c r="E124" s="463"/>
      <c r="F124" s="457"/>
      <c r="G124" s="463"/>
      <c r="H124" s="458" t="s">
        <v>182</v>
      </c>
      <c r="I124" s="113" t="s">
        <v>68</v>
      </c>
      <c r="J124" s="517"/>
      <c r="K124" s="518"/>
      <c r="L124" s="408"/>
      <c r="M124" s="438"/>
      <c r="N124" s="826"/>
      <c r="O124" s="441"/>
      <c r="P124" s="464"/>
      <c r="Q124" s="467"/>
      <c r="R124" s="467"/>
      <c r="S124" s="466"/>
      <c r="T124" s="466"/>
      <c r="U124" s="466"/>
      <c r="V124" s="466"/>
      <c r="W124" s="466"/>
      <c r="X124" s="466"/>
      <c r="Y124" s="463"/>
      <c r="Z124" s="482"/>
      <c r="AA124" s="823"/>
      <c r="AB124" s="493"/>
      <c r="AC124" s="460"/>
      <c r="AD124" s="460"/>
      <c r="AE124" s="408"/>
      <c r="AF124" s="457"/>
      <c r="AG124" s="457"/>
      <c r="AH124" s="408"/>
      <c r="AI124" s="408"/>
      <c r="AJ124" s="498"/>
      <c r="AK124" s="818"/>
      <c r="AL124" s="818"/>
      <c r="AM124" s="457"/>
      <c r="AN124" s="820"/>
      <c r="AO124" s="488"/>
      <c r="AP124" s="466"/>
      <c r="AQ124" s="466"/>
      <c r="AR124" s="466"/>
      <c r="AS124" s="466"/>
      <c r="AT124" s="466"/>
      <c r="AU124" s="466"/>
      <c r="AV124" s="466"/>
      <c r="AW124" s="466"/>
      <c r="AX124" s="466"/>
      <c r="AY124" s="466"/>
      <c r="AZ124" s="466"/>
      <c r="BA124" s="476"/>
      <c r="BB124" s="476"/>
      <c r="BC124" s="476"/>
      <c r="BD124" s="476"/>
      <c r="BE124" s="476"/>
    </row>
    <row r="125" spans="1:57" s="70" customFormat="1" ht="28.5" customHeight="1" thickBot="1">
      <c r="A125" s="491"/>
      <c r="B125" s="887"/>
      <c r="C125" s="457"/>
      <c r="D125" s="513"/>
      <c r="E125" s="463"/>
      <c r="F125" s="457"/>
      <c r="G125" s="463"/>
      <c r="H125" s="458"/>
      <c r="I125" s="113" t="s">
        <v>68</v>
      </c>
      <c r="J125" s="517"/>
      <c r="K125" s="518"/>
      <c r="L125" s="408"/>
      <c r="M125" s="438"/>
      <c r="N125" s="826"/>
      <c r="O125" s="441"/>
      <c r="P125" s="462" t="s">
        <v>177</v>
      </c>
      <c r="Q125" s="465" t="s">
        <v>78</v>
      </c>
      <c r="R125" s="465">
        <f>+IFERROR(VLOOKUP(Q125,[5]DATOS!$E$2:$F$17,2,FALSE),"")</f>
        <v>15</v>
      </c>
      <c r="S125" s="466"/>
      <c r="T125" s="466"/>
      <c r="U125" s="466"/>
      <c r="V125" s="466"/>
      <c r="W125" s="466"/>
      <c r="X125" s="466"/>
      <c r="Y125" s="463"/>
      <c r="Z125" s="482"/>
      <c r="AA125" s="823"/>
      <c r="AB125" s="493"/>
      <c r="AC125" s="460"/>
      <c r="AD125" s="460"/>
      <c r="AE125" s="408"/>
      <c r="AF125" s="457"/>
      <c r="AG125" s="457"/>
      <c r="AH125" s="408"/>
      <c r="AI125" s="408"/>
      <c r="AJ125" s="498"/>
      <c r="AK125" s="818"/>
      <c r="AL125" s="818"/>
      <c r="AM125" s="457"/>
      <c r="AN125" s="820"/>
      <c r="AO125" s="488"/>
      <c r="AP125" s="466"/>
      <c r="AQ125" s="466"/>
      <c r="AR125" s="466"/>
      <c r="AS125" s="466"/>
      <c r="AT125" s="466"/>
      <c r="AU125" s="466"/>
      <c r="AV125" s="466"/>
      <c r="AW125" s="466"/>
      <c r="AX125" s="466"/>
      <c r="AY125" s="466"/>
      <c r="AZ125" s="466"/>
      <c r="BA125" s="476"/>
      <c r="BB125" s="476"/>
      <c r="BC125" s="476"/>
      <c r="BD125" s="476"/>
      <c r="BE125" s="476"/>
    </row>
    <row r="126" spans="1:57" s="70" customFormat="1" ht="28.5" customHeight="1" thickBot="1">
      <c r="A126" s="491"/>
      <c r="B126" s="887"/>
      <c r="C126" s="457"/>
      <c r="D126" s="513"/>
      <c r="E126" s="463"/>
      <c r="F126" s="457"/>
      <c r="G126" s="463"/>
      <c r="H126" s="458"/>
      <c r="I126" s="113" t="s">
        <v>68</v>
      </c>
      <c r="J126" s="517"/>
      <c r="K126" s="518"/>
      <c r="L126" s="408"/>
      <c r="M126" s="438"/>
      <c r="N126" s="826"/>
      <c r="O126" s="441"/>
      <c r="P126" s="463"/>
      <c r="Q126" s="466"/>
      <c r="R126" s="466"/>
      <c r="S126" s="466"/>
      <c r="T126" s="466"/>
      <c r="U126" s="466"/>
      <c r="V126" s="466"/>
      <c r="W126" s="466"/>
      <c r="X126" s="466"/>
      <c r="Y126" s="463"/>
      <c r="Z126" s="482"/>
      <c r="AA126" s="823"/>
      <c r="AB126" s="493"/>
      <c r="AC126" s="460"/>
      <c r="AD126" s="460"/>
      <c r="AE126" s="408"/>
      <c r="AF126" s="457"/>
      <c r="AG126" s="457"/>
      <c r="AH126" s="408"/>
      <c r="AI126" s="408"/>
      <c r="AJ126" s="498"/>
      <c r="AK126" s="818"/>
      <c r="AL126" s="818"/>
      <c r="AM126" s="457"/>
      <c r="AN126" s="820"/>
      <c r="AO126" s="488"/>
      <c r="AP126" s="466"/>
      <c r="AQ126" s="466"/>
      <c r="AR126" s="466"/>
      <c r="AS126" s="466"/>
      <c r="AT126" s="466"/>
      <c r="AU126" s="466"/>
      <c r="AV126" s="466"/>
      <c r="AW126" s="466"/>
      <c r="AX126" s="466"/>
      <c r="AY126" s="466"/>
      <c r="AZ126" s="466"/>
      <c r="BA126" s="476"/>
      <c r="BB126" s="476"/>
      <c r="BC126" s="476"/>
      <c r="BD126" s="476"/>
      <c r="BE126" s="476"/>
    </row>
    <row r="127" spans="1:57" s="70" customFormat="1" ht="28.5" customHeight="1" thickBot="1">
      <c r="A127" s="491"/>
      <c r="B127" s="887"/>
      <c r="C127" s="457"/>
      <c r="D127" s="513"/>
      <c r="E127" s="463"/>
      <c r="F127" s="457"/>
      <c r="G127" s="463"/>
      <c r="H127" s="458" t="s">
        <v>181</v>
      </c>
      <c r="I127" s="113" t="s">
        <v>68</v>
      </c>
      <c r="J127" s="517"/>
      <c r="K127" s="518"/>
      <c r="L127" s="408"/>
      <c r="M127" s="438"/>
      <c r="N127" s="826"/>
      <c r="O127" s="441"/>
      <c r="P127" s="463"/>
      <c r="Q127" s="466"/>
      <c r="R127" s="466"/>
      <c r="S127" s="466"/>
      <c r="T127" s="466"/>
      <c r="U127" s="466"/>
      <c r="V127" s="466"/>
      <c r="W127" s="466"/>
      <c r="X127" s="466"/>
      <c r="Y127" s="463"/>
      <c r="Z127" s="482"/>
      <c r="AA127" s="823"/>
      <c r="AB127" s="493"/>
      <c r="AC127" s="460"/>
      <c r="AD127" s="460"/>
      <c r="AE127" s="408"/>
      <c r="AF127" s="457"/>
      <c r="AG127" s="457"/>
      <c r="AH127" s="408"/>
      <c r="AI127" s="408"/>
      <c r="AJ127" s="498"/>
      <c r="AK127" s="818"/>
      <c r="AL127" s="818"/>
      <c r="AM127" s="457"/>
      <c r="AN127" s="820"/>
      <c r="AO127" s="488"/>
      <c r="AP127" s="466"/>
      <c r="AQ127" s="466"/>
      <c r="AR127" s="466"/>
      <c r="AS127" s="466"/>
      <c r="AT127" s="466"/>
      <c r="AU127" s="466"/>
      <c r="AV127" s="466"/>
      <c r="AW127" s="466"/>
      <c r="AX127" s="466"/>
      <c r="AY127" s="466"/>
      <c r="AZ127" s="466"/>
      <c r="BA127" s="476"/>
      <c r="BB127" s="476"/>
      <c r="BC127" s="476"/>
      <c r="BD127" s="476"/>
      <c r="BE127" s="476"/>
    </row>
    <row r="128" spans="1:57" s="70" customFormat="1" ht="28.5" customHeight="1" thickBot="1">
      <c r="A128" s="491"/>
      <c r="B128" s="887"/>
      <c r="C128" s="457"/>
      <c r="D128" s="513"/>
      <c r="E128" s="463"/>
      <c r="F128" s="457"/>
      <c r="G128" s="463"/>
      <c r="H128" s="458"/>
      <c r="I128" s="113" t="s">
        <v>68</v>
      </c>
      <c r="J128" s="517"/>
      <c r="K128" s="518"/>
      <c r="L128" s="408"/>
      <c r="M128" s="438"/>
      <c r="N128" s="826"/>
      <c r="O128" s="441"/>
      <c r="P128" s="464"/>
      <c r="Q128" s="467"/>
      <c r="R128" s="467"/>
      <c r="S128" s="466"/>
      <c r="T128" s="466"/>
      <c r="U128" s="466"/>
      <c r="V128" s="466"/>
      <c r="W128" s="466"/>
      <c r="X128" s="466"/>
      <c r="Y128" s="463"/>
      <c r="Z128" s="482"/>
      <c r="AA128" s="823"/>
      <c r="AB128" s="493"/>
      <c r="AC128" s="460"/>
      <c r="AD128" s="460"/>
      <c r="AE128" s="408"/>
      <c r="AF128" s="457"/>
      <c r="AG128" s="457"/>
      <c r="AH128" s="408"/>
      <c r="AI128" s="408"/>
      <c r="AJ128" s="498"/>
      <c r="AK128" s="818"/>
      <c r="AL128" s="818"/>
      <c r="AM128" s="457"/>
      <c r="AN128" s="820"/>
      <c r="AO128" s="488"/>
      <c r="AP128" s="466"/>
      <c r="AQ128" s="466"/>
      <c r="AR128" s="466"/>
      <c r="AS128" s="466"/>
      <c r="AT128" s="466"/>
      <c r="AU128" s="466"/>
      <c r="AV128" s="466"/>
      <c r="AW128" s="466"/>
      <c r="AX128" s="466"/>
      <c r="AY128" s="466"/>
      <c r="AZ128" s="466"/>
      <c r="BA128" s="476"/>
      <c r="BB128" s="476"/>
      <c r="BC128" s="476"/>
      <c r="BD128" s="476"/>
      <c r="BE128" s="476"/>
    </row>
    <row r="129" spans="1:57" s="70" customFormat="1" ht="28.5" customHeight="1" thickBot="1">
      <c r="A129" s="491"/>
      <c r="B129" s="887"/>
      <c r="C129" s="457"/>
      <c r="D129" s="513"/>
      <c r="E129" s="463"/>
      <c r="F129" s="457"/>
      <c r="G129" s="463"/>
      <c r="H129" s="458" t="s">
        <v>180</v>
      </c>
      <c r="I129" s="113" t="s">
        <v>68</v>
      </c>
      <c r="J129" s="517"/>
      <c r="K129" s="518"/>
      <c r="L129" s="408"/>
      <c r="M129" s="438"/>
      <c r="N129" s="826"/>
      <c r="O129" s="441"/>
      <c r="P129" s="462" t="s">
        <v>175</v>
      </c>
      <c r="Q129" s="465" t="s">
        <v>80</v>
      </c>
      <c r="R129" s="465">
        <f>+IFERROR(VLOOKUP(Q129,[5]DATOS!$E$2:$F$17,2,FALSE),"")</f>
        <v>15</v>
      </c>
      <c r="S129" s="466"/>
      <c r="T129" s="466"/>
      <c r="U129" s="466"/>
      <c r="V129" s="466"/>
      <c r="W129" s="466"/>
      <c r="X129" s="466"/>
      <c r="Y129" s="463"/>
      <c r="Z129" s="482"/>
      <c r="AA129" s="823"/>
      <c r="AB129" s="493"/>
      <c r="AC129" s="460"/>
      <c r="AD129" s="460"/>
      <c r="AE129" s="408"/>
      <c r="AF129" s="457"/>
      <c r="AG129" s="457"/>
      <c r="AH129" s="408"/>
      <c r="AI129" s="408"/>
      <c r="AJ129" s="498"/>
      <c r="AK129" s="818"/>
      <c r="AL129" s="818"/>
      <c r="AM129" s="457"/>
      <c r="AN129" s="820"/>
      <c r="AO129" s="488"/>
      <c r="AP129" s="466"/>
      <c r="AQ129" s="466"/>
      <c r="AR129" s="466"/>
      <c r="AS129" s="466"/>
      <c r="AT129" s="466"/>
      <c r="AU129" s="466"/>
      <c r="AV129" s="466"/>
      <c r="AW129" s="466"/>
      <c r="AX129" s="466"/>
      <c r="AY129" s="466"/>
      <c r="AZ129" s="466"/>
      <c r="BA129" s="476"/>
      <c r="BB129" s="476"/>
      <c r="BC129" s="476"/>
      <c r="BD129" s="476"/>
      <c r="BE129" s="476"/>
    </row>
    <row r="130" spans="1:57" s="70" customFormat="1" ht="28.5" customHeight="1" thickBot="1">
      <c r="A130" s="491"/>
      <c r="B130" s="887"/>
      <c r="C130" s="457"/>
      <c r="D130" s="513"/>
      <c r="E130" s="463"/>
      <c r="F130" s="457"/>
      <c r="G130" s="463"/>
      <c r="H130" s="458"/>
      <c r="I130" s="113" t="s">
        <v>68</v>
      </c>
      <c r="J130" s="517"/>
      <c r="K130" s="518"/>
      <c r="L130" s="408"/>
      <c r="M130" s="438"/>
      <c r="N130" s="826"/>
      <c r="O130" s="441"/>
      <c r="P130" s="463"/>
      <c r="Q130" s="466"/>
      <c r="R130" s="466"/>
      <c r="S130" s="466"/>
      <c r="T130" s="466"/>
      <c r="U130" s="466"/>
      <c r="V130" s="466"/>
      <c r="W130" s="466"/>
      <c r="X130" s="466"/>
      <c r="Y130" s="463"/>
      <c r="Z130" s="482"/>
      <c r="AA130" s="823"/>
      <c r="AB130" s="493"/>
      <c r="AC130" s="460"/>
      <c r="AD130" s="460"/>
      <c r="AE130" s="408"/>
      <c r="AF130" s="457"/>
      <c r="AG130" s="457"/>
      <c r="AH130" s="408"/>
      <c r="AI130" s="408"/>
      <c r="AJ130" s="498"/>
      <c r="AK130" s="818"/>
      <c r="AL130" s="818"/>
      <c r="AM130" s="457"/>
      <c r="AN130" s="820"/>
      <c r="AO130" s="488"/>
      <c r="AP130" s="466"/>
      <c r="AQ130" s="466"/>
      <c r="AR130" s="466"/>
      <c r="AS130" s="466"/>
      <c r="AT130" s="466"/>
      <c r="AU130" s="466"/>
      <c r="AV130" s="466"/>
      <c r="AW130" s="466"/>
      <c r="AX130" s="466"/>
      <c r="AY130" s="466"/>
      <c r="AZ130" s="466"/>
      <c r="BA130" s="476"/>
      <c r="BB130" s="476"/>
      <c r="BC130" s="476"/>
      <c r="BD130" s="476"/>
      <c r="BE130" s="476"/>
    </row>
    <row r="131" spans="1:57" s="70" customFormat="1" ht="28.5" customHeight="1" thickBot="1">
      <c r="A131" s="491"/>
      <c r="B131" s="887"/>
      <c r="C131" s="457"/>
      <c r="D131" s="513"/>
      <c r="E131" s="463"/>
      <c r="F131" s="457"/>
      <c r="G131" s="463"/>
      <c r="H131" s="458"/>
      <c r="I131" s="113" t="s">
        <v>68</v>
      </c>
      <c r="J131" s="517"/>
      <c r="K131" s="518"/>
      <c r="L131" s="408"/>
      <c r="M131" s="438"/>
      <c r="N131" s="826"/>
      <c r="O131" s="441"/>
      <c r="P131" s="463"/>
      <c r="Q131" s="466"/>
      <c r="R131" s="466"/>
      <c r="S131" s="466"/>
      <c r="T131" s="466"/>
      <c r="U131" s="466"/>
      <c r="V131" s="466"/>
      <c r="W131" s="466"/>
      <c r="X131" s="466"/>
      <c r="Y131" s="463"/>
      <c r="Z131" s="482"/>
      <c r="AA131" s="823"/>
      <c r="AB131" s="493"/>
      <c r="AC131" s="460"/>
      <c r="AD131" s="460"/>
      <c r="AE131" s="408"/>
      <c r="AF131" s="457"/>
      <c r="AG131" s="457"/>
      <c r="AH131" s="408"/>
      <c r="AI131" s="408"/>
      <c r="AJ131" s="498"/>
      <c r="AK131" s="818"/>
      <c r="AL131" s="818"/>
      <c r="AM131" s="457"/>
      <c r="AN131" s="820"/>
      <c r="AO131" s="488"/>
      <c r="AP131" s="466"/>
      <c r="AQ131" s="466"/>
      <c r="AR131" s="466"/>
      <c r="AS131" s="466"/>
      <c r="AT131" s="466"/>
      <c r="AU131" s="466"/>
      <c r="AV131" s="466"/>
      <c r="AW131" s="466"/>
      <c r="AX131" s="466"/>
      <c r="AY131" s="466"/>
      <c r="AZ131" s="466"/>
      <c r="BA131" s="476"/>
      <c r="BB131" s="476"/>
      <c r="BC131" s="476"/>
      <c r="BD131" s="476"/>
      <c r="BE131" s="476"/>
    </row>
    <row r="132" spans="1:57" s="70" customFormat="1" ht="28.5" customHeight="1" thickBot="1">
      <c r="A132" s="491"/>
      <c r="B132" s="887"/>
      <c r="C132" s="457"/>
      <c r="D132" s="513"/>
      <c r="E132" s="463"/>
      <c r="F132" s="457"/>
      <c r="G132" s="463"/>
      <c r="H132" s="458" t="s">
        <v>178</v>
      </c>
      <c r="I132" s="113" t="s">
        <v>68</v>
      </c>
      <c r="J132" s="517"/>
      <c r="K132" s="518"/>
      <c r="L132" s="408"/>
      <c r="M132" s="438"/>
      <c r="N132" s="826"/>
      <c r="O132" s="441"/>
      <c r="P132" s="463"/>
      <c r="Q132" s="466"/>
      <c r="R132" s="466"/>
      <c r="S132" s="466"/>
      <c r="T132" s="466"/>
      <c r="U132" s="466"/>
      <c r="V132" s="466"/>
      <c r="W132" s="466"/>
      <c r="X132" s="466"/>
      <c r="Y132" s="463"/>
      <c r="Z132" s="482"/>
      <c r="AA132" s="823"/>
      <c r="AB132" s="493"/>
      <c r="AC132" s="460"/>
      <c r="AD132" s="460"/>
      <c r="AE132" s="408"/>
      <c r="AF132" s="457"/>
      <c r="AG132" s="457"/>
      <c r="AH132" s="408"/>
      <c r="AI132" s="408"/>
      <c r="AJ132" s="498"/>
      <c r="AK132" s="818"/>
      <c r="AL132" s="818"/>
      <c r="AM132" s="457"/>
      <c r="AN132" s="820"/>
      <c r="AO132" s="488"/>
      <c r="AP132" s="466"/>
      <c r="AQ132" s="466"/>
      <c r="AR132" s="466"/>
      <c r="AS132" s="466"/>
      <c r="AT132" s="466"/>
      <c r="AU132" s="466"/>
      <c r="AV132" s="466"/>
      <c r="AW132" s="466"/>
      <c r="AX132" s="466"/>
      <c r="AY132" s="466"/>
      <c r="AZ132" s="466"/>
      <c r="BA132" s="476"/>
      <c r="BB132" s="476"/>
      <c r="BC132" s="476"/>
      <c r="BD132" s="476"/>
      <c r="BE132" s="476"/>
    </row>
    <row r="133" spans="1:57" s="70" customFormat="1" ht="28.5" customHeight="1" thickBot="1">
      <c r="A133" s="491"/>
      <c r="B133" s="887"/>
      <c r="C133" s="457"/>
      <c r="D133" s="513"/>
      <c r="E133" s="463"/>
      <c r="F133" s="457"/>
      <c r="G133" s="463"/>
      <c r="H133" s="458"/>
      <c r="I133" s="113" t="s">
        <v>68</v>
      </c>
      <c r="J133" s="517"/>
      <c r="K133" s="518"/>
      <c r="L133" s="408"/>
      <c r="M133" s="438"/>
      <c r="N133" s="826"/>
      <c r="O133" s="441"/>
      <c r="P133" s="464"/>
      <c r="Q133" s="467"/>
      <c r="R133" s="467"/>
      <c r="S133" s="466"/>
      <c r="T133" s="466"/>
      <c r="U133" s="466"/>
      <c r="V133" s="466"/>
      <c r="W133" s="466"/>
      <c r="X133" s="466"/>
      <c r="Y133" s="463"/>
      <c r="Z133" s="482"/>
      <c r="AA133" s="823"/>
      <c r="AB133" s="493"/>
      <c r="AC133" s="460"/>
      <c r="AD133" s="460"/>
      <c r="AE133" s="408"/>
      <c r="AF133" s="457"/>
      <c r="AG133" s="457"/>
      <c r="AH133" s="408"/>
      <c r="AI133" s="408"/>
      <c r="AJ133" s="498"/>
      <c r="AK133" s="818"/>
      <c r="AL133" s="818"/>
      <c r="AM133" s="457"/>
      <c r="AN133" s="820"/>
      <c r="AO133" s="488"/>
      <c r="AP133" s="466"/>
      <c r="AQ133" s="466"/>
      <c r="AR133" s="466"/>
      <c r="AS133" s="466"/>
      <c r="AT133" s="466"/>
      <c r="AU133" s="466"/>
      <c r="AV133" s="466"/>
      <c r="AW133" s="466"/>
      <c r="AX133" s="466"/>
      <c r="AY133" s="466"/>
      <c r="AZ133" s="466"/>
      <c r="BA133" s="476"/>
      <c r="BB133" s="476"/>
      <c r="BC133" s="476"/>
      <c r="BD133" s="476"/>
      <c r="BE133" s="476"/>
    </row>
    <row r="134" spans="1:57" s="70" customFormat="1" ht="28.5" customHeight="1" thickBot="1">
      <c r="A134" s="491"/>
      <c r="B134" s="887"/>
      <c r="C134" s="457"/>
      <c r="D134" s="513"/>
      <c r="E134" s="463"/>
      <c r="F134" s="457"/>
      <c r="G134" s="463"/>
      <c r="H134" s="458" t="s">
        <v>176</v>
      </c>
      <c r="I134" s="113" t="s">
        <v>68</v>
      </c>
      <c r="J134" s="517"/>
      <c r="K134" s="518"/>
      <c r="L134" s="408"/>
      <c r="M134" s="438"/>
      <c r="N134" s="826"/>
      <c r="O134" s="441"/>
      <c r="P134" s="462" t="s">
        <v>173</v>
      </c>
      <c r="Q134" s="465" t="s">
        <v>82</v>
      </c>
      <c r="R134" s="465">
        <f>+IFERROR(VLOOKUP(Q134,[5]DATOS!$E$2:$F$17,2,FALSE),"")</f>
        <v>15</v>
      </c>
      <c r="S134" s="466"/>
      <c r="T134" s="466"/>
      <c r="U134" s="466"/>
      <c r="V134" s="466"/>
      <c r="W134" s="466"/>
      <c r="X134" s="466"/>
      <c r="Y134" s="463"/>
      <c r="Z134" s="482"/>
      <c r="AA134" s="823"/>
      <c r="AB134" s="493"/>
      <c r="AC134" s="460"/>
      <c r="AD134" s="460"/>
      <c r="AE134" s="408"/>
      <c r="AF134" s="457"/>
      <c r="AG134" s="457"/>
      <c r="AH134" s="408"/>
      <c r="AI134" s="408"/>
      <c r="AJ134" s="498"/>
      <c r="AK134" s="818"/>
      <c r="AL134" s="818"/>
      <c r="AM134" s="457"/>
      <c r="AN134" s="821"/>
      <c r="AO134" s="488"/>
      <c r="AP134" s="466"/>
      <c r="AQ134" s="466"/>
      <c r="AR134" s="466"/>
      <c r="AS134" s="466"/>
      <c r="AT134" s="466"/>
      <c r="AU134" s="466"/>
      <c r="AV134" s="466"/>
      <c r="AW134" s="466"/>
      <c r="AX134" s="466"/>
      <c r="AY134" s="466"/>
      <c r="AZ134" s="466"/>
      <c r="BA134" s="476"/>
      <c r="BB134" s="476"/>
      <c r="BC134" s="476"/>
      <c r="BD134" s="476"/>
      <c r="BE134" s="476"/>
    </row>
    <row r="135" spans="1:57" s="70" customFormat="1" ht="28.5" customHeight="1" thickBot="1">
      <c r="A135" s="491"/>
      <c r="B135" s="887"/>
      <c r="C135" s="457"/>
      <c r="D135" s="513"/>
      <c r="E135" s="463"/>
      <c r="F135" s="457"/>
      <c r="G135" s="463"/>
      <c r="H135" s="458"/>
      <c r="I135" s="113" t="s">
        <v>68</v>
      </c>
      <c r="J135" s="517"/>
      <c r="K135" s="518"/>
      <c r="L135" s="408"/>
      <c r="M135" s="438"/>
      <c r="N135" s="826"/>
      <c r="O135" s="441"/>
      <c r="P135" s="463"/>
      <c r="Q135" s="466"/>
      <c r="R135" s="466"/>
      <c r="S135" s="466"/>
      <c r="T135" s="466"/>
      <c r="U135" s="466"/>
      <c r="V135" s="466"/>
      <c r="W135" s="466"/>
      <c r="X135" s="466"/>
      <c r="Y135" s="463"/>
      <c r="Z135" s="482"/>
      <c r="AA135" s="823"/>
      <c r="AB135" s="493"/>
      <c r="AC135" s="460"/>
      <c r="AD135" s="460"/>
      <c r="AE135" s="408"/>
      <c r="AF135" s="457"/>
      <c r="AG135" s="457"/>
      <c r="AH135" s="408"/>
      <c r="AI135" s="408"/>
      <c r="AJ135" s="498"/>
      <c r="AK135" s="818"/>
      <c r="AL135" s="818"/>
      <c r="AM135" s="457"/>
      <c r="AN135" s="819" t="s">
        <v>371</v>
      </c>
      <c r="AO135" s="488"/>
      <c r="AP135" s="466"/>
      <c r="AQ135" s="466"/>
      <c r="AR135" s="466"/>
      <c r="AS135" s="466"/>
      <c r="AT135" s="466"/>
      <c r="AU135" s="466"/>
      <c r="AV135" s="466"/>
      <c r="AW135" s="466"/>
      <c r="AX135" s="466"/>
      <c r="AY135" s="466"/>
      <c r="AZ135" s="466"/>
      <c r="BA135" s="476"/>
      <c r="BB135" s="476"/>
      <c r="BC135" s="476"/>
      <c r="BD135" s="476"/>
      <c r="BE135" s="476"/>
    </row>
    <row r="136" spans="1:57" s="70" customFormat="1" ht="28.5" customHeight="1" thickBot="1">
      <c r="A136" s="491"/>
      <c r="B136" s="887"/>
      <c r="C136" s="457"/>
      <c r="D136" s="513"/>
      <c r="E136" s="463"/>
      <c r="F136" s="457"/>
      <c r="G136" s="463"/>
      <c r="H136" s="458"/>
      <c r="I136" s="113" t="s">
        <v>68</v>
      </c>
      <c r="J136" s="517"/>
      <c r="K136" s="518"/>
      <c r="L136" s="408"/>
      <c r="M136" s="438"/>
      <c r="N136" s="826"/>
      <c r="O136" s="441"/>
      <c r="P136" s="463"/>
      <c r="Q136" s="466"/>
      <c r="R136" s="466"/>
      <c r="S136" s="466"/>
      <c r="T136" s="466"/>
      <c r="U136" s="466"/>
      <c r="V136" s="466"/>
      <c r="W136" s="466"/>
      <c r="X136" s="466"/>
      <c r="Y136" s="463"/>
      <c r="Z136" s="482"/>
      <c r="AA136" s="823"/>
      <c r="AB136" s="493"/>
      <c r="AC136" s="460"/>
      <c r="AD136" s="460"/>
      <c r="AE136" s="408"/>
      <c r="AF136" s="457"/>
      <c r="AG136" s="457"/>
      <c r="AH136" s="408"/>
      <c r="AI136" s="408"/>
      <c r="AJ136" s="498"/>
      <c r="AK136" s="818"/>
      <c r="AL136" s="818"/>
      <c r="AM136" s="457"/>
      <c r="AN136" s="820"/>
      <c r="AO136" s="488"/>
      <c r="AP136" s="466"/>
      <c r="AQ136" s="466"/>
      <c r="AR136" s="466"/>
      <c r="AS136" s="466"/>
      <c r="AT136" s="466"/>
      <c r="AU136" s="466"/>
      <c r="AV136" s="466"/>
      <c r="AW136" s="466"/>
      <c r="AX136" s="466"/>
      <c r="AY136" s="466"/>
      <c r="AZ136" s="466"/>
      <c r="BA136" s="476"/>
      <c r="BB136" s="476"/>
      <c r="BC136" s="476"/>
      <c r="BD136" s="476"/>
      <c r="BE136" s="476"/>
    </row>
    <row r="137" spans="1:57" s="70" customFormat="1" ht="28.5" customHeight="1" thickBot="1">
      <c r="A137" s="491"/>
      <c r="B137" s="887"/>
      <c r="C137" s="457"/>
      <c r="D137" s="513"/>
      <c r="E137" s="463"/>
      <c r="F137" s="457"/>
      <c r="G137" s="463"/>
      <c r="H137" s="458"/>
      <c r="I137" s="113" t="s">
        <v>68</v>
      </c>
      <c r="J137" s="517"/>
      <c r="K137" s="518"/>
      <c r="L137" s="408"/>
      <c r="M137" s="438"/>
      <c r="N137" s="826"/>
      <c r="O137" s="441"/>
      <c r="P137" s="463"/>
      <c r="Q137" s="466"/>
      <c r="R137" s="466"/>
      <c r="S137" s="466"/>
      <c r="T137" s="466"/>
      <c r="U137" s="466"/>
      <c r="V137" s="466"/>
      <c r="W137" s="466"/>
      <c r="X137" s="466"/>
      <c r="Y137" s="463"/>
      <c r="Z137" s="482"/>
      <c r="AA137" s="823"/>
      <c r="AB137" s="493"/>
      <c r="AC137" s="460"/>
      <c r="AD137" s="460"/>
      <c r="AE137" s="408"/>
      <c r="AF137" s="457"/>
      <c r="AG137" s="457"/>
      <c r="AH137" s="408"/>
      <c r="AI137" s="408"/>
      <c r="AJ137" s="498"/>
      <c r="AK137" s="818"/>
      <c r="AL137" s="818"/>
      <c r="AM137" s="457"/>
      <c r="AN137" s="820"/>
      <c r="AO137" s="488"/>
      <c r="AP137" s="466"/>
      <c r="AQ137" s="466"/>
      <c r="AR137" s="466"/>
      <c r="AS137" s="466"/>
      <c r="AT137" s="466"/>
      <c r="AU137" s="466"/>
      <c r="AV137" s="466"/>
      <c r="AW137" s="466"/>
      <c r="AX137" s="466"/>
      <c r="AY137" s="466"/>
      <c r="AZ137" s="466"/>
      <c r="BA137" s="476"/>
      <c r="BB137" s="476"/>
      <c r="BC137" s="476"/>
      <c r="BD137" s="476"/>
      <c r="BE137" s="476"/>
    </row>
    <row r="138" spans="1:57" s="70" customFormat="1" ht="28.5" customHeight="1" thickBot="1">
      <c r="A138" s="491"/>
      <c r="B138" s="887"/>
      <c r="C138" s="457"/>
      <c r="D138" s="514"/>
      <c r="E138" s="464"/>
      <c r="F138" s="457"/>
      <c r="G138" s="463"/>
      <c r="H138" s="458" t="s">
        <v>174</v>
      </c>
      <c r="I138" s="113" t="s">
        <v>68</v>
      </c>
      <c r="J138" s="517"/>
      <c r="K138" s="518"/>
      <c r="L138" s="408"/>
      <c r="M138" s="438"/>
      <c r="N138" s="826"/>
      <c r="O138" s="441"/>
      <c r="P138" s="464"/>
      <c r="Q138" s="467"/>
      <c r="R138" s="467"/>
      <c r="S138" s="466"/>
      <c r="T138" s="466"/>
      <c r="U138" s="466"/>
      <c r="V138" s="466"/>
      <c r="W138" s="466"/>
      <c r="X138" s="466"/>
      <c r="Y138" s="463"/>
      <c r="Z138" s="482"/>
      <c r="AA138" s="823"/>
      <c r="AB138" s="493"/>
      <c r="AC138" s="461"/>
      <c r="AD138" s="461"/>
      <c r="AE138" s="408"/>
      <c r="AF138" s="457"/>
      <c r="AG138" s="457"/>
      <c r="AH138" s="408"/>
      <c r="AI138" s="408"/>
      <c r="AJ138" s="498"/>
      <c r="AK138" s="818"/>
      <c r="AL138" s="818"/>
      <c r="AM138" s="457"/>
      <c r="AN138" s="820"/>
      <c r="AO138" s="488"/>
      <c r="AP138" s="466"/>
      <c r="AQ138" s="466"/>
      <c r="AR138" s="466"/>
      <c r="AS138" s="466"/>
      <c r="AT138" s="466"/>
      <c r="AU138" s="466"/>
      <c r="AV138" s="466"/>
      <c r="AW138" s="466"/>
      <c r="AX138" s="466"/>
      <c r="AY138" s="466"/>
      <c r="AZ138" s="466"/>
      <c r="BA138" s="476"/>
      <c r="BB138" s="476"/>
      <c r="BC138" s="476"/>
      <c r="BD138" s="476"/>
      <c r="BE138" s="476"/>
    </row>
    <row r="139" spans="1:57" s="70" customFormat="1" ht="28.5" customHeight="1" thickBot="1">
      <c r="A139" s="491"/>
      <c r="B139" s="887"/>
      <c r="C139" s="457"/>
      <c r="D139" s="456"/>
      <c r="E139" s="457" t="s">
        <v>370</v>
      </c>
      <c r="F139" s="457"/>
      <c r="G139" s="463"/>
      <c r="H139" s="458"/>
      <c r="I139" s="113" t="s">
        <v>68</v>
      </c>
      <c r="J139" s="517"/>
      <c r="K139" s="518"/>
      <c r="L139" s="408"/>
      <c r="M139" s="438"/>
      <c r="N139" s="826"/>
      <c r="O139" s="441"/>
      <c r="P139" s="462" t="s">
        <v>171</v>
      </c>
      <c r="Q139" s="465" t="s">
        <v>85</v>
      </c>
      <c r="R139" s="465">
        <f>+IFERROR(VLOOKUP(Q139,[5]DATOS!$E$2:$F$17,2,FALSE),"")</f>
        <v>15</v>
      </c>
      <c r="S139" s="466"/>
      <c r="T139" s="466"/>
      <c r="U139" s="466"/>
      <c r="V139" s="466"/>
      <c r="W139" s="466"/>
      <c r="X139" s="466"/>
      <c r="Y139" s="463"/>
      <c r="Z139" s="482"/>
      <c r="AA139" s="823"/>
      <c r="AB139" s="493"/>
      <c r="AC139" s="459" t="s">
        <v>95</v>
      </c>
      <c r="AD139" s="459" t="s">
        <v>96</v>
      </c>
      <c r="AE139" s="408"/>
      <c r="AF139" s="54"/>
      <c r="AG139" s="457"/>
      <c r="AH139" s="408"/>
      <c r="AI139" s="408"/>
      <c r="AJ139" s="498"/>
      <c r="AK139" s="818"/>
      <c r="AL139" s="818"/>
      <c r="AM139" s="457"/>
      <c r="AN139" s="820"/>
      <c r="AO139" s="488"/>
      <c r="AP139" s="466"/>
      <c r="AQ139" s="466"/>
      <c r="AR139" s="466"/>
      <c r="AS139" s="466"/>
      <c r="AT139" s="466"/>
      <c r="AU139" s="466"/>
      <c r="AV139" s="466"/>
      <c r="AW139" s="466"/>
      <c r="AX139" s="466"/>
      <c r="AY139" s="466"/>
      <c r="AZ139" s="466"/>
      <c r="BA139" s="476"/>
      <c r="BB139" s="476"/>
      <c r="BC139" s="476"/>
      <c r="BD139" s="476"/>
      <c r="BE139" s="476"/>
    </row>
    <row r="140" spans="1:57" s="70" customFormat="1" ht="28.5" customHeight="1" thickBot="1">
      <c r="A140" s="491"/>
      <c r="B140" s="887"/>
      <c r="C140" s="457"/>
      <c r="D140" s="456"/>
      <c r="E140" s="457"/>
      <c r="F140" s="457"/>
      <c r="G140" s="463"/>
      <c r="H140" s="458"/>
      <c r="I140" s="113" t="s">
        <v>68</v>
      </c>
      <c r="J140" s="517"/>
      <c r="K140" s="518"/>
      <c r="L140" s="408"/>
      <c r="M140" s="438"/>
      <c r="N140" s="826"/>
      <c r="O140" s="441"/>
      <c r="P140" s="463"/>
      <c r="Q140" s="466"/>
      <c r="R140" s="466"/>
      <c r="S140" s="466"/>
      <c r="T140" s="466"/>
      <c r="U140" s="466"/>
      <c r="V140" s="466"/>
      <c r="W140" s="466"/>
      <c r="X140" s="466"/>
      <c r="Y140" s="463"/>
      <c r="Z140" s="482"/>
      <c r="AA140" s="823"/>
      <c r="AB140" s="493"/>
      <c r="AC140" s="460"/>
      <c r="AD140" s="460"/>
      <c r="AE140" s="408"/>
      <c r="AF140" s="54"/>
      <c r="AG140" s="457"/>
      <c r="AH140" s="408"/>
      <c r="AI140" s="408"/>
      <c r="AJ140" s="498"/>
      <c r="AK140" s="818"/>
      <c r="AL140" s="818"/>
      <c r="AM140" s="457"/>
      <c r="AN140" s="820"/>
      <c r="AO140" s="488"/>
      <c r="AP140" s="466"/>
      <c r="AQ140" s="466"/>
      <c r="AR140" s="466"/>
      <c r="AS140" s="466"/>
      <c r="AT140" s="466"/>
      <c r="AU140" s="466"/>
      <c r="AV140" s="466"/>
      <c r="AW140" s="466"/>
      <c r="AX140" s="466"/>
      <c r="AY140" s="466"/>
      <c r="AZ140" s="466"/>
      <c r="BA140" s="476"/>
      <c r="BB140" s="476"/>
      <c r="BC140" s="476"/>
      <c r="BD140" s="476"/>
      <c r="BE140" s="476"/>
    </row>
    <row r="141" spans="1:57" s="70" customFormat="1" ht="28.5" customHeight="1" thickBot="1">
      <c r="A141" s="491"/>
      <c r="B141" s="887"/>
      <c r="C141" s="457"/>
      <c r="D141" s="456"/>
      <c r="E141" s="457"/>
      <c r="F141" s="457"/>
      <c r="G141" s="463"/>
      <c r="H141" s="458" t="s">
        <v>172</v>
      </c>
      <c r="I141" s="113" t="s">
        <v>68</v>
      </c>
      <c r="J141" s="517"/>
      <c r="K141" s="518"/>
      <c r="L141" s="408"/>
      <c r="M141" s="438"/>
      <c r="N141" s="826"/>
      <c r="O141" s="441"/>
      <c r="P141" s="463"/>
      <c r="Q141" s="466"/>
      <c r="R141" s="466"/>
      <c r="S141" s="466"/>
      <c r="T141" s="466"/>
      <c r="U141" s="466"/>
      <c r="V141" s="466"/>
      <c r="W141" s="466"/>
      <c r="X141" s="466"/>
      <c r="Y141" s="463"/>
      <c r="Z141" s="482"/>
      <c r="AA141" s="823"/>
      <c r="AB141" s="493"/>
      <c r="AC141" s="460"/>
      <c r="AD141" s="460"/>
      <c r="AE141" s="408"/>
      <c r="AF141" s="54"/>
      <c r="AG141" s="457"/>
      <c r="AH141" s="408"/>
      <c r="AI141" s="408"/>
      <c r="AJ141" s="498"/>
      <c r="AK141" s="818"/>
      <c r="AL141" s="818"/>
      <c r="AM141" s="457"/>
      <c r="AN141" s="820"/>
      <c r="AO141" s="488"/>
      <c r="AP141" s="466"/>
      <c r="AQ141" s="466"/>
      <c r="AR141" s="466"/>
      <c r="AS141" s="466"/>
      <c r="AT141" s="466"/>
      <c r="AU141" s="466"/>
      <c r="AV141" s="466"/>
      <c r="AW141" s="466"/>
      <c r="AX141" s="466"/>
      <c r="AY141" s="466"/>
      <c r="AZ141" s="466"/>
      <c r="BA141" s="476"/>
      <c r="BB141" s="476"/>
      <c r="BC141" s="476"/>
      <c r="BD141" s="476"/>
      <c r="BE141" s="476"/>
    </row>
    <row r="142" spans="1:57" s="70" customFormat="1" ht="28.5" customHeight="1" thickBot="1">
      <c r="A142" s="491"/>
      <c r="B142" s="887"/>
      <c r="C142" s="457"/>
      <c r="D142" s="456"/>
      <c r="E142" s="457"/>
      <c r="F142" s="457"/>
      <c r="G142" s="463"/>
      <c r="H142" s="458"/>
      <c r="I142" s="113" t="s">
        <v>68</v>
      </c>
      <c r="J142" s="517"/>
      <c r="K142" s="518"/>
      <c r="L142" s="408"/>
      <c r="M142" s="438"/>
      <c r="N142" s="826"/>
      <c r="O142" s="441"/>
      <c r="P142" s="464"/>
      <c r="Q142" s="467"/>
      <c r="R142" s="467"/>
      <c r="S142" s="466"/>
      <c r="T142" s="466"/>
      <c r="U142" s="466"/>
      <c r="V142" s="466"/>
      <c r="W142" s="466"/>
      <c r="X142" s="466"/>
      <c r="Y142" s="463"/>
      <c r="Z142" s="482"/>
      <c r="AA142" s="823"/>
      <c r="AB142" s="493"/>
      <c r="AC142" s="460"/>
      <c r="AD142" s="460"/>
      <c r="AE142" s="408"/>
      <c r="AF142" s="54"/>
      <c r="AG142" s="457"/>
      <c r="AH142" s="408"/>
      <c r="AI142" s="408"/>
      <c r="AJ142" s="498"/>
      <c r="AK142" s="818"/>
      <c r="AL142" s="818"/>
      <c r="AM142" s="457"/>
      <c r="AN142" s="820"/>
      <c r="AO142" s="488"/>
      <c r="AP142" s="466"/>
      <c r="AQ142" s="466"/>
      <c r="AR142" s="466"/>
      <c r="AS142" s="466"/>
      <c r="AT142" s="466"/>
      <c r="AU142" s="466"/>
      <c r="AV142" s="466"/>
      <c r="AW142" s="466"/>
      <c r="AX142" s="466"/>
      <c r="AY142" s="466"/>
      <c r="AZ142" s="466"/>
      <c r="BA142" s="476"/>
      <c r="BB142" s="476"/>
      <c r="BC142" s="476"/>
      <c r="BD142" s="476"/>
      <c r="BE142" s="476"/>
    </row>
    <row r="143" spans="1:57" s="70" customFormat="1" ht="28.5" customHeight="1" thickBot="1">
      <c r="A143" s="491"/>
      <c r="B143" s="887"/>
      <c r="C143" s="457"/>
      <c r="D143" s="456"/>
      <c r="E143" s="457"/>
      <c r="F143" s="457"/>
      <c r="G143" s="463"/>
      <c r="H143" s="458"/>
      <c r="I143" s="113" t="s">
        <v>68</v>
      </c>
      <c r="J143" s="517"/>
      <c r="K143" s="518"/>
      <c r="L143" s="408"/>
      <c r="M143" s="438"/>
      <c r="N143" s="826"/>
      <c r="O143" s="441"/>
      <c r="P143" s="462" t="s">
        <v>170</v>
      </c>
      <c r="Q143" s="462" t="s">
        <v>98</v>
      </c>
      <c r="R143" s="465">
        <f>+IFERROR(VLOOKUP(Q143,[5]DATOS!$E$2:$F$17,2,FALSE),"")</f>
        <v>15</v>
      </c>
      <c r="S143" s="466"/>
      <c r="T143" s="466"/>
      <c r="U143" s="466"/>
      <c r="V143" s="466"/>
      <c r="W143" s="466"/>
      <c r="X143" s="466"/>
      <c r="Y143" s="463"/>
      <c r="Z143" s="482"/>
      <c r="AA143" s="823"/>
      <c r="AB143" s="493"/>
      <c r="AC143" s="460"/>
      <c r="AD143" s="460"/>
      <c r="AE143" s="409"/>
      <c r="AF143" s="54"/>
      <c r="AG143" s="457"/>
      <c r="AH143" s="408"/>
      <c r="AI143" s="408"/>
      <c r="AJ143" s="498"/>
      <c r="AK143" s="818"/>
      <c r="AL143" s="818"/>
      <c r="AM143" s="457"/>
      <c r="AN143" s="820"/>
      <c r="AO143" s="488"/>
      <c r="AP143" s="466"/>
      <c r="AQ143" s="466"/>
      <c r="AR143" s="466"/>
      <c r="AS143" s="466"/>
      <c r="AT143" s="466"/>
      <c r="AU143" s="466"/>
      <c r="AV143" s="466"/>
      <c r="AW143" s="466"/>
      <c r="AX143" s="466"/>
      <c r="AY143" s="466"/>
      <c r="AZ143" s="466"/>
      <c r="BA143" s="476"/>
      <c r="BB143" s="476"/>
      <c r="BC143" s="476"/>
      <c r="BD143" s="476"/>
      <c r="BE143" s="476"/>
    </row>
    <row r="144" spans="1:57" s="70" customFormat="1" ht="28.5" customHeight="1" thickBot="1">
      <c r="A144" s="491"/>
      <c r="B144" s="887"/>
      <c r="C144" s="457"/>
      <c r="D144" s="456"/>
      <c r="E144" s="457"/>
      <c r="F144" s="457"/>
      <c r="G144" s="463"/>
      <c r="H144" s="458"/>
      <c r="I144" s="113" t="s">
        <v>68</v>
      </c>
      <c r="J144" s="517"/>
      <c r="K144" s="518"/>
      <c r="L144" s="408"/>
      <c r="M144" s="438"/>
      <c r="N144" s="826"/>
      <c r="O144" s="441"/>
      <c r="P144" s="463"/>
      <c r="Q144" s="463"/>
      <c r="R144" s="466"/>
      <c r="S144" s="466"/>
      <c r="T144" s="466"/>
      <c r="U144" s="466"/>
      <c r="V144" s="466"/>
      <c r="W144" s="466"/>
      <c r="X144" s="466"/>
      <c r="Y144" s="463"/>
      <c r="Z144" s="482"/>
      <c r="AA144" s="823"/>
      <c r="AB144" s="493"/>
      <c r="AC144" s="460"/>
      <c r="AD144" s="460"/>
      <c r="AE144" s="71"/>
      <c r="AF144" s="54"/>
      <c r="AG144" s="457"/>
      <c r="AH144" s="408"/>
      <c r="AI144" s="408"/>
      <c r="AJ144" s="498"/>
      <c r="AK144" s="818"/>
      <c r="AL144" s="818"/>
      <c r="AM144" s="457"/>
      <c r="AN144" s="820"/>
      <c r="AO144" s="488"/>
      <c r="AP144" s="466"/>
      <c r="AQ144" s="466"/>
      <c r="AR144" s="466"/>
      <c r="AS144" s="466"/>
      <c r="AT144" s="466"/>
      <c r="AU144" s="466"/>
      <c r="AV144" s="466"/>
      <c r="AW144" s="466"/>
      <c r="AX144" s="466"/>
      <c r="AY144" s="466"/>
      <c r="AZ144" s="466"/>
      <c r="BA144" s="476"/>
      <c r="BB144" s="476"/>
      <c r="BC144" s="476"/>
      <c r="BD144" s="476"/>
      <c r="BE144" s="476"/>
    </row>
    <row r="145" spans="1:57" s="70" customFormat="1" ht="28.5" customHeight="1" thickBot="1">
      <c r="A145" s="491"/>
      <c r="B145" s="887"/>
      <c r="C145" s="457"/>
      <c r="D145" s="456"/>
      <c r="E145" s="457"/>
      <c r="F145" s="457"/>
      <c r="G145" s="463"/>
      <c r="H145" s="458" t="s">
        <v>169</v>
      </c>
      <c r="I145" s="113" t="s">
        <v>68</v>
      </c>
      <c r="J145" s="517"/>
      <c r="K145" s="518"/>
      <c r="L145" s="408"/>
      <c r="M145" s="438"/>
      <c r="N145" s="826"/>
      <c r="O145" s="441"/>
      <c r="P145" s="463"/>
      <c r="Q145" s="463"/>
      <c r="R145" s="466"/>
      <c r="S145" s="466"/>
      <c r="T145" s="466"/>
      <c r="U145" s="466"/>
      <c r="V145" s="466"/>
      <c r="W145" s="466"/>
      <c r="X145" s="466"/>
      <c r="Y145" s="463"/>
      <c r="Z145" s="482"/>
      <c r="AA145" s="823"/>
      <c r="AB145" s="493"/>
      <c r="AC145" s="460"/>
      <c r="AD145" s="460"/>
      <c r="AE145" s="71"/>
      <c r="AF145" s="54"/>
      <c r="AG145" s="457"/>
      <c r="AH145" s="408"/>
      <c r="AI145" s="408"/>
      <c r="AJ145" s="498"/>
      <c r="AK145" s="818"/>
      <c r="AL145" s="818"/>
      <c r="AM145" s="457"/>
      <c r="AN145" s="820"/>
      <c r="AO145" s="488"/>
      <c r="AP145" s="466"/>
      <c r="AQ145" s="466"/>
      <c r="AR145" s="466"/>
      <c r="AS145" s="466"/>
      <c r="AT145" s="466"/>
      <c r="AU145" s="466"/>
      <c r="AV145" s="466"/>
      <c r="AW145" s="466"/>
      <c r="AX145" s="466"/>
      <c r="AY145" s="466"/>
      <c r="AZ145" s="466"/>
      <c r="BA145" s="476"/>
      <c r="BB145" s="476"/>
      <c r="BC145" s="476"/>
      <c r="BD145" s="476"/>
      <c r="BE145" s="476"/>
    </row>
    <row r="146" spans="1:57" s="70" customFormat="1" ht="28.5" customHeight="1" thickBot="1">
      <c r="A146" s="491"/>
      <c r="B146" s="887"/>
      <c r="C146" s="457"/>
      <c r="D146" s="456"/>
      <c r="E146" s="457"/>
      <c r="F146" s="457"/>
      <c r="G146" s="463"/>
      <c r="H146" s="458"/>
      <c r="I146" s="113" t="s">
        <v>68</v>
      </c>
      <c r="J146" s="517"/>
      <c r="K146" s="518"/>
      <c r="L146" s="408"/>
      <c r="M146" s="438"/>
      <c r="N146" s="826"/>
      <c r="O146" s="441"/>
      <c r="P146" s="464"/>
      <c r="Q146" s="464"/>
      <c r="R146" s="467"/>
      <c r="S146" s="466"/>
      <c r="T146" s="466"/>
      <c r="U146" s="466"/>
      <c r="V146" s="466"/>
      <c r="W146" s="466"/>
      <c r="X146" s="466"/>
      <c r="Y146" s="463"/>
      <c r="Z146" s="482"/>
      <c r="AA146" s="823"/>
      <c r="AB146" s="493"/>
      <c r="AC146" s="460"/>
      <c r="AD146" s="460"/>
      <c r="AE146" s="71"/>
      <c r="AF146" s="54"/>
      <c r="AG146" s="457"/>
      <c r="AH146" s="408"/>
      <c r="AI146" s="408"/>
      <c r="AJ146" s="498"/>
      <c r="AK146" s="818"/>
      <c r="AL146" s="818"/>
      <c r="AM146" s="457"/>
      <c r="AN146" s="820"/>
      <c r="AO146" s="488"/>
      <c r="AP146" s="466"/>
      <c r="AQ146" s="466"/>
      <c r="AR146" s="466"/>
      <c r="AS146" s="466"/>
      <c r="AT146" s="466"/>
      <c r="AU146" s="466"/>
      <c r="AV146" s="466"/>
      <c r="AW146" s="466"/>
      <c r="AX146" s="466"/>
      <c r="AY146" s="466"/>
      <c r="AZ146" s="466"/>
      <c r="BA146" s="476"/>
      <c r="BB146" s="476"/>
      <c r="BC146" s="476"/>
      <c r="BD146" s="476"/>
      <c r="BE146" s="476"/>
    </row>
    <row r="147" spans="1:57" s="70" customFormat="1" ht="28.5" customHeight="1" thickBot="1">
      <c r="A147" s="491"/>
      <c r="B147" s="887"/>
      <c r="C147" s="457"/>
      <c r="D147" s="456"/>
      <c r="E147" s="457"/>
      <c r="F147" s="457"/>
      <c r="G147" s="463"/>
      <c r="H147" s="458"/>
      <c r="I147" s="113" t="s">
        <v>68</v>
      </c>
      <c r="J147" s="517"/>
      <c r="K147" s="518"/>
      <c r="L147" s="408"/>
      <c r="M147" s="438"/>
      <c r="N147" s="826"/>
      <c r="O147" s="441"/>
      <c r="P147" s="462" t="s">
        <v>168</v>
      </c>
      <c r="Q147" s="465" t="s">
        <v>87</v>
      </c>
      <c r="R147" s="465">
        <f>+IFERROR(VLOOKUP(Q147,[5]DATOS!$E$2:$F$17,2,FALSE),"")</f>
        <v>10</v>
      </c>
      <c r="S147" s="466"/>
      <c r="T147" s="466"/>
      <c r="U147" s="466"/>
      <c r="V147" s="466"/>
      <c r="W147" s="466"/>
      <c r="X147" s="466"/>
      <c r="Y147" s="463"/>
      <c r="Z147" s="482"/>
      <c r="AA147" s="823"/>
      <c r="AB147" s="493"/>
      <c r="AC147" s="460"/>
      <c r="AD147" s="460"/>
      <c r="AE147" s="71"/>
      <c r="AF147" s="54"/>
      <c r="AG147" s="457"/>
      <c r="AH147" s="408"/>
      <c r="AI147" s="408"/>
      <c r="AJ147" s="498"/>
      <c r="AK147" s="818"/>
      <c r="AL147" s="818"/>
      <c r="AM147" s="457"/>
      <c r="AN147" s="820"/>
      <c r="AO147" s="488"/>
      <c r="AP147" s="466"/>
      <c r="AQ147" s="466"/>
      <c r="AR147" s="466"/>
      <c r="AS147" s="466"/>
      <c r="AT147" s="466"/>
      <c r="AU147" s="466"/>
      <c r="AV147" s="466"/>
      <c r="AW147" s="466"/>
      <c r="AX147" s="466"/>
      <c r="AY147" s="466"/>
      <c r="AZ147" s="466"/>
      <c r="BA147" s="476"/>
      <c r="BB147" s="476"/>
      <c r="BC147" s="476"/>
      <c r="BD147" s="476"/>
      <c r="BE147" s="476"/>
    </row>
    <row r="148" spans="1:57" s="70" customFormat="1" ht="28.5" customHeight="1" thickBot="1">
      <c r="A148" s="491"/>
      <c r="B148" s="887"/>
      <c r="C148" s="457"/>
      <c r="D148" s="456"/>
      <c r="E148" s="457"/>
      <c r="F148" s="457"/>
      <c r="G148" s="463"/>
      <c r="H148" s="458"/>
      <c r="I148" s="113" t="s">
        <v>68</v>
      </c>
      <c r="J148" s="517"/>
      <c r="K148" s="518"/>
      <c r="L148" s="408"/>
      <c r="M148" s="438"/>
      <c r="N148" s="826"/>
      <c r="O148" s="441"/>
      <c r="P148" s="463"/>
      <c r="Q148" s="466"/>
      <c r="R148" s="466"/>
      <c r="S148" s="466"/>
      <c r="T148" s="466"/>
      <c r="U148" s="466"/>
      <c r="V148" s="466"/>
      <c r="W148" s="466"/>
      <c r="X148" s="466"/>
      <c r="Y148" s="463"/>
      <c r="Z148" s="482"/>
      <c r="AA148" s="823"/>
      <c r="AB148" s="493"/>
      <c r="AC148" s="460"/>
      <c r="AD148" s="460"/>
      <c r="AE148" s="71"/>
      <c r="AF148" s="54"/>
      <c r="AG148" s="457"/>
      <c r="AH148" s="408"/>
      <c r="AI148" s="408"/>
      <c r="AJ148" s="498"/>
      <c r="AK148" s="818"/>
      <c r="AL148" s="818"/>
      <c r="AM148" s="457"/>
      <c r="AN148" s="820"/>
      <c r="AO148" s="488"/>
      <c r="AP148" s="466"/>
      <c r="AQ148" s="466"/>
      <c r="AR148" s="466"/>
      <c r="AS148" s="466"/>
      <c r="AT148" s="466"/>
      <c r="AU148" s="466"/>
      <c r="AV148" s="466"/>
      <c r="AW148" s="466"/>
      <c r="AX148" s="466"/>
      <c r="AY148" s="466"/>
      <c r="AZ148" s="466"/>
      <c r="BA148" s="476"/>
      <c r="BB148" s="476"/>
      <c r="BC148" s="476"/>
      <c r="BD148" s="476"/>
      <c r="BE148" s="476"/>
    </row>
    <row r="149" spans="1:57" s="70" customFormat="1" ht="28.5" customHeight="1" thickBot="1">
      <c r="A149" s="491"/>
      <c r="B149" s="887"/>
      <c r="C149" s="457"/>
      <c r="D149" s="456"/>
      <c r="E149" s="457"/>
      <c r="F149" s="457"/>
      <c r="G149" s="463"/>
      <c r="H149" s="458" t="s">
        <v>167</v>
      </c>
      <c r="I149" s="113" t="s">
        <v>68</v>
      </c>
      <c r="J149" s="517"/>
      <c r="K149" s="518"/>
      <c r="L149" s="408"/>
      <c r="M149" s="438"/>
      <c r="N149" s="826"/>
      <c r="O149" s="441"/>
      <c r="P149" s="463"/>
      <c r="Q149" s="466"/>
      <c r="R149" s="466"/>
      <c r="S149" s="466"/>
      <c r="T149" s="466"/>
      <c r="U149" s="466"/>
      <c r="V149" s="466"/>
      <c r="W149" s="466"/>
      <c r="X149" s="466"/>
      <c r="Y149" s="463"/>
      <c r="Z149" s="482"/>
      <c r="AA149" s="823"/>
      <c r="AB149" s="493"/>
      <c r="AC149" s="460"/>
      <c r="AD149" s="460"/>
      <c r="AE149" s="71"/>
      <c r="AF149" s="54"/>
      <c r="AG149" s="457"/>
      <c r="AH149" s="408"/>
      <c r="AI149" s="408"/>
      <c r="AJ149" s="498"/>
      <c r="AK149" s="818"/>
      <c r="AL149" s="818"/>
      <c r="AM149" s="457"/>
      <c r="AN149" s="820"/>
      <c r="AO149" s="488"/>
      <c r="AP149" s="466"/>
      <c r="AQ149" s="466"/>
      <c r="AR149" s="466"/>
      <c r="AS149" s="466"/>
      <c r="AT149" s="466"/>
      <c r="AU149" s="466"/>
      <c r="AV149" s="466"/>
      <c r="AW149" s="466"/>
      <c r="AX149" s="466"/>
      <c r="AY149" s="466"/>
      <c r="AZ149" s="466"/>
      <c r="BA149" s="476"/>
      <c r="BB149" s="476"/>
      <c r="BC149" s="476"/>
      <c r="BD149" s="476"/>
      <c r="BE149" s="476"/>
    </row>
    <row r="150" spans="1:57" s="70" customFormat="1" ht="28.5" customHeight="1" thickBot="1">
      <c r="A150" s="491"/>
      <c r="B150" s="887"/>
      <c r="C150" s="457"/>
      <c r="D150" s="456"/>
      <c r="E150" s="457"/>
      <c r="F150" s="457"/>
      <c r="G150" s="463"/>
      <c r="H150" s="458"/>
      <c r="I150" s="113" t="s">
        <v>68</v>
      </c>
      <c r="J150" s="517"/>
      <c r="K150" s="518"/>
      <c r="L150" s="408"/>
      <c r="M150" s="438"/>
      <c r="N150" s="826"/>
      <c r="O150" s="441"/>
      <c r="P150" s="463"/>
      <c r="Q150" s="466"/>
      <c r="R150" s="466"/>
      <c r="S150" s="466"/>
      <c r="T150" s="466"/>
      <c r="U150" s="466"/>
      <c r="V150" s="466"/>
      <c r="W150" s="466"/>
      <c r="X150" s="466"/>
      <c r="Y150" s="463"/>
      <c r="Z150" s="482"/>
      <c r="AA150" s="823"/>
      <c r="AB150" s="493"/>
      <c r="AC150" s="460"/>
      <c r="AD150" s="460"/>
      <c r="AE150" s="71"/>
      <c r="AF150" s="54"/>
      <c r="AG150" s="457"/>
      <c r="AH150" s="408"/>
      <c r="AI150" s="408"/>
      <c r="AJ150" s="498"/>
      <c r="AK150" s="818"/>
      <c r="AL150" s="818"/>
      <c r="AM150" s="457"/>
      <c r="AN150" s="820"/>
      <c r="AO150" s="488"/>
      <c r="AP150" s="466"/>
      <c r="AQ150" s="466"/>
      <c r="AR150" s="466"/>
      <c r="AS150" s="466"/>
      <c r="AT150" s="466"/>
      <c r="AU150" s="466"/>
      <c r="AV150" s="466"/>
      <c r="AW150" s="466"/>
      <c r="AX150" s="466"/>
      <c r="AY150" s="466"/>
      <c r="AZ150" s="466"/>
      <c r="BA150" s="476"/>
      <c r="BB150" s="476"/>
      <c r="BC150" s="476"/>
      <c r="BD150" s="476"/>
      <c r="BE150" s="476"/>
    </row>
    <row r="151" spans="1:57" s="70" customFormat="1" ht="28.5" customHeight="1" thickBot="1">
      <c r="A151" s="491"/>
      <c r="B151" s="887"/>
      <c r="C151" s="457"/>
      <c r="D151" s="456"/>
      <c r="E151" s="457"/>
      <c r="F151" s="457"/>
      <c r="G151" s="463"/>
      <c r="H151" s="458" t="s">
        <v>166</v>
      </c>
      <c r="I151" s="113" t="s">
        <v>68</v>
      </c>
      <c r="J151" s="517"/>
      <c r="K151" s="518"/>
      <c r="L151" s="408"/>
      <c r="M151" s="438"/>
      <c r="N151" s="826"/>
      <c r="O151" s="441"/>
      <c r="P151" s="463"/>
      <c r="Q151" s="466"/>
      <c r="R151" s="466"/>
      <c r="S151" s="466"/>
      <c r="T151" s="466"/>
      <c r="U151" s="466"/>
      <c r="V151" s="466"/>
      <c r="W151" s="466"/>
      <c r="X151" s="466"/>
      <c r="Y151" s="463"/>
      <c r="Z151" s="482"/>
      <c r="AA151" s="823"/>
      <c r="AB151" s="493"/>
      <c r="AC151" s="460"/>
      <c r="AD151" s="460"/>
      <c r="AE151" s="71"/>
      <c r="AF151" s="54"/>
      <c r="AG151" s="457"/>
      <c r="AH151" s="408"/>
      <c r="AI151" s="408"/>
      <c r="AJ151" s="498"/>
      <c r="AK151" s="818"/>
      <c r="AL151" s="818"/>
      <c r="AM151" s="457"/>
      <c r="AN151" s="820"/>
      <c r="AO151" s="488"/>
      <c r="AP151" s="466"/>
      <c r="AQ151" s="466"/>
      <c r="AR151" s="466"/>
      <c r="AS151" s="466"/>
      <c r="AT151" s="466"/>
      <c r="AU151" s="466"/>
      <c r="AV151" s="466"/>
      <c r="AW151" s="466"/>
      <c r="AX151" s="466"/>
      <c r="AY151" s="466"/>
      <c r="AZ151" s="466"/>
      <c r="BA151" s="476"/>
      <c r="BB151" s="476"/>
      <c r="BC151" s="476"/>
      <c r="BD151" s="476"/>
      <c r="BE151" s="476"/>
    </row>
    <row r="152" spans="1:57" s="70" customFormat="1" ht="28.5" customHeight="1" thickBot="1">
      <c r="A152" s="491"/>
      <c r="B152" s="887"/>
      <c r="C152" s="457"/>
      <c r="D152" s="456"/>
      <c r="E152" s="457"/>
      <c r="F152" s="457"/>
      <c r="G152" s="463"/>
      <c r="H152" s="458"/>
      <c r="I152" s="113" t="s">
        <v>68</v>
      </c>
      <c r="J152" s="517"/>
      <c r="K152" s="518"/>
      <c r="L152" s="408"/>
      <c r="M152" s="438"/>
      <c r="N152" s="826"/>
      <c r="O152" s="441"/>
      <c r="P152" s="463"/>
      <c r="Q152" s="466"/>
      <c r="R152" s="466"/>
      <c r="S152" s="466"/>
      <c r="T152" s="466"/>
      <c r="U152" s="466"/>
      <c r="V152" s="466"/>
      <c r="W152" s="466"/>
      <c r="X152" s="466"/>
      <c r="Y152" s="463"/>
      <c r="Z152" s="482"/>
      <c r="AA152" s="823"/>
      <c r="AB152" s="493"/>
      <c r="AC152" s="460"/>
      <c r="AD152" s="460"/>
      <c r="AE152" s="71"/>
      <c r="AF152" s="54"/>
      <c r="AG152" s="457"/>
      <c r="AH152" s="408"/>
      <c r="AI152" s="408"/>
      <c r="AJ152" s="498"/>
      <c r="AK152" s="818"/>
      <c r="AL152" s="818"/>
      <c r="AM152" s="457"/>
      <c r="AN152" s="820"/>
      <c r="AO152" s="488"/>
      <c r="AP152" s="466"/>
      <c r="AQ152" s="466"/>
      <c r="AR152" s="466"/>
      <c r="AS152" s="466"/>
      <c r="AT152" s="466"/>
      <c r="AU152" s="466"/>
      <c r="AV152" s="466"/>
      <c r="AW152" s="466"/>
      <c r="AX152" s="466"/>
      <c r="AY152" s="466"/>
      <c r="AZ152" s="466"/>
      <c r="BA152" s="476"/>
      <c r="BB152" s="476"/>
      <c r="BC152" s="476"/>
      <c r="BD152" s="476"/>
      <c r="BE152" s="476"/>
    </row>
    <row r="153" spans="1:57" s="70" customFormat="1" ht="28.5" customHeight="1" thickBot="1">
      <c r="A153" s="491"/>
      <c r="B153" s="887"/>
      <c r="C153" s="457"/>
      <c r="D153" s="456"/>
      <c r="E153" s="457"/>
      <c r="F153" s="457"/>
      <c r="G153" s="463"/>
      <c r="H153" s="458" t="s">
        <v>165</v>
      </c>
      <c r="I153" s="113" t="s">
        <v>68</v>
      </c>
      <c r="J153" s="517"/>
      <c r="K153" s="518"/>
      <c r="L153" s="408"/>
      <c r="M153" s="438"/>
      <c r="N153" s="826"/>
      <c r="O153" s="441"/>
      <c r="P153" s="463"/>
      <c r="Q153" s="466"/>
      <c r="R153" s="466"/>
      <c r="S153" s="466"/>
      <c r="T153" s="466"/>
      <c r="U153" s="466"/>
      <c r="V153" s="466"/>
      <c r="W153" s="466"/>
      <c r="X153" s="466"/>
      <c r="Y153" s="463"/>
      <c r="Z153" s="482"/>
      <c r="AA153" s="823"/>
      <c r="AB153" s="493"/>
      <c r="AC153" s="460"/>
      <c r="AD153" s="460"/>
      <c r="AE153" s="71"/>
      <c r="AF153" s="54"/>
      <c r="AG153" s="457"/>
      <c r="AH153" s="408"/>
      <c r="AI153" s="408"/>
      <c r="AJ153" s="498"/>
      <c r="AK153" s="818"/>
      <c r="AL153" s="818"/>
      <c r="AM153" s="457"/>
      <c r="AN153" s="820"/>
      <c r="AO153" s="488"/>
      <c r="AP153" s="466"/>
      <c r="AQ153" s="466"/>
      <c r="AR153" s="466"/>
      <c r="AS153" s="466"/>
      <c r="AT153" s="466"/>
      <c r="AU153" s="466"/>
      <c r="AV153" s="466"/>
      <c r="AW153" s="466"/>
      <c r="AX153" s="466"/>
      <c r="AY153" s="466"/>
      <c r="AZ153" s="466"/>
      <c r="BA153" s="476"/>
      <c r="BB153" s="476"/>
      <c r="BC153" s="476"/>
      <c r="BD153" s="476"/>
      <c r="BE153" s="476"/>
    </row>
    <row r="154" spans="1:57" s="70" customFormat="1" ht="28.5" customHeight="1" thickBot="1">
      <c r="A154" s="491"/>
      <c r="B154" s="887"/>
      <c r="C154" s="457"/>
      <c r="D154" s="456"/>
      <c r="E154" s="457"/>
      <c r="F154" s="457"/>
      <c r="G154" s="463"/>
      <c r="H154" s="458"/>
      <c r="I154" s="113" t="s">
        <v>68</v>
      </c>
      <c r="J154" s="517"/>
      <c r="K154" s="518"/>
      <c r="L154" s="408"/>
      <c r="M154" s="438"/>
      <c r="N154" s="826"/>
      <c r="O154" s="441"/>
      <c r="P154" s="463"/>
      <c r="Q154" s="466"/>
      <c r="R154" s="466"/>
      <c r="S154" s="466"/>
      <c r="T154" s="466"/>
      <c r="U154" s="466"/>
      <c r="V154" s="466"/>
      <c r="W154" s="466"/>
      <c r="X154" s="466"/>
      <c r="Y154" s="463"/>
      <c r="Z154" s="482"/>
      <c r="AA154" s="823"/>
      <c r="AB154" s="493"/>
      <c r="AC154" s="460"/>
      <c r="AD154" s="460"/>
      <c r="AE154" s="71"/>
      <c r="AF154" s="54"/>
      <c r="AG154" s="457"/>
      <c r="AH154" s="408"/>
      <c r="AI154" s="408"/>
      <c r="AJ154" s="498"/>
      <c r="AK154" s="818"/>
      <c r="AL154" s="818"/>
      <c r="AM154" s="457"/>
      <c r="AN154" s="820"/>
      <c r="AO154" s="488"/>
      <c r="AP154" s="466"/>
      <c r="AQ154" s="466"/>
      <c r="AR154" s="466"/>
      <c r="AS154" s="466"/>
      <c r="AT154" s="466"/>
      <c r="AU154" s="466"/>
      <c r="AV154" s="466"/>
      <c r="AW154" s="466"/>
      <c r="AX154" s="466"/>
      <c r="AY154" s="466"/>
      <c r="AZ154" s="466"/>
      <c r="BA154" s="476"/>
      <c r="BB154" s="476"/>
      <c r="BC154" s="476"/>
      <c r="BD154" s="476"/>
      <c r="BE154" s="476"/>
    </row>
    <row r="155" spans="1:57" s="70" customFormat="1" ht="28.5" customHeight="1" thickBot="1">
      <c r="A155" s="491"/>
      <c r="B155" s="887"/>
      <c r="C155" s="457"/>
      <c r="D155" s="456"/>
      <c r="E155" s="457"/>
      <c r="F155" s="457"/>
      <c r="G155" s="463"/>
      <c r="H155" s="458"/>
      <c r="I155" s="113" t="s">
        <v>68</v>
      </c>
      <c r="J155" s="517"/>
      <c r="K155" s="518"/>
      <c r="L155" s="408"/>
      <c r="M155" s="438"/>
      <c r="N155" s="826"/>
      <c r="O155" s="441"/>
      <c r="P155" s="463"/>
      <c r="Q155" s="466"/>
      <c r="R155" s="466"/>
      <c r="S155" s="466"/>
      <c r="T155" s="466"/>
      <c r="U155" s="466"/>
      <c r="V155" s="466"/>
      <c r="W155" s="466"/>
      <c r="X155" s="466"/>
      <c r="Y155" s="463"/>
      <c r="Z155" s="482"/>
      <c r="AA155" s="823"/>
      <c r="AB155" s="493"/>
      <c r="AC155" s="460"/>
      <c r="AD155" s="460"/>
      <c r="AE155" s="71"/>
      <c r="AF155" s="54"/>
      <c r="AG155" s="457"/>
      <c r="AH155" s="408"/>
      <c r="AI155" s="408"/>
      <c r="AJ155" s="498"/>
      <c r="AK155" s="818"/>
      <c r="AL155" s="818"/>
      <c r="AM155" s="457"/>
      <c r="AN155" s="820"/>
      <c r="AO155" s="488"/>
      <c r="AP155" s="466"/>
      <c r="AQ155" s="466"/>
      <c r="AR155" s="466"/>
      <c r="AS155" s="466"/>
      <c r="AT155" s="466"/>
      <c r="AU155" s="466"/>
      <c r="AV155" s="466"/>
      <c r="AW155" s="466"/>
      <c r="AX155" s="466"/>
      <c r="AY155" s="466"/>
      <c r="AZ155" s="466"/>
      <c r="BA155" s="476"/>
      <c r="BB155" s="476"/>
      <c r="BC155" s="476"/>
      <c r="BD155" s="476"/>
      <c r="BE155" s="476"/>
    </row>
    <row r="156" spans="1:57" s="70" customFormat="1" ht="28.5" customHeight="1" thickBot="1">
      <c r="A156" s="491"/>
      <c r="B156" s="887"/>
      <c r="C156" s="457"/>
      <c r="D156" s="456"/>
      <c r="E156" s="457"/>
      <c r="F156" s="457"/>
      <c r="G156" s="463"/>
      <c r="H156" s="458" t="s">
        <v>164</v>
      </c>
      <c r="I156" s="113" t="s">
        <v>68</v>
      </c>
      <c r="J156" s="517"/>
      <c r="K156" s="518"/>
      <c r="L156" s="408"/>
      <c r="M156" s="438"/>
      <c r="N156" s="826"/>
      <c r="O156" s="441"/>
      <c r="P156" s="464"/>
      <c r="Q156" s="467"/>
      <c r="R156" s="467"/>
      <c r="S156" s="466"/>
      <c r="T156" s="466"/>
      <c r="U156" s="466"/>
      <c r="V156" s="466"/>
      <c r="W156" s="466"/>
      <c r="X156" s="466"/>
      <c r="Y156" s="463"/>
      <c r="Z156" s="482"/>
      <c r="AA156" s="823"/>
      <c r="AB156" s="493"/>
      <c r="AC156" s="460"/>
      <c r="AD156" s="460"/>
      <c r="AE156" s="71"/>
      <c r="AF156" s="54"/>
      <c r="AG156" s="457"/>
      <c r="AH156" s="408"/>
      <c r="AI156" s="408"/>
      <c r="AJ156" s="498"/>
      <c r="AK156" s="818"/>
      <c r="AL156" s="818"/>
      <c r="AM156" s="457"/>
      <c r="AN156" s="820"/>
      <c r="AO156" s="488"/>
      <c r="AP156" s="466"/>
      <c r="AQ156" s="466"/>
      <c r="AR156" s="466"/>
      <c r="AS156" s="466"/>
      <c r="AT156" s="466"/>
      <c r="AU156" s="466"/>
      <c r="AV156" s="466"/>
      <c r="AW156" s="466"/>
      <c r="AX156" s="466"/>
      <c r="AY156" s="466"/>
      <c r="AZ156" s="466"/>
      <c r="BA156" s="476"/>
      <c r="BB156" s="476"/>
      <c r="BC156" s="476"/>
      <c r="BD156" s="476"/>
      <c r="BE156" s="476"/>
    </row>
    <row r="157" spans="1:57" s="70" customFormat="1" ht="28.5" customHeight="1" thickBot="1">
      <c r="A157" s="491"/>
      <c r="B157" s="887"/>
      <c r="C157" s="457"/>
      <c r="D157" s="456"/>
      <c r="E157" s="457"/>
      <c r="F157" s="457"/>
      <c r="G157" s="463"/>
      <c r="H157" s="458"/>
      <c r="I157" s="113" t="s">
        <v>68</v>
      </c>
      <c r="J157" s="517"/>
      <c r="K157" s="518"/>
      <c r="L157" s="408"/>
      <c r="M157" s="438"/>
      <c r="N157" s="826"/>
      <c r="O157" s="441"/>
      <c r="P157" s="462"/>
      <c r="Q157" s="468"/>
      <c r="R157" s="465" t="str">
        <f>+IFERROR(VLOOKUP(#REF!,[5]DATOS!$E$2:$F$9,2,FALSE),"")</f>
        <v/>
      </c>
      <c r="S157" s="466"/>
      <c r="T157" s="466"/>
      <c r="U157" s="466"/>
      <c r="V157" s="466"/>
      <c r="W157" s="466"/>
      <c r="X157" s="466"/>
      <c r="Y157" s="463"/>
      <c r="Z157" s="482"/>
      <c r="AA157" s="823"/>
      <c r="AB157" s="493"/>
      <c r="AC157" s="460"/>
      <c r="AD157" s="460"/>
      <c r="AE157" s="71"/>
      <c r="AF157" s="54"/>
      <c r="AG157" s="457"/>
      <c r="AH157" s="408"/>
      <c r="AI157" s="408"/>
      <c r="AJ157" s="498"/>
      <c r="AK157" s="818"/>
      <c r="AL157" s="818"/>
      <c r="AM157" s="457"/>
      <c r="AN157" s="820"/>
      <c r="AO157" s="488"/>
      <c r="AP157" s="466"/>
      <c r="AQ157" s="466"/>
      <c r="AR157" s="466"/>
      <c r="AS157" s="466"/>
      <c r="AT157" s="466"/>
      <c r="AU157" s="466"/>
      <c r="AV157" s="466"/>
      <c r="AW157" s="466"/>
      <c r="AX157" s="466"/>
      <c r="AY157" s="466"/>
      <c r="AZ157" s="466"/>
      <c r="BA157" s="476"/>
      <c r="BB157" s="476"/>
      <c r="BC157" s="476"/>
      <c r="BD157" s="476"/>
      <c r="BE157" s="476"/>
    </row>
    <row r="158" spans="1:57" s="70" customFormat="1" ht="28.5" customHeight="1" thickBot="1">
      <c r="A158" s="491"/>
      <c r="B158" s="887"/>
      <c r="C158" s="457"/>
      <c r="D158" s="456"/>
      <c r="E158" s="457"/>
      <c r="F158" s="457"/>
      <c r="G158" s="463"/>
      <c r="H158" s="458"/>
      <c r="I158" s="113" t="s">
        <v>68</v>
      </c>
      <c r="J158" s="517"/>
      <c r="K158" s="518"/>
      <c r="L158" s="408"/>
      <c r="M158" s="438"/>
      <c r="N158" s="826"/>
      <c r="O158" s="441"/>
      <c r="P158" s="463"/>
      <c r="Q158" s="469"/>
      <c r="R158" s="466"/>
      <c r="S158" s="466"/>
      <c r="T158" s="466"/>
      <c r="U158" s="466"/>
      <c r="V158" s="466"/>
      <c r="W158" s="466"/>
      <c r="X158" s="466"/>
      <c r="Y158" s="463"/>
      <c r="Z158" s="482"/>
      <c r="AA158" s="823"/>
      <c r="AB158" s="493"/>
      <c r="AC158" s="460"/>
      <c r="AD158" s="460"/>
      <c r="AE158" s="71"/>
      <c r="AF158" s="54"/>
      <c r="AG158" s="457"/>
      <c r="AH158" s="408"/>
      <c r="AI158" s="408"/>
      <c r="AJ158" s="498"/>
      <c r="AK158" s="818"/>
      <c r="AL158" s="818"/>
      <c r="AM158" s="457"/>
      <c r="AN158" s="820"/>
      <c r="AO158" s="488"/>
      <c r="AP158" s="466"/>
      <c r="AQ158" s="466"/>
      <c r="AR158" s="466"/>
      <c r="AS158" s="466"/>
      <c r="AT158" s="466"/>
      <c r="AU158" s="466"/>
      <c r="AV158" s="466"/>
      <c r="AW158" s="466"/>
      <c r="AX158" s="466"/>
      <c r="AY158" s="466"/>
      <c r="AZ158" s="466"/>
      <c r="BA158" s="476"/>
      <c r="BB158" s="476"/>
      <c r="BC158" s="476"/>
      <c r="BD158" s="476"/>
      <c r="BE158" s="476"/>
    </row>
    <row r="159" spans="1:57" s="70" customFormat="1" ht="28.5" customHeight="1" thickBot="1">
      <c r="A159" s="491"/>
      <c r="B159" s="887"/>
      <c r="C159" s="457"/>
      <c r="D159" s="456"/>
      <c r="E159" s="457"/>
      <c r="F159" s="457"/>
      <c r="G159" s="463"/>
      <c r="H159" s="458" t="s">
        <v>163</v>
      </c>
      <c r="I159" s="113" t="s">
        <v>68</v>
      </c>
      <c r="J159" s="517"/>
      <c r="K159" s="518"/>
      <c r="L159" s="408"/>
      <c r="M159" s="438"/>
      <c r="N159" s="826"/>
      <c r="O159" s="441"/>
      <c r="P159" s="463"/>
      <c r="Q159" s="469"/>
      <c r="R159" s="466"/>
      <c r="S159" s="466"/>
      <c r="T159" s="466"/>
      <c r="U159" s="466"/>
      <c r="V159" s="466"/>
      <c r="W159" s="466"/>
      <c r="X159" s="466"/>
      <c r="Y159" s="463"/>
      <c r="Z159" s="482"/>
      <c r="AA159" s="823"/>
      <c r="AB159" s="493"/>
      <c r="AC159" s="460"/>
      <c r="AD159" s="460"/>
      <c r="AE159" s="71"/>
      <c r="AF159" s="54"/>
      <c r="AG159" s="457"/>
      <c r="AH159" s="408"/>
      <c r="AI159" s="408"/>
      <c r="AJ159" s="498"/>
      <c r="AK159" s="818"/>
      <c r="AL159" s="818"/>
      <c r="AM159" s="457"/>
      <c r="AN159" s="820"/>
      <c r="AO159" s="488"/>
      <c r="AP159" s="466"/>
      <c r="AQ159" s="466"/>
      <c r="AR159" s="466"/>
      <c r="AS159" s="466"/>
      <c r="AT159" s="466"/>
      <c r="AU159" s="466"/>
      <c r="AV159" s="466"/>
      <c r="AW159" s="466"/>
      <c r="AX159" s="466"/>
      <c r="AY159" s="466"/>
      <c r="AZ159" s="466"/>
      <c r="BA159" s="476"/>
      <c r="BB159" s="476"/>
      <c r="BC159" s="476"/>
      <c r="BD159" s="476"/>
      <c r="BE159" s="476"/>
    </row>
    <row r="160" spans="1:57" s="70" customFormat="1" ht="28.5" customHeight="1" thickBot="1">
      <c r="A160" s="491"/>
      <c r="B160" s="887"/>
      <c r="C160" s="457"/>
      <c r="D160" s="456"/>
      <c r="E160" s="457"/>
      <c r="F160" s="457"/>
      <c r="G160" s="463"/>
      <c r="H160" s="458"/>
      <c r="I160" s="113" t="s">
        <v>68</v>
      </c>
      <c r="J160" s="517"/>
      <c r="K160" s="518"/>
      <c r="L160" s="408"/>
      <c r="M160" s="438"/>
      <c r="N160" s="826"/>
      <c r="O160" s="441"/>
      <c r="P160" s="463"/>
      <c r="Q160" s="469"/>
      <c r="R160" s="466"/>
      <c r="S160" s="466"/>
      <c r="T160" s="466"/>
      <c r="U160" s="466"/>
      <c r="V160" s="466"/>
      <c r="W160" s="466"/>
      <c r="X160" s="466"/>
      <c r="Y160" s="463"/>
      <c r="Z160" s="482"/>
      <c r="AA160" s="823"/>
      <c r="AB160" s="493"/>
      <c r="AC160" s="460"/>
      <c r="AD160" s="460"/>
      <c r="AE160" s="71"/>
      <c r="AF160" s="54"/>
      <c r="AG160" s="457"/>
      <c r="AH160" s="408"/>
      <c r="AI160" s="408"/>
      <c r="AJ160" s="498"/>
      <c r="AK160" s="818"/>
      <c r="AL160" s="818"/>
      <c r="AM160" s="457"/>
      <c r="AN160" s="820"/>
      <c r="AO160" s="488"/>
      <c r="AP160" s="466"/>
      <c r="AQ160" s="466"/>
      <c r="AR160" s="466"/>
      <c r="AS160" s="466"/>
      <c r="AT160" s="466"/>
      <c r="AU160" s="466"/>
      <c r="AV160" s="466"/>
      <c r="AW160" s="466"/>
      <c r="AX160" s="466"/>
      <c r="AY160" s="466"/>
      <c r="AZ160" s="466"/>
      <c r="BA160" s="476"/>
      <c r="BB160" s="476"/>
      <c r="BC160" s="476"/>
      <c r="BD160" s="476"/>
      <c r="BE160" s="476"/>
    </row>
    <row r="161" spans="1:57" s="70" customFormat="1" ht="28.5" customHeight="1" thickBot="1">
      <c r="A161" s="491"/>
      <c r="B161" s="887"/>
      <c r="C161" s="457"/>
      <c r="D161" s="456"/>
      <c r="E161" s="457"/>
      <c r="F161" s="457"/>
      <c r="G161" s="463"/>
      <c r="H161" s="458"/>
      <c r="I161" s="113" t="s">
        <v>68</v>
      </c>
      <c r="J161" s="517"/>
      <c r="K161" s="518"/>
      <c r="L161" s="408"/>
      <c r="M161" s="438"/>
      <c r="N161" s="826"/>
      <c r="O161" s="441"/>
      <c r="P161" s="463"/>
      <c r="Q161" s="469"/>
      <c r="R161" s="466"/>
      <c r="S161" s="466"/>
      <c r="T161" s="466"/>
      <c r="U161" s="466"/>
      <c r="V161" s="466"/>
      <c r="W161" s="466"/>
      <c r="X161" s="466"/>
      <c r="Y161" s="463"/>
      <c r="Z161" s="482"/>
      <c r="AA161" s="823"/>
      <c r="AB161" s="493"/>
      <c r="AC161" s="460"/>
      <c r="AD161" s="460"/>
      <c r="AE161" s="71"/>
      <c r="AF161" s="54"/>
      <c r="AG161" s="457"/>
      <c r="AH161" s="408"/>
      <c r="AI161" s="408"/>
      <c r="AJ161" s="498"/>
      <c r="AK161" s="818"/>
      <c r="AL161" s="818"/>
      <c r="AM161" s="457"/>
      <c r="AN161" s="820"/>
      <c r="AO161" s="488"/>
      <c r="AP161" s="466"/>
      <c r="AQ161" s="466"/>
      <c r="AR161" s="466"/>
      <c r="AS161" s="466"/>
      <c r="AT161" s="466"/>
      <c r="AU161" s="466"/>
      <c r="AV161" s="466"/>
      <c r="AW161" s="466"/>
      <c r="AX161" s="466"/>
      <c r="AY161" s="466"/>
      <c r="AZ161" s="466"/>
      <c r="BA161" s="476"/>
      <c r="BB161" s="476"/>
      <c r="BC161" s="476"/>
      <c r="BD161" s="476"/>
      <c r="BE161" s="476"/>
    </row>
    <row r="162" spans="1:57" s="70" customFormat="1" ht="28.5" customHeight="1" thickBot="1">
      <c r="A162" s="491"/>
      <c r="B162" s="887"/>
      <c r="C162" s="457"/>
      <c r="D162" s="456"/>
      <c r="E162" s="457"/>
      <c r="F162" s="457"/>
      <c r="G162" s="463"/>
      <c r="H162" s="458"/>
      <c r="I162" s="113" t="s">
        <v>68</v>
      </c>
      <c r="J162" s="517"/>
      <c r="K162" s="518"/>
      <c r="L162" s="408"/>
      <c r="M162" s="438"/>
      <c r="N162" s="826"/>
      <c r="O162" s="441"/>
      <c r="P162" s="463"/>
      <c r="Q162" s="469"/>
      <c r="R162" s="466"/>
      <c r="S162" s="466"/>
      <c r="T162" s="466"/>
      <c r="U162" s="466"/>
      <c r="V162" s="466"/>
      <c r="W162" s="466"/>
      <c r="X162" s="466"/>
      <c r="Y162" s="463"/>
      <c r="Z162" s="482"/>
      <c r="AA162" s="823"/>
      <c r="AB162" s="493"/>
      <c r="AC162" s="460"/>
      <c r="AD162" s="460"/>
      <c r="AE162" s="71"/>
      <c r="AF162" s="54"/>
      <c r="AG162" s="457"/>
      <c r="AH162" s="408"/>
      <c r="AI162" s="408"/>
      <c r="AJ162" s="498"/>
      <c r="AK162" s="818"/>
      <c r="AL162" s="818"/>
      <c r="AM162" s="457"/>
      <c r="AN162" s="820"/>
      <c r="AO162" s="488"/>
      <c r="AP162" s="466"/>
      <c r="AQ162" s="466"/>
      <c r="AR162" s="466"/>
      <c r="AS162" s="466"/>
      <c r="AT162" s="466"/>
      <c r="AU162" s="466"/>
      <c r="AV162" s="466"/>
      <c r="AW162" s="466"/>
      <c r="AX162" s="466"/>
      <c r="AY162" s="466"/>
      <c r="AZ162" s="466"/>
      <c r="BA162" s="476"/>
      <c r="BB162" s="476"/>
      <c r="BC162" s="476"/>
      <c r="BD162" s="476"/>
      <c r="BE162" s="476"/>
    </row>
    <row r="163" spans="1:57" s="70" customFormat="1" ht="28.5" customHeight="1" thickBot="1">
      <c r="A163" s="491"/>
      <c r="B163" s="887"/>
      <c r="C163" s="457"/>
      <c r="D163" s="456"/>
      <c r="E163" s="457"/>
      <c r="F163" s="457"/>
      <c r="G163" s="463"/>
      <c r="H163" s="458"/>
      <c r="I163" s="113" t="s">
        <v>68</v>
      </c>
      <c r="J163" s="517"/>
      <c r="K163" s="518"/>
      <c r="L163" s="408"/>
      <c r="M163" s="438"/>
      <c r="N163" s="826"/>
      <c r="O163" s="441"/>
      <c r="P163" s="463"/>
      <c r="Q163" s="469"/>
      <c r="R163" s="466"/>
      <c r="S163" s="466"/>
      <c r="T163" s="466"/>
      <c r="U163" s="466"/>
      <c r="V163" s="466"/>
      <c r="W163" s="466"/>
      <c r="X163" s="466"/>
      <c r="Y163" s="463"/>
      <c r="Z163" s="482"/>
      <c r="AA163" s="823"/>
      <c r="AB163" s="493"/>
      <c r="AC163" s="460"/>
      <c r="AD163" s="460"/>
      <c r="AE163" s="71"/>
      <c r="AF163" s="54"/>
      <c r="AG163" s="457"/>
      <c r="AH163" s="408"/>
      <c r="AI163" s="408"/>
      <c r="AJ163" s="498"/>
      <c r="AK163" s="818"/>
      <c r="AL163" s="818"/>
      <c r="AM163" s="457"/>
      <c r="AN163" s="820"/>
      <c r="AO163" s="488"/>
      <c r="AP163" s="466"/>
      <c r="AQ163" s="466"/>
      <c r="AR163" s="466"/>
      <c r="AS163" s="466"/>
      <c r="AT163" s="466"/>
      <c r="AU163" s="466"/>
      <c r="AV163" s="466"/>
      <c r="AW163" s="466"/>
      <c r="AX163" s="466"/>
      <c r="AY163" s="466"/>
      <c r="AZ163" s="466"/>
      <c r="BA163" s="476"/>
      <c r="BB163" s="476"/>
      <c r="BC163" s="476"/>
      <c r="BD163" s="476"/>
      <c r="BE163" s="476"/>
    </row>
    <row r="164" spans="1:57" s="70" customFormat="1" ht="28.5" customHeight="1" thickBot="1">
      <c r="A164" s="491"/>
      <c r="B164" s="888"/>
      <c r="C164" s="457"/>
      <c r="D164" s="456"/>
      <c r="E164" s="457"/>
      <c r="F164" s="457"/>
      <c r="G164" s="464"/>
      <c r="H164" s="458"/>
      <c r="I164" s="113" t="s">
        <v>68</v>
      </c>
      <c r="J164" s="517"/>
      <c r="K164" s="518"/>
      <c r="L164" s="455"/>
      <c r="M164" s="439"/>
      <c r="N164" s="827"/>
      <c r="O164" s="474"/>
      <c r="P164" s="464"/>
      <c r="Q164" s="470"/>
      <c r="R164" s="467"/>
      <c r="S164" s="467"/>
      <c r="T164" s="467"/>
      <c r="U164" s="467"/>
      <c r="V164" s="467"/>
      <c r="W164" s="467"/>
      <c r="X164" s="467"/>
      <c r="Y164" s="464"/>
      <c r="Z164" s="483"/>
      <c r="AA164" s="824"/>
      <c r="AB164" s="493"/>
      <c r="AC164" s="461"/>
      <c r="AD164" s="461"/>
      <c r="AE164" s="71"/>
      <c r="AF164" s="54"/>
      <c r="AG164" s="457"/>
      <c r="AH164" s="455"/>
      <c r="AI164" s="455"/>
      <c r="AJ164" s="498"/>
      <c r="AK164" s="818"/>
      <c r="AL164" s="818"/>
      <c r="AM164" s="457"/>
      <c r="AN164" s="821"/>
      <c r="AO164" s="489"/>
      <c r="AP164" s="467"/>
      <c r="AQ164" s="467"/>
      <c r="AR164" s="467"/>
      <c r="AS164" s="467"/>
      <c r="AT164" s="467"/>
      <c r="AU164" s="467"/>
      <c r="AV164" s="467"/>
      <c r="AW164" s="467"/>
      <c r="AX164" s="467"/>
      <c r="AY164" s="467"/>
      <c r="AZ164" s="467"/>
      <c r="BA164" s="477"/>
      <c r="BB164" s="477"/>
      <c r="BC164" s="477"/>
      <c r="BD164" s="477"/>
      <c r="BE164" s="477"/>
    </row>
    <row r="165" spans="1:57" ht="49.5" customHeight="1" thickBot="1">
      <c r="A165" s="786">
        <v>6</v>
      </c>
      <c r="B165" s="889" t="s">
        <v>494</v>
      </c>
      <c r="C165" s="787" t="s">
        <v>369</v>
      </c>
      <c r="D165" s="284" t="s">
        <v>32</v>
      </c>
      <c r="E165" s="284" t="s">
        <v>368</v>
      </c>
      <c r="F165" s="284" t="s">
        <v>367</v>
      </c>
      <c r="G165" s="284" t="s">
        <v>100</v>
      </c>
      <c r="H165" s="53" t="s">
        <v>194</v>
      </c>
      <c r="I165" s="113" t="s">
        <v>68</v>
      </c>
      <c r="J165" s="449">
        <f>COUNTIF(I165:I214,[3]DATOS!$D$24)</f>
        <v>50</v>
      </c>
      <c r="K165" s="452" t="str">
        <f>+IF(AND(J165&lt;6,J165&gt;0),"Moderado",IF(AND(J165&lt;12,J165&gt;5),"Mayor",IF(AND(J165&lt;20,J165&gt;11),"Catastrófico","Responda las Preguntas de Impacto")))</f>
        <v>Responda las Preguntas de Impacto</v>
      </c>
      <c r="L165" s="407"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437"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04" t="s">
        <v>366</v>
      </c>
      <c r="O165" s="440" t="s">
        <v>65</v>
      </c>
      <c r="P165" s="50" t="s">
        <v>179</v>
      </c>
      <c r="Q165" s="45" t="s">
        <v>76</v>
      </c>
      <c r="R165" s="37">
        <f>+IFERROR(VLOOKUP(Q165,[6]DATOS!$E$2:$F$17,2,FALSE),"")</f>
        <v>15</v>
      </c>
      <c r="S165" s="286">
        <f>SUM(R165:R171)</f>
        <v>100</v>
      </c>
      <c r="T165" s="286" t="str">
        <f>+IF(AND(S165&lt;=100,S165&gt;=96),"Fuerte",IF(AND(S165&lt;=95,S165&gt;=86),"Moderado",IF(AND(S165&lt;=85,J165&gt;=0),"Débil"," ")))</f>
        <v>Fuerte</v>
      </c>
      <c r="U165" s="286" t="s">
        <v>90</v>
      </c>
      <c r="V165" s="286"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86">
        <f>IF(V165="Fuerte",100,IF(V165="Moderado",50,IF(V165="Débil",0)))</f>
        <v>100</v>
      </c>
      <c r="X165" s="286">
        <f>AVERAGE(W165:W207)</f>
        <v>100</v>
      </c>
      <c r="Y165" s="284" t="s">
        <v>362</v>
      </c>
      <c r="Z165" s="286" t="s">
        <v>191</v>
      </c>
      <c r="AA165" s="443" t="s">
        <v>365</v>
      </c>
      <c r="AB165" s="443" t="str">
        <f>+IF(X165=100,"Fuerte",IF(AND(X165&lt;=99,X165&gt;=50),"Moderado",IF(X165&lt;50,"Débil"," ")))</f>
        <v>Fuerte</v>
      </c>
      <c r="AC165" s="443" t="s">
        <v>95</v>
      </c>
      <c r="AD165" s="443" t="s">
        <v>95</v>
      </c>
      <c r="AE165" s="284"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84"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84" t="str">
        <f>K165</f>
        <v>Responda las Preguntas de Impacto</v>
      </c>
      <c r="AH165" s="407"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07"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398" t="s">
        <v>467</v>
      </c>
      <c r="AK165" s="399">
        <v>43466</v>
      </c>
      <c r="AL165" s="399">
        <v>43830</v>
      </c>
      <c r="AM165" s="398" t="s">
        <v>360</v>
      </c>
      <c r="AN165" s="406" t="s">
        <v>364</v>
      </c>
      <c r="AO165" s="539"/>
      <c r="AP165" s="500"/>
      <c r="AQ165" s="500"/>
      <c r="AR165" s="500"/>
      <c r="AS165" s="500"/>
      <c r="AT165" s="500"/>
      <c r="AU165" s="500"/>
      <c r="AV165" s="500"/>
      <c r="AW165" s="500"/>
      <c r="AX165" s="500"/>
      <c r="AY165" s="500"/>
      <c r="AZ165" s="503"/>
      <c r="BA165" s="506"/>
      <c r="BB165" s="533"/>
      <c r="BC165" s="533"/>
      <c r="BD165" s="533"/>
      <c r="BE165" s="536"/>
    </row>
    <row r="166" spans="1:57" ht="49.5" customHeight="1" thickBot="1">
      <c r="A166" s="786"/>
      <c r="B166" s="887"/>
      <c r="C166" s="787"/>
      <c r="D166" s="284"/>
      <c r="E166" s="284"/>
      <c r="F166" s="284"/>
      <c r="G166" s="284"/>
      <c r="H166" s="53" t="s">
        <v>187</v>
      </c>
      <c r="I166" s="113" t="s">
        <v>68</v>
      </c>
      <c r="J166" s="450"/>
      <c r="K166" s="453"/>
      <c r="L166" s="408"/>
      <c r="M166" s="438"/>
      <c r="N166" s="304"/>
      <c r="O166" s="441"/>
      <c r="P166" s="50" t="s">
        <v>177</v>
      </c>
      <c r="Q166" s="45" t="s">
        <v>78</v>
      </c>
      <c r="R166" s="37">
        <f>+IFERROR(VLOOKUP(Q166,[6]DATOS!$E$2:$F$17,2,FALSE),"")</f>
        <v>15</v>
      </c>
      <c r="S166" s="286"/>
      <c r="T166" s="286"/>
      <c r="U166" s="286"/>
      <c r="V166" s="286"/>
      <c r="W166" s="286"/>
      <c r="X166" s="286"/>
      <c r="Y166" s="284"/>
      <c r="Z166" s="286"/>
      <c r="AA166" s="443"/>
      <c r="AB166" s="443"/>
      <c r="AC166" s="443"/>
      <c r="AD166" s="443"/>
      <c r="AE166" s="284"/>
      <c r="AF166" s="284"/>
      <c r="AG166" s="284"/>
      <c r="AH166" s="408"/>
      <c r="AI166" s="408"/>
      <c r="AJ166" s="398"/>
      <c r="AK166" s="399"/>
      <c r="AL166" s="399"/>
      <c r="AM166" s="398"/>
      <c r="AN166" s="406"/>
      <c r="AO166" s="540"/>
      <c r="AP166" s="501"/>
      <c r="AQ166" s="501"/>
      <c r="AR166" s="501"/>
      <c r="AS166" s="501"/>
      <c r="AT166" s="501"/>
      <c r="AU166" s="501"/>
      <c r="AV166" s="501"/>
      <c r="AW166" s="501"/>
      <c r="AX166" s="501"/>
      <c r="AY166" s="501"/>
      <c r="AZ166" s="504"/>
      <c r="BA166" s="507"/>
      <c r="BB166" s="534"/>
      <c r="BC166" s="534"/>
      <c r="BD166" s="534"/>
      <c r="BE166" s="537"/>
    </row>
    <row r="167" spans="1:57" ht="43.5" customHeight="1" thickBot="1">
      <c r="A167" s="786"/>
      <c r="B167" s="887"/>
      <c r="C167" s="787"/>
      <c r="D167" s="284"/>
      <c r="E167" s="284"/>
      <c r="F167" s="284"/>
      <c r="G167" s="284"/>
      <c r="H167" s="421" t="s">
        <v>186</v>
      </c>
      <c r="I167" s="113" t="s">
        <v>68</v>
      </c>
      <c r="J167" s="450"/>
      <c r="K167" s="453"/>
      <c r="L167" s="408"/>
      <c r="M167" s="438"/>
      <c r="N167" s="304"/>
      <c r="O167" s="441"/>
      <c r="P167" s="50" t="s">
        <v>175</v>
      </c>
      <c r="Q167" s="45" t="s">
        <v>80</v>
      </c>
      <c r="R167" s="37">
        <f>+IFERROR(VLOOKUP(Q167,[6]DATOS!$E$2:$F$17,2,FALSE),"")</f>
        <v>15</v>
      </c>
      <c r="S167" s="286"/>
      <c r="T167" s="286"/>
      <c r="U167" s="286"/>
      <c r="V167" s="286"/>
      <c r="W167" s="286"/>
      <c r="X167" s="286"/>
      <c r="Y167" s="284"/>
      <c r="Z167" s="286"/>
      <c r="AA167" s="443"/>
      <c r="AB167" s="443"/>
      <c r="AC167" s="443"/>
      <c r="AD167" s="443"/>
      <c r="AE167" s="284"/>
      <c r="AF167" s="284"/>
      <c r="AG167" s="284"/>
      <c r="AH167" s="408"/>
      <c r="AI167" s="408"/>
      <c r="AJ167" s="398"/>
      <c r="AK167" s="399"/>
      <c r="AL167" s="399"/>
      <c r="AM167" s="398"/>
      <c r="AN167" s="406"/>
      <c r="AO167" s="540"/>
      <c r="AP167" s="501"/>
      <c r="AQ167" s="501"/>
      <c r="AR167" s="501"/>
      <c r="AS167" s="501"/>
      <c r="AT167" s="501"/>
      <c r="AU167" s="501"/>
      <c r="AV167" s="501"/>
      <c r="AW167" s="501"/>
      <c r="AX167" s="501"/>
      <c r="AY167" s="501"/>
      <c r="AZ167" s="504"/>
      <c r="BA167" s="507"/>
      <c r="BB167" s="534"/>
      <c r="BC167" s="534"/>
      <c r="BD167" s="534"/>
      <c r="BE167" s="537"/>
    </row>
    <row r="168" spans="1:57" ht="43.5" customHeight="1" thickBot="1">
      <c r="A168" s="786"/>
      <c r="B168" s="887"/>
      <c r="C168" s="787"/>
      <c r="D168" s="284"/>
      <c r="E168" s="284"/>
      <c r="F168" s="284"/>
      <c r="G168" s="284"/>
      <c r="H168" s="421"/>
      <c r="I168" s="113" t="s">
        <v>68</v>
      </c>
      <c r="J168" s="450"/>
      <c r="K168" s="453"/>
      <c r="L168" s="408"/>
      <c r="M168" s="438"/>
      <c r="N168" s="304"/>
      <c r="O168" s="441"/>
      <c r="P168" s="50" t="s">
        <v>173</v>
      </c>
      <c r="Q168" s="45" t="s">
        <v>82</v>
      </c>
      <c r="R168" s="37">
        <f>+IFERROR(VLOOKUP(Q168,[6]DATOS!$E$2:$F$17,2,FALSE),"")</f>
        <v>15</v>
      </c>
      <c r="S168" s="286"/>
      <c r="T168" s="286"/>
      <c r="U168" s="286"/>
      <c r="V168" s="286"/>
      <c r="W168" s="286"/>
      <c r="X168" s="286"/>
      <c r="Y168" s="284"/>
      <c r="Z168" s="286"/>
      <c r="AA168" s="443"/>
      <c r="AB168" s="443"/>
      <c r="AC168" s="443"/>
      <c r="AD168" s="443"/>
      <c r="AE168" s="284"/>
      <c r="AF168" s="284"/>
      <c r="AG168" s="284"/>
      <c r="AH168" s="408"/>
      <c r="AI168" s="408"/>
      <c r="AJ168" s="398"/>
      <c r="AK168" s="399"/>
      <c r="AL168" s="399"/>
      <c r="AM168" s="398"/>
      <c r="AN168" s="406"/>
      <c r="AO168" s="540"/>
      <c r="AP168" s="501"/>
      <c r="AQ168" s="501"/>
      <c r="AR168" s="501"/>
      <c r="AS168" s="501"/>
      <c r="AT168" s="501"/>
      <c r="AU168" s="501"/>
      <c r="AV168" s="501"/>
      <c r="AW168" s="501"/>
      <c r="AX168" s="501"/>
      <c r="AY168" s="501"/>
      <c r="AZ168" s="504"/>
      <c r="BA168" s="507"/>
      <c r="BB168" s="534"/>
      <c r="BC168" s="534"/>
      <c r="BD168" s="534"/>
      <c r="BE168" s="537"/>
    </row>
    <row r="169" spans="1:57" ht="49.5" customHeight="1" thickBot="1">
      <c r="A169" s="786"/>
      <c r="B169" s="887"/>
      <c r="C169" s="787"/>
      <c r="D169" s="284"/>
      <c r="E169" s="284"/>
      <c r="F169" s="284"/>
      <c r="G169" s="284"/>
      <c r="H169" s="67" t="s">
        <v>185</v>
      </c>
      <c r="I169" s="113" t="s">
        <v>68</v>
      </c>
      <c r="J169" s="450"/>
      <c r="K169" s="453"/>
      <c r="L169" s="408"/>
      <c r="M169" s="438"/>
      <c r="N169" s="304"/>
      <c r="O169" s="441"/>
      <c r="P169" s="50" t="s">
        <v>171</v>
      </c>
      <c r="Q169" s="45" t="s">
        <v>85</v>
      </c>
      <c r="R169" s="37">
        <f>+IFERROR(VLOOKUP(Q169,[6]DATOS!$E$2:$F$17,2,FALSE),"")</f>
        <v>15</v>
      </c>
      <c r="S169" s="286"/>
      <c r="T169" s="286"/>
      <c r="U169" s="286"/>
      <c r="V169" s="286"/>
      <c r="W169" s="286"/>
      <c r="X169" s="286"/>
      <c r="Y169" s="284"/>
      <c r="Z169" s="286"/>
      <c r="AA169" s="443"/>
      <c r="AB169" s="443"/>
      <c r="AC169" s="443"/>
      <c r="AD169" s="443"/>
      <c r="AE169" s="284"/>
      <c r="AF169" s="284"/>
      <c r="AG169" s="284"/>
      <c r="AH169" s="408"/>
      <c r="AI169" s="408"/>
      <c r="AJ169" s="398"/>
      <c r="AK169" s="399"/>
      <c r="AL169" s="399"/>
      <c r="AM169" s="398"/>
      <c r="AN169" s="406"/>
      <c r="AO169" s="540"/>
      <c r="AP169" s="501"/>
      <c r="AQ169" s="501"/>
      <c r="AR169" s="501"/>
      <c r="AS169" s="501"/>
      <c r="AT169" s="501"/>
      <c r="AU169" s="501"/>
      <c r="AV169" s="501"/>
      <c r="AW169" s="501"/>
      <c r="AX169" s="501"/>
      <c r="AY169" s="501"/>
      <c r="AZ169" s="504"/>
      <c r="BA169" s="507"/>
      <c r="BB169" s="534"/>
      <c r="BC169" s="534"/>
      <c r="BD169" s="534"/>
      <c r="BE169" s="537"/>
    </row>
    <row r="170" spans="1:57" ht="49.5" customHeight="1" thickBot="1">
      <c r="A170" s="786"/>
      <c r="B170" s="887"/>
      <c r="C170" s="787"/>
      <c r="D170" s="284"/>
      <c r="E170" s="284"/>
      <c r="F170" s="284"/>
      <c r="G170" s="284"/>
      <c r="H170" s="421" t="s">
        <v>184</v>
      </c>
      <c r="I170" s="113" t="s">
        <v>68</v>
      </c>
      <c r="J170" s="450"/>
      <c r="K170" s="453"/>
      <c r="L170" s="408"/>
      <c r="M170" s="438"/>
      <c r="N170" s="304"/>
      <c r="O170" s="441"/>
      <c r="P170" s="50" t="s">
        <v>170</v>
      </c>
      <c r="Q170" s="45" t="s">
        <v>98</v>
      </c>
      <c r="R170" s="37">
        <f>+IFERROR(VLOOKUP(Q170,[6]DATOS!$E$2:$F$17,2,FALSE),"")</f>
        <v>15</v>
      </c>
      <c r="S170" s="286"/>
      <c r="T170" s="286"/>
      <c r="U170" s="286"/>
      <c r="V170" s="286"/>
      <c r="W170" s="286"/>
      <c r="X170" s="286"/>
      <c r="Y170" s="284"/>
      <c r="Z170" s="286"/>
      <c r="AA170" s="443"/>
      <c r="AB170" s="443"/>
      <c r="AC170" s="443"/>
      <c r="AD170" s="443"/>
      <c r="AE170" s="284"/>
      <c r="AF170" s="284"/>
      <c r="AG170" s="284"/>
      <c r="AH170" s="408"/>
      <c r="AI170" s="408"/>
      <c r="AJ170" s="398"/>
      <c r="AK170" s="399"/>
      <c r="AL170" s="399"/>
      <c r="AM170" s="398"/>
      <c r="AN170" s="406"/>
      <c r="AO170" s="540"/>
      <c r="AP170" s="501"/>
      <c r="AQ170" s="501"/>
      <c r="AR170" s="501"/>
      <c r="AS170" s="501"/>
      <c r="AT170" s="501"/>
      <c r="AU170" s="501"/>
      <c r="AV170" s="501"/>
      <c r="AW170" s="501"/>
      <c r="AX170" s="501"/>
      <c r="AY170" s="501"/>
      <c r="AZ170" s="504"/>
      <c r="BA170" s="507"/>
      <c r="BB170" s="534"/>
      <c r="BC170" s="534"/>
      <c r="BD170" s="534"/>
      <c r="BE170" s="537"/>
    </row>
    <row r="171" spans="1:57" ht="47.25" customHeight="1" thickBot="1">
      <c r="A171" s="786"/>
      <c r="B171" s="887"/>
      <c r="C171" s="787"/>
      <c r="D171" s="284"/>
      <c r="E171" s="284"/>
      <c r="F171" s="284"/>
      <c r="G171" s="284"/>
      <c r="H171" s="421"/>
      <c r="I171" s="113" t="s">
        <v>68</v>
      </c>
      <c r="J171" s="450"/>
      <c r="K171" s="453"/>
      <c r="L171" s="408"/>
      <c r="M171" s="438"/>
      <c r="N171" s="304"/>
      <c r="O171" s="441"/>
      <c r="P171" s="50" t="s">
        <v>168</v>
      </c>
      <c r="Q171" s="50" t="s">
        <v>87</v>
      </c>
      <c r="R171" s="37">
        <f>+IFERROR(VLOOKUP(Q171,[6]DATOS!$E$2:$F$17,2,FALSE),"")</f>
        <v>10</v>
      </c>
      <c r="S171" s="286"/>
      <c r="T171" s="286"/>
      <c r="U171" s="286"/>
      <c r="V171" s="286"/>
      <c r="W171" s="286"/>
      <c r="X171" s="286"/>
      <c r="Y171" s="284"/>
      <c r="Z171" s="286"/>
      <c r="AA171" s="443"/>
      <c r="AB171" s="443"/>
      <c r="AC171" s="443"/>
      <c r="AD171" s="443"/>
      <c r="AE171" s="284"/>
      <c r="AF171" s="284"/>
      <c r="AG171" s="284"/>
      <c r="AH171" s="408"/>
      <c r="AI171" s="408"/>
      <c r="AJ171" s="398"/>
      <c r="AK171" s="399"/>
      <c r="AL171" s="399"/>
      <c r="AM171" s="398"/>
      <c r="AN171" s="406"/>
      <c r="AO171" s="540"/>
      <c r="AP171" s="501"/>
      <c r="AQ171" s="501"/>
      <c r="AR171" s="501"/>
      <c r="AS171" s="501"/>
      <c r="AT171" s="501"/>
      <c r="AU171" s="501"/>
      <c r="AV171" s="501"/>
      <c r="AW171" s="501"/>
      <c r="AX171" s="501"/>
      <c r="AY171" s="501"/>
      <c r="AZ171" s="504"/>
      <c r="BA171" s="507"/>
      <c r="BB171" s="534"/>
      <c r="BC171" s="534"/>
      <c r="BD171" s="534"/>
      <c r="BE171" s="537"/>
    </row>
    <row r="172" spans="1:57" ht="46.5" customHeight="1" thickBot="1">
      <c r="A172" s="786"/>
      <c r="B172" s="887"/>
      <c r="C172" s="787"/>
      <c r="D172" s="284"/>
      <c r="E172" s="284"/>
      <c r="F172" s="284"/>
      <c r="G172" s="284"/>
      <c r="H172" s="421" t="s">
        <v>183</v>
      </c>
      <c r="I172" s="113" t="s">
        <v>68</v>
      </c>
      <c r="J172" s="450"/>
      <c r="K172" s="453"/>
      <c r="L172" s="408"/>
      <c r="M172" s="438"/>
      <c r="N172" s="401" t="s">
        <v>363</v>
      </c>
      <c r="O172" s="402" t="s">
        <v>65</v>
      </c>
      <c r="P172" s="69" t="s">
        <v>179</v>
      </c>
      <c r="Q172" s="45" t="s">
        <v>76</v>
      </c>
      <c r="R172" s="68">
        <f>+IFERROR(VLOOKUP(Q172,[6]DATOS!$E$2:$F$17,2,FALSE),"")</f>
        <v>15</v>
      </c>
      <c r="S172" s="403">
        <f>SUM(R172:R178)</f>
        <v>100</v>
      </c>
      <c r="T172" s="403" t="str">
        <f>+IF(AND(S172&lt;=100,S172&gt;=96),"Fuerte",IF(AND(S172&lt;=95,S172&gt;=86),"Moderado",IF(AND(S172&lt;=85,J172&gt;=0),"Débil"," ")))</f>
        <v>Fuerte</v>
      </c>
      <c r="U172" s="403" t="s">
        <v>90</v>
      </c>
      <c r="V172" s="40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03">
        <f>IF(V172="Fuerte",100,IF(V172="Moderado",50,IF(V172="Débil",0)))</f>
        <v>100</v>
      </c>
      <c r="X172" s="286"/>
      <c r="Y172" s="402" t="s">
        <v>362</v>
      </c>
      <c r="Z172" s="442" t="s">
        <v>206</v>
      </c>
      <c r="AA172" s="402" t="s">
        <v>361</v>
      </c>
      <c r="AB172" s="443"/>
      <c r="AC172" s="443"/>
      <c r="AD172" s="443"/>
      <c r="AE172" s="284"/>
      <c r="AF172" s="284"/>
      <c r="AG172" s="284"/>
      <c r="AH172" s="408"/>
      <c r="AI172" s="408"/>
      <c r="AJ172" s="405" t="s">
        <v>466</v>
      </c>
      <c r="AK172" s="399">
        <v>43466</v>
      </c>
      <c r="AL172" s="399">
        <v>43830</v>
      </c>
      <c r="AM172" s="402" t="s">
        <v>360</v>
      </c>
      <c r="AN172" s="406" t="s">
        <v>359</v>
      </c>
      <c r="AO172" s="770"/>
      <c r="AP172" s="769"/>
      <c r="AQ172" s="769"/>
      <c r="AR172" s="769"/>
      <c r="AS172" s="769"/>
      <c r="AT172" s="769"/>
      <c r="AU172" s="769"/>
      <c r="AV172" s="769"/>
      <c r="AW172" s="769"/>
      <c r="AX172" s="769"/>
      <c r="AY172" s="769"/>
      <c r="AZ172" s="749"/>
      <c r="BA172" s="783"/>
      <c r="BB172" s="784"/>
      <c r="BC172" s="784"/>
      <c r="BD172" s="784"/>
      <c r="BE172" s="785"/>
    </row>
    <row r="173" spans="1:57" ht="46.5" customHeight="1" thickBot="1">
      <c r="A173" s="786"/>
      <c r="B173" s="887"/>
      <c r="C173" s="787"/>
      <c r="D173" s="284"/>
      <c r="E173" s="284"/>
      <c r="F173" s="284"/>
      <c r="G173" s="284"/>
      <c r="H173" s="421"/>
      <c r="I173" s="113" t="s">
        <v>68</v>
      </c>
      <c r="J173" s="450"/>
      <c r="K173" s="453"/>
      <c r="L173" s="408"/>
      <c r="M173" s="438"/>
      <c r="N173" s="401"/>
      <c r="O173" s="402"/>
      <c r="P173" s="69" t="s">
        <v>177</v>
      </c>
      <c r="Q173" s="45" t="s">
        <v>78</v>
      </c>
      <c r="R173" s="68">
        <f>+IFERROR(VLOOKUP(Q173,[6]DATOS!$E$2:$F$17,2,FALSE),"")</f>
        <v>15</v>
      </c>
      <c r="S173" s="403"/>
      <c r="T173" s="403"/>
      <c r="U173" s="403"/>
      <c r="V173" s="403"/>
      <c r="W173" s="403"/>
      <c r="X173" s="286"/>
      <c r="Y173" s="402"/>
      <c r="Z173" s="403"/>
      <c r="AA173" s="402"/>
      <c r="AB173" s="443"/>
      <c r="AC173" s="443"/>
      <c r="AD173" s="443"/>
      <c r="AE173" s="284"/>
      <c r="AF173" s="284"/>
      <c r="AG173" s="284"/>
      <c r="AH173" s="408"/>
      <c r="AI173" s="408"/>
      <c r="AJ173" s="405"/>
      <c r="AK173" s="399"/>
      <c r="AL173" s="399"/>
      <c r="AM173" s="402"/>
      <c r="AN173" s="406"/>
      <c r="AO173" s="770"/>
      <c r="AP173" s="769"/>
      <c r="AQ173" s="769"/>
      <c r="AR173" s="769"/>
      <c r="AS173" s="769"/>
      <c r="AT173" s="769"/>
      <c r="AU173" s="769"/>
      <c r="AV173" s="769"/>
      <c r="AW173" s="769"/>
      <c r="AX173" s="769"/>
      <c r="AY173" s="769"/>
      <c r="AZ173" s="749"/>
      <c r="BA173" s="783"/>
      <c r="BB173" s="784"/>
      <c r="BC173" s="784"/>
      <c r="BD173" s="784"/>
      <c r="BE173" s="785"/>
    </row>
    <row r="174" spans="1:57" ht="46.5" customHeight="1" thickBot="1">
      <c r="A174" s="786"/>
      <c r="B174" s="887"/>
      <c r="C174" s="787"/>
      <c r="D174" s="284"/>
      <c r="E174" s="284"/>
      <c r="F174" s="284"/>
      <c r="G174" s="284"/>
      <c r="H174" s="421" t="s">
        <v>182</v>
      </c>
      <c r="I174" s="113" t="s">
        <v>68</v>
      </c>
      <c r="J174" s="450"/>
      <c r="K174" s="453"/>
      <c r="L174" s="408"/>
      <c r="M174" s="438"/>
      <c r="N174" s="401"/>
      <c r="O174" s="402"/>
      <c r="P174" s="69" t="s">
        <v>175</v>
      </c>
      <c r="Q174" s="45" t="s">
        <v>80</v>
      </c>
      <c r="R174" s="68">
        <f>+IFERROR(VLOOKUP(Q174,[6]DATOS!$E$2:$F$17,2,FALSE),"")</f>
        <v>15</v>
      </c>
      <c r="S174" s="403"/>
      <c r="T174" s="403"/>
      <c r="U174" s="403"/>
      <c r="V174" s="403"/>
      <c r="W174" s="403"/>
      <c r="X174" s="286"/>
      <c r="Y174" s="402"/>
      <c r="Z174" s="403"/>
      <c r="AA174" s="402"/>
      <c r="AB174" s="443"/>
      <c r="AC174" s="443"/>
      <c r="AD174" s="443"/>
      <c r="AE174" s="284"/>
      <c r="AF174" s="284"/>
      <c r="AG174" s="284"/>
      <c r="AH174" s="408"/>
      <c r="AI174" s="408"/>
      <c r="AJ174" s="405"/>
      <c r="AK174" s="399"/>
      <c r="AL174" s="399"/>
      <c r="AM174" s="402"/>
      <c r="AN174" s="406"/>
      <c r="AO174" s="770"/>
      <c r="AP174" s="769"/>
      <c r="AQ174" s="769"/>
      <c r="AR174" s="769"/>
      <c r="AS174" s="769"/>
      <c r="AT174" s="769"/>
      <c r="AU174" s="769"/>
      <c r="AV174" s="769"/>
      <c r="AW174" s="769"/>
      <c r="AX174" s="769"/>
      <c r="AY174" s="769"/>
      <c r="AZ174" s="749"/>
      <c r="BA174" s="783"/>
      <c r="BB174" s="784"/>
      <c r="BC174" s="784"/>
      <c r="BD174" s="784"/>
      <c r="BE174" s="785"/>
    </row>
    <row r="175" spans="1:57" ht="36.75" customHeight="1" thickBot="1">
      <c r="A175" s="786"/>
      <c r="B175" s="887"/>
      <c r="C175" s="787"/>
      <c r="D175" s="284"/>
      <c r="E175" s="284"/>
      <c r="F175" s="284"/>
      <c r="G175" s="284"/>
      <c r="H175" s="421"/>
      <c r="I175" s="113" t="s">
        <v>68</v>
      </c>
      <c r="J175" s="450"/>
      <c r="K175" s="453"/>
      <c r="L175" s="408"/>
      <c r="M175" s="438"/>
      <c r="N175" s="401"/>
      <c r="O175" s="402"/>
      <c r="P175" s="69" t="s">
        <v>173</v>
      </c>
      <c r="Q175" s="45" t="s">
        <v>82</v>
      </c>
      <c r="R175" s="68">
        <f>+IFERROR(VLOOKUP(Q175,[6]DATOS!$E$2:$F$17,2,FALSE),"")</f>
        <v>15</v>
      </c>
      <c r="S175" s="403"/>
      <c r="T175" s="403"/>
      <c r="U175" s="403"/>
      <c r="V175" s="403"/>
      <c r="W175" s="403"/>
      <c r="X175" s="286"/>
      <c r="Y175" s="402"/>
      <c r="Z175" s="403"/>
      <c r="AA175" s="402"/>
      <c r="AB175" s="443"/>
      <c r="AC175" s="443"/>
      <c r="AD175" s="443"/>
      <c r="AE175" s="284"/>
      <c r="AF175" s="284"/>
      <c r="AG175" s="284"/>
      <c r="AH175" s="408"/>
      <c r="AI175" s="408"/>
      <c r="AJ175" s="405"/>
      <c r="AK175" s="399"/>
      <c r="AL175" s="399"/>
      <c r="AM175" s="402"/>
      <c r="AN175" s="406"/>
      <c r="AO175" s="770"/>
      <c r="AP175" s="769"/>
      <c r="AQ175" s="769"/>
      <c r="AR175" s="769"/>
      <c r="AS175" s="769"/>
      <c r="AT175" s="769"/>
      <c r="AU175" s="769"/>
      <c r="AV175" s="769"/>
      <c r="AW175" s="769"/>
      <c r="AX175" s="769"/>
      <c r="AY175" s="769"/>
      <c r="AZ175" s="749"/>
      <c r="BA175" s="783"/>
      <c r="BB175" s="784"/>
      <c r="BC175" s="784"/>
      <c r="BD175" s="784"/>
      <c r="BE175" s="785"/>
    </row>
    <row r="176" spans="1:57" ht="36.75" customHeight="1" thickBot="1">
      <c r="A176" s="786"/>
      <c r="B176" s="887"/>
      <c r="C176" s="787"/>
      <c r="D176" s="284"/>
      <c r="E176" s="284"/>
      <c r="F176" s="284"/>
      <c r="G176" s="284"/>
      <c r="H176" s="421" t="s">
        <v>181</v>
      </c>
      <c r="I176" s="113" t="s">
        <v>68</v>
      </c>
      <c r="J176" s="450"/>
      <c r="K176" s="453"/>
      <c r="L176" s="408"/>
      <c r="M176" s="438"/>
      <c r="N176" s="401"/>
      <c r="O176" s="402"/>
      <c r="P176" s="69" t="s">
        <v>171</v>
      </c>
      <c r="Q176" s="45" t="s">
        <v>85</v>
      </c>
      <c r="R176" s="68">
        <f>+IFERROR(VLOOKUP(Q176,[6]DATOS!$E$2:$F$17,2,FALSE),"")</f>
        <v>15</v>
      </c>
      <c r="S176" s="403"/>
      <c r="T176" s="403"/>
      <c r="U176" s="403"/>
      <c r="V176" s="403"/>
      <c r="W176" s="403"/>
      <c r="X176" s="286"/>
      <c r="Y176" s="402"/>
      <c r="Z176" s="403"/>
      <c r="AA176" s="402"/>
      <c r="AB176" s="443"/>
      <c r="AC176" s="443"/>
      <c r="AD176" s="443"/>
      <c r="AE176" s="284"/>
      <c r="AF176" s="284"/>
      <c r="AG176" s="284"/>
      <c r="AH176" s="408"/>
      <c r="AI176" s="408"/>
      <c r="AJ176" s="405"/>
      <c r="AK176" s="399"/>
      <c r="AL176" s="399"/>
      <c r="AM176" s="402"/>
      <c r="AN176" s="406"/>
      <c r="AO176" s="770"/>
      <c r="AP176" s="769"/>
      <c r="AQ176" s="769"/>
      <c r="AR176" s="769"/>
      <c r="AS176" s="769"/>
      <c r="AT176" s="769"/>
      <c r="AU176" s="769"/>
      <c r="AV176" s="769"/>
      <c r="AW176" s="769"/>
      <c r="AX176" s="769"/>
      <c r="AY176" s="769"/>
      <c r="AZ176" s="749"/>
      <c r="BA176" s="783"/>
      <c r="BB176" s="784"/>
      <c r="BC176" s="784"/>
      <c r="BD176" s="784"/>
      <c r="BE176" s="785"/>
    </row>
    <row r="177" spans="1:57" ht="36.75" customHeight="1" thickBot="1">
      <c r="A177" s="786"/>
      <c r="B177" s="887"/>
      <c r="C177" s="787"/>
      <c r="D177" s="284"/>
      <c r="E177" s="284"/>
      <c r="F177" s="284"/>
      <c r="G177" s="284"/>
      <c r="H177" s="421"/>
      <c r="I177" s="113" t="s">
        <v>68</v>
      </c>
      <c r="J177" s="450"/>
      <c r="K177" s="453"/>
      <c r="L177" s="408"/>
      <c r="M177" s="438"/>
      <c r="N177" s="401"/>
      <c r="O177" s="402"/>
      <c r="P177" s="69" t="s">
        <v>170</v>
      </c>
      <c r="Q177" s="45" t="s">
        <v>98</v>
      </c>
      <c r="R177" s="68">
        <f>+IFERROR(VLOOKUP(Q177,[6]DATOS!$E$2:$F$17,2,FALSE),"")</f>
        <v>15</v>
      </c>
      <c r="S177" s="403"/>
      <c r="T177" s="403"/>
      <c r="U177" s="403"/>
      <c r="V177" s="403"/>
      <c r="W177" s="403"/>
      <c r="X177" s="286"/>
      <c r="Y177" s="402"/>
      <c r="Z177" s="403"/>
      <c r="AA177" s="402"/>
      <c r="AB177" s="443"/>
      <c r="AC177" s="443"/>
      <c r="AD177" s="443"/>
      <c r="AE177" s="284"/>
      <c r="AF177" s="284"/>
      <c r="AG177" s="284"/>
      <c r="AH177" s="408"/>
      <c r="AI177" s="408"/>
      <c r="AJ177" s="405"/>
      <c r="AK177" s="399"/>
      <c r="AL177" s="399"/>
      <c r="AM177" s="402"/>
      <c r="AN177" s="406"/>
      <c r="AO177" s="770"/>
      <c r="AP177" s="769"/>
      <c r="AQ177" s="769"/>
      <c r="AR177" s="769"/>
      <c r="AS177" s="769"/>
      <c r="AT177" s="769"/>
      <c r="AU177" s="769"/>
      <c r="AV177" s="769"/>
      <c r="AW177" s="769"/>
      <c r="AX177" s="769"/>
      <c r="AY177" s="769"/>
      <c r="AZ177" s="749"/>
      <c r="BA177" s="783"/>
      <c r="BB177" s="784"/>
      <c r="BC177" s="784"/>
      <c r="BD177" s="784"/>
      <c r="BE177" s="785"/>
    </row>
    <row r="178" spans="1:57" ht="36.75" customHeight="1" thickBot="1">
      <c r="A178" s="786"/>
      <c r="B178" s="887"/>
      <c r="C178" s="787"/>
      <c r="D178" s="284"/>
      <c r="E178" s="284"/>
      <c r="F178" s="284"/>
      <c r="G178" s="284"/>
      <c r="H178" s="422" t="s">
        <v>180</v>
      </c>
      <c r="I178" s="113" t="s">
        <v>68</v>
      </c>
      <c r="J178" s="450"/>
      <c r="K178" s="453"/>
      <c r="L178" s="408"/>
      <c r="M178" s="438"/>
      <c r="N178" s="401"/>
      <c r="O178" s="402"/>
      <c r="P178" s="69" t="s">
        <v>168</v>
      </c>
      <c r="Q178" s="50" t="s">
        <v>87</v>
      </c>
      <c r="R178" s="68">
        <f>+IFERROR(VLOOKUP(Q178,[6]DATOS!$E$2:$F$17,2,FALSE),"")</f>
        <v>10</v>
      </c>
      <c r="S178" s="403"/>
      <c r="T178" s="403"/>
      <c r="U178" s="403"/>
      <c r="V178" s="403"/>
      <c r="W178" s="403"/>
      <c r="X178" s="286"/>
      <c r="Y178" s="402"/>
      <c r="Z178" s="403"/>
      <c r="AA178" s="402"/>
      <c r="AB178" s="443"/>
      <c r="AC178" s="443"/>
      <c r="AD178" s="443"/>
      <c r="AE178" s="284"/>
      <c r="AF178" s="284"/>
      <c r="AG178" s="284"/>
      <c r="AH178" s="408"/>
      <c r="AI178" s="408"/>
      <c r="AJ178" s="405"/>
      <c r="AK178" s="399"/>
      <c r="AL178" s="399"/>
      <c r="AM178" s="402"/>
      <c r="AN178" s="406"/>
      <c r="AO178" s="770"/>
      <c r="AP178" s="769"/>
      <c r="AQ178" s="769"/>
      <c r="AR178" s="769"/>
      <c r="AS178" s="769"/>
      <c r="AT178" s="769"/>
      <c r="AU178" s="769"/>
      <c r="AV178" s="769"/>
      <c r="AW178" s="769"/>
      <c r="AX178" s="769"/>
      <c r="AY178" s="769"/>
      <c r="AZ178" s="749"/>
      <c r="BA178" s="783"/>
      <c r="BB178" s="784"/>
      <c r="BC178" s="784"/>
      <c r="BD178" s="784"/>
      <c r="BE178" s="785"/>
    </row>
    <row r="179" spans="1:57" ht="36.75" customHeight="1" thickBot="1">
      <c r="A179" s="786"/>
      <c r="B179" s="887"/>
      <c r="C179" s="787"/>
      <c r="D179" s="284"/>
      <c r="E179" s="284"/>
      <c r="F179" s="284"/>
      <c r="G179" s="284"/>
      <c r="H179" s="423"/>
      <c r="I179" s="113" t="s">
        <v>68</v>
      </c>
      <c r="J179" s="450"/>
      <c r="K179" s="453"/>
      <c r="L179" s="408"/>
      <c r="M179" s="438"/>
      <c r="N179" s="788" t="s">
        <v>358</v>
      </c>
      <c r="O179" s="402" t="s">
        <v>65</v>
      </c>
      <c r="P179" s="69" t="s">
        <v>179</v>
      </c>
      <c r="Q179" s="45" t="s">
        <v>76</v>
      </c>
      <c r="R179" s="68">
        <f>+IFERROR(VLOOKUP(Q179,[6]DATOS!$E$2:$F$17,2,FALSE),"")</f>
        <v>15</v>
      </c>
      <c r="S179" s="403">
        <f>SUM(R179:R185)</f>
        <v>100</v>
      </c>
      <c r="T179" s="403" t="str">
        <f>+IF(AND(S179&lt;=100,S179&gt;=96),"Fuerte",IF(AND(S179&lt;=95,S179&gt;=86),"Moderado",IF(AND(S179&lt;=85,J179&gt;=0),"Débil"," ")))</f>
        <v>Fuerte</v>
      </c>
      <c r="U179" s="403" t="s">
        <v>90</v>
      </c>
      <c r="V179" s="40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03">
        <f>IF(V179="Fuerte",100,IF(V179="Moderado",50,IF(V179="Débil",0)))</f>
        <v>100</v>
      </c>
      <c r="X179" s="286"/>
      <c r="Y179" s="402" t="s">
        <v>257</v>
      </c>
      <c r="Z179" s="428" t="s">
        <v>206</v>
      </c>
      <c r="AA179" s="416" t="s">
        <v>259</v>
      </c>
      <c r="AB179" s="443"/>
      <c r="AC179" s="443"/>
      <c r="AD179" s="443"/>
      <c r="AE179" s="284"/>
      <c r="AF179" s="36"/>
      <c r="AG179" s="284"/>
      <c r="AH179" s="408"/>
      <c r="AI179" s="408"/>
      <c r="AJ179" s="431" t="s">
        <v>465</v>
      </c>
      <c r="AK179" s="399">
        <v>43466</v>
      </c>
      <c r="AL179" s="399">
        <v>43830</v>
      </c>
      <c r="AM179" s="416" t="s">
        <v>257</v>
      </c>
      <c r="AN179" s="434" t="s">
        <v>357</v>
      </c>
      <c r="AO179" s="66"/>
      <c r="AP179" s="65"/>
      <c r="AQ179" s="65"/>
      <c r="AR179" s="65"/>
      <c r="AS179" s="65"/>
      <c r="AT179" s="65"/>
      <c r="AU179" s="65"/>
      <c r="AV179" s="65"/>
      <c r="AW179" s="65"/>
      <c r="AX179" s="65"/>
      <c r="AY179" s="65"/>
      <c r="AZ179" s="64"/>
      <c r="BA179" s="63"/>
      <c r="BB179" s="62"/>
      <c r="BC179" s="62"/>
      <c r="BD179" s="62"/>
      <c r="BE179" s="61"/>
    </row>
    <row r="180" spans="1:57" ht="36.75" customHeight="1" thickBot="1">
      <c r="A180" s="786"/>
      <c r="B180" s="887"/>
      <c r="C180" s="787"/>
      <c r="D180" s="284"/>
      <c r="E180" s="284"/>
      <c r="F180" s="284"/>
      <c r="G180" s="284"/>
      <c r="H180" s="424"/>
      <c r="I180" s="113" t="s">
        <v>68</v>
      </c>
      <c r="J180" s="450"/>
      <c r="K180" s="453"/>
      <c r="L180" s="408"/>
      <c r="M180" s="438"/>
      <c r="N180" s="789"/>
      <c r="O180" s="402"/>
      <c r="P180" s="69" t="s">
        <v>177</v>
      </c>
      <c r="Q180" s="45" t="s">
        <v>78</v>
      </c>
      <c r="R180" s="68">
        <f>+IFERROR(VLOOKUP(Q180,[6]DATOS!$E$2:$F$17,2,FALSE),"")</f>
        <v>15</v>
      </c>
      <c r="S180" s="403"/>
      <c r="T180" s="403"/>
      <c r="U180" s="403"/>
      <c r="V180" s="403"/>
      <c r="W180" s="403"/>
      <c r="X180" s="286"/>
      <c r="Y180" s="402"/>
      <c r="Z180" s="429"/>
      <c r="AA180" s="417"/>
      <c r="AB180" s="443"/>
      <c r="AC180" s="443"/>
      <c r="AD180" s="443"/>
      <c r="AE180" s="284"/>
      <c r="AF180" s="36"/>
      <c r="AG180" s="284"/>
      <c r="AH180" s="408"/>
      <c r="AI180" s="408"/>
      <c r="AJ180" s="432"/>
      <c r="AK180" s="399"/>
      <c r="AL180" s="399"/>
      <c r="AM180" s="417"/>
      <c r="AN180" s="435"/>
      <c r="AO180" s="66"/>
      <c r="AP180" s="65"/>
      <c r="AQ180" s="65"/>
      <c r="AR180" s="65"/>
      <c r="AS180" s="65"/>
      <c r="AT180" s="65"/>
      <c r="AU180" s="65"/>
      <c r="AV180" s="65"/>
      <c r="AW180" s="65"/>
      <c r="AX180" s="65"/>
      <c r="AY180" s="65"/>
      <c r="AZ180" s="64"/>
      <c r="BA180" s="63"/>
      <c r="BB180" s="62"/>
      <c r="BC180" s="62"/>
      <c r="BD180" s="62"/>
      <c r="BE180" s="61"/>
    </row>
    <row r="181" spans="1:57" ht="36.75" customHeight="1" thickBot="1">
      <c r="A181" s="786"/>
      <c r="B181" s="887"/>
      <c r="C181" s="787"/>
      <c r="D181" s="284"/>
      <c r="E181" s="284"/>
      <c r="F181" s="284"/>
      <c r="G181" s="284"/>
      <c r="H181" s="422" t="s">
        <v>178</v>
      </c>
      <c r="I181" s="113" t="s">
        <v>68</v>
      </c>
      <c r="J181" s="450"/>
      <c r="K181" s="453"/>
      <c r="L181" s="408"/>
      <c r="M181" s="438"/>
      <c r="N181" s="789"/>
      <c r="O181" s="402"/>
      <c r="P181" s="69" t="s">
        <v>175</v>
      </c>
      <c r="Q181" s="45" t="s">
        <v>80</v>
      </c>
      <c r="R181" s="68">
        <f>+IFERROR(VLOOKUP(Q181,[6]DATOS!$E$2:$F$17,2,FALSE),"")</f>
        <v>15</v>
      </c>
      <c r="S181" s="403"/>
      <c r="T181" s="403"/>
      <c r="U181" s="403"/>
      <c r="V181" s="403"/>
      <c r="W181" s="403"/>
      <c r="X181" s="286"/>
      <c r="Y181" s="402"/>
      <c r="Z181" s="429"/>
      <c r="AA181" s="417"/>
      <c r="AB181" s="443"/>
      <c r="AC181" s="443"/>
      <c r="AD181" s="443"/>
      <c r="AE181" s="284"/>
      <c r="AF181" s="36"/>
      <c r="AG181" s="284"/>
      <c r="AH181" s="408"/>
      <c r="AI181" s="408"/>
      <c r="AJ181" s="432"/>
      <c r="AK181" s="399"/>
      <c r="AL181" s="399"/>
      <c r="AM181" s="417"/>
      <c r="AN181" s="435"/>
      <c r="AO181" s="66"/>
      <c r="AP181" s="65"/>
      <c r="AQ181" s="65"/>
      <c r="AR181" s="65"/>
      <c r="AS181" s="65"/>
      <c r="AT181" s="65"/>
      <c r="AU181" s="65"/>
      <c r="AV181" s="65"/>
      <c r="AW181" s="65"/>
      <c r="AX181" s="65"/>
      <c r="AY181" s="65"/>
      <c r="AZ181" s="64"/>
      <c r="BA181" s="63"/>
      <c r="BB181" s="62"/>
      <c r="BC181" s="62"/>
      <c r="BD181" s="62"/>
      <c r="BE181" s="61"/>
    </row>
    <row r="182" spans="1:57" ht="36.75" customHeight="1" thickBot="1">
      <c r="A182" s="786"/>
      <c r="B182" s="887"/>
      <c r="C182" s="787"/>
      <c r="D182" s="284"/>
      <c r="E182" s="284"/>
      <c r="F182" s="284"/>
      <c r="G182" s="284"/>
      <c r="H182" s="423"/>
      <c r="I182" s="113" t="s">
        <v>68</v>
      </c>
      <c r="J182" s="450"/>
      <c r="K182" s="453"/>
      <c r="L182" s="408"/>
      <c r="M182" s="438"/>
      <c r="N182" s="789"/>
      <c r="O182" s="402"/>
      <c r="P182" s="69" t="s">
        <v>173</v>
      </c>
      <c r="Q182" s="45" t="s">
        <v>82</v>
      </c>
      <c r="R182" s="68">
        <f>+IFERROR(VLOOKUP(Q182,[6]DATOS!$E$2:$F$17,2,FALSE),"")</f>
        <v>15</v>
      </c>
      <c r="S182" s="403"/>
      <c r="T182" s="403"/>
      <c r="U182" s="403"/>
      <c r="V182" s="403"/>
      <c r="W182" s="403"/>
      <c r="X182" s="286"/>
      <c r="Y182" s="402"/>
      <c r="Z182" s="429"/>
      <c r="AA182" s="417"/>
      <c r="AB182" s="443"/>
      <c r="AC182" s="443"/>
      <c r="AD182" s="443"/>
      <c r="AE182" s="284"/>
      <c r="AF182" s="36"/>
      <c r="AG182" s="284"/>
      <c r="AH182" s="408"/>
      <c r="AI182" s="408"/>
      <c r="AJ182" s="432"/>
      <c r="AK182" s="399"/>
      <c r="AL182" s="399"/>
      <c r="AM182" s="417"/>
      <c r="AN182" s="435"/>
      <c r="AO182" s="66"/>
      <c r="AP182" s="65"/>
      <c r="AQ182" s="65"/>
      <c r="AR182" s="65"/>
      <c r="AS182" s="65"/>
      <c r="AT182" s="65"/>
      <c r="AU182" s="65"/>
      <c r="AV182" s="65"/>
      <c r="AW182" s="65"/>
      <c r="AX182" s="65"/>
      <c r="AY182" s="65"/>
      <c r="AZ182" s="64"/>
      <c r="BA182" s="63"/>
      <c r="BB182" s="62"/>
      <c r="BC182" s="62"/>
      <c r="BD182" s="62"/>
      <c r="BE182" s="61"/>
    </row>
    <row r="183" spans="1:57" ht="36.75" customHeight="1" thickBot="1">
      <c r="A183" s="786"/>
      <c r="B183" s="887"/>
      <c r="C183" s="787"/>
      <c r="D183" s="284"/>
      <c r="E183" s="284"/>
      <c r="F183" s="284"/>
      <c r="G183" s="284"/>
      <c r="H183" s="424"/>
      <c r="I183" s="113" t="s">
        <v>68</v>
      </c>
      <c r="J183" s="450"/>
      <c r="K183" s="453"/>
      <c r="L183" s="408"/>
      <c r="M183" s="438"/>
      <c r="N183" s="789"/>
      <c r="O183" s="402"/>
      <c r="P183" s="69" t="s">
        <v>171</v>
      </c>
      <c r="Q183" s="45" t="s">
        <v>85</v>
      </c>
      <c r="R183" s="68">
        <f>+IFERROR(VLOOKUP(Q183,[6]DATOS!$E$2:$F$17,2,FALSE),"")</f>
        <v>15</v>
      </c>
      <c r="S183" s="403"/>
      <c r="T183" s="403"/>
      <c r="U183" s="403"/>
      <c r="V183" s="403"/>
      <c r="W183" s="403"/>
      <c r="X183" s="286"/>
      <c r="Y183" s="402"/>
      <c r="Z183" s="429"/>
      <c r="AA183" s="417"/>
      <c r="AB183" s="443"/>
      <c r="AC183" s="443"/>
      <c r="AD183" s="443"/>
      <c r="AE183" s="284"/>
      <c r="AF183" s="36"/>
      <c r="AG183" s="284"/>
      <c r="AH183" s="408"/>
      <c r="AI183" s="408"/>
      <c r="AJ183" s="432"/>
      <c r="AK183" s="399"/>
      <c r="AL183" s="399"/>
      <c r="AM183" s="417"/>
      <c r="AN183" s="435"/>
      <c r="AO183" s="66"/>
      <c r="AP183" s="65"/>
      <c r="AQ183" s="65"/>
      <c r="AR183" s="65"/>
      <c r="AS183" s="65"/>
      <c r="AT183" s="65"/>
      <c r="AU183" s="65"/>
      <c r="AV183" s="65"/>
      <c r="AW183" s="65"/>
      <c r="AX183" s="65"/>
      <c r="AY183" s="65"/>
      <c r="AZ183" s="64"/>
      <c r="BA183" s="63"/>
      <c r="BB183" s="62"/>
      <c r="BC183" s="62"/>
      <c r="BD183" s="62"/>
      <c r="BE183" s="61"/>
    </row>
    <row r="184" spans="1:57" ht="36.75" customHeight="1" thickBot="1">
      <c r="A184" s="786"/>
      <c r="B184" s="887"/>
      <c r="C184" s="787"/>
      <c r="D184" s="284"/>
      <c r="E184" s="284"/>
      <c r="F184" s="284"/>
      <c r="G184" s="284"/>
      <c r="H184" s="419" t="s">
        <v>176</v>
      </c>
      <c r="I184" s="113" t="s">
        <v>68</v>
      </c>
      <c r="J184" s="450"/>
      <c r="K184" s="453"/>
      <c r="L184" s="408"/>
      <c r="M184" s="438"/>
      <c r="N184" s="789"/>
      <c r="O184" s="402"/>
      <c r="P184" s="69" t="s">
        <v>170</v>
      </c>
      <c r="Q184" s="45" t="s">
        <v>98</v>
      </c>
      <c r="R184" s="68">
        <f>+IFERROR(VLOOKUP(Q184,[6]DATOS!$E$2:$F$17,2,FALSE),"")</f>
        <v>15</v>
      </c>
      <c r="S184" s="403"/>
      <c r="T184" s="403"/>
      <c r="U184" s="403"/>
      <c r="V184" s="403"/>
      <c r="W184" s="403"/>
      <c r="X184" s="286"/>
      <c r="Y184" s="402"/>
      <c r="Z184" s="429"/>
      <c r="AA184" s="417"/>
      <c r="AB184" s="443"/>
      <c r="AC184" s="443"/>
      <c r="AD184" s="443"/>
      <c r="AE184" s="284"/>
      <c r="AF184" s="36"/>
      <c r="AG184" s="284"/>
      <c r="AH184" s="408"/>
      <c r="AI184" s="408"/>
      <c r="AJ184" s="432"/>
      <c r="AK184" s="399"/>
      <c r="AL184" s="399"/>
      <c r="AM184" s="417"/>
      <c r="AN184" s="435"/>
      <c r="AO184" s="66"/>
      <c r="AP184" s="65"/>
      <c r="AQ184" s="65"/>
      <c r="AR184" s="65"/>
      <c r="AS184" s="65"/>
      <c r="AT184" s="65"/>
      <c r="AU184" s="65"/>
      <c r="AV184" s="65"/>
      <c r="AW184" s="65"/>
      <c r="AX184" s="65"/>
      <c r="AY184" s="65"/>
      <c r="AZ184" s="64"/>
      <c r="BA184" s="63"/>
      <c r="BB184" s="62"/>
      <c r="BC184" s="62"/>
      <c r="BD184" s="62"/>
      <c r="BE184" s="61"/>
    </row>
    <row r="185" spans="1:57" ht="36.75" customHeight="1" thickBot="1">
      <c r="A185" s="786"/>
      <c r="B185" s="887"/>
      <c r="C185" s="787"/>
      <c r="D185" s="284"/>
      <c r="E185" s="284"/>
      <c r="F185" s="284"/>
      <c r="G185" s="284"/>
      <c r="H185" s="419"/>
      <c r="I185" s="113" t="s">
        <v>68</v>
      </c>
      <c r="J185" s="450"/>
      <c r="K185" s="453"/>
      <c r="L185" s="408"/>
      <c r="M185" s="438"/>
      <c r="N185" s="790"/>
      <c r="O185" s="402"/>
      <c r="P185" s="69" t="s">
        <v>168</v>
      </c>
      <c r="Q185" s="50" t="s">
        <v>87</v>
      </c>
      <c r="R185" s="68">
        <f>+IFERROR(VLOOKUP(Q185,[6]DATOS!$E$2:$F$17,2,FALSE),"")</f>
        <v>10</v>
      </c>
      <c r="S185" s="403"/>
      <c r="T185" s="403"/>
      <c r="U185" s="403"/>
      <c r="V185" s="403"/>
      <c r="W185" s="403"/>
      <c r="X185" s="286"/>
      <c r="Y185" s="402"/>
      <c r="Z185" s="430"/>
      <c r="AA185" s="418"/>
      <c r="AB185" s="443"/>
      <c r="AC185" s="443"/>
      <c r="AD185" s="443"/>
      <c r="AE185" s="284"/>
      <c r="AF185" s="36"/>
      <c r="AG185" s="284"/>
      <c r="AH185" s="408"/>
      <c r="AI185" s="408"/>
      <c r="AJ185" s="433"/>
      <c r="AK185" s="399"/>
      <c r="AL185" s="399"/>
      <c r="AM185" s="418"/>
      <c r="AN185" s="436"/>
      <c r="AO185" s="66"/>
      <c r="AP185" s="65"/>
      <c r="AQ185" s="65"/>
      <c r="AR185" s="65"/>
      <c r="AS185" s="65"/>
      <c r="AT185" s="65"/>
      <c r="AU185" s="65"/>
      <c r="AV185" s="65"/>
      <c r="AW185" s="65"/>
      <c r="AX185" s="65"/>
      <c r="AY185" s="65"/>
      <c r="AZ185" s="64"/>
      <c r="BA185" s="63"/>
      <c r="BB185" s="62"/>
      <c r="BC185" s="62"/>
      <c r="BD185" s="62"/>
      <c r="BE185" s="61"/>
    </row>
    <row r="186" spans="1:57" ht="45" customHeight="1" thickBot="1">
      <c r="A186" s="786"/>
      <c r="B186" s="887"/>
      <c r="C186" s="787"/>
      <c r="D186" s="284"/>
      <c r="E186" s="284"/>
      <c r="F186" s="284"/>
      <c r="G186" s="284"/>
      <c r="H186" s="419"/>
      <c r="I186" s="113" t="s">
        <v>68</v>
      </c>
      <c r="J186" s="450"/>
      <c r="K186" s="453"/>
      <c r="L186" s="408"/>
      <c r="M186" s="438"/>
      <c r="N186" s="401" t="s">
        <v>356</v>
      </c>
      <c r="O186" s="402" t="s">
        <v>65</v>
      </c>
      <c r="P186" s="69" t="s">
        <v>179</v>
      </c>
      <c r="Q186" s="45" t="s">
        <v>76</v>
      </c>
      <c r="R186" s="68">
        <f>+IFERROR(VLOOKUP(Q186,[6]DATOS!$E$2:$F$17,2,FALSE),"")</f>
        <v>15</v>
      </c>
      <c r="S186" s="403">
        <f>SUM(R186:R192)</f>
        <v>100</v>
      </c>
      <c r="T186" s="403" t="str">
        <f>+IF(AND(S186&lt;=100,S186&gt;=96),"Fuerte",IF(AND(S186&lt;=95,S186&gt;=86),"Moderado",IF(AND(S186&lt;=85,J186&gt;=0),"Débil"," ")))</f>
        <v>Fuerte</v>
      </c>
      <c r="U186" s="403" t="s">
        <v>90</v>
      </c>
      <c r="V186" s="40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03">
        <f>IF(V186="Fuerte",100,IF(V186="Moderado",50,IF(V186="Débil",0)))</f>
        <v>100</v>
      </c>
      <c r="X186" s="286"/>
      <c r="Y186" s="402" t="s">
        <v>355</v>
      </c>
      <c r="Z186" s="403" t="s">
        <v>340</v>
      </c>
      <c r="AA186" s="402" t="s">
        <v>354</v>
      </c>
      <c r="AB186" s="443"/>
      <c r="AC186" s="443"/>
      <c r="AD186" s="443"/>
      <c r="AE186" s="284"/>
      <c r="AF186" s="36"/>
      <c r="AG186" s="284"/>
      <c r="AH186" s="408"/>
      <c r="AI186" s="408"/>
      <c r="AJ186" s="410" t="s">
        <v>353</v>
      </c>
      <c r="AK186" s="413">
        <v>43497</v>
      </c>
      <c r="AL186" s="413">
        <v>43830</v>
      </c>
      <c r="AM186" s="416" t="s">
        <v>347</v>
      </c>
      <c r="AN186" s="406" t="s">
        <v>352</v>
      </c>
      <c r="AO186" s="66"/>
      <c r="AP186" s="65"/>
      <c r="AQ186" s="65"/>
      <c r="AR186" s="65"/>
      <c r="AS186" s="65"/>
      <c r="AT186" s="65"/>
      <c r="AU186" s="65"/>
      <c r="AV186" s="65"/>
      <c r="AW186" s="65"/>
      <c r="AX186" s="65"/>
      <c r="AY186" s="65"/>
      <c r="AZ186" s="64"/>
      <c r="BA186" s="63"/>
      <c r="BB186" s="62"/>
      <c r="BC186" s="62"/>
      <c r="BD186" s="62"/>
      <c r="BE186" s="61"/>
    </row>
    <row r="187" spans="1:57" ht="31.5" customHeight="1" thickBot="1">
      <c r="A187" s="786"/>
      <c r="B187" s="887"/>
      <c r="C187" s="787"/>
      <c r="D187" s="284"/>
      <c r="E187" s="284"/>
      <c r="F187" s="284"/>
      <c r="G187" s="284"/>
      <c r="H187" s="419" t="s">
        <v>174</v>
      </c>
      <c r="I187" s="113" t="s">
        <v>68</v>
      </c>
      <c r="J187" s="450"/>
      <c r="K187" s="453"/>
      <c r="L187" s="408"/>
      <c r="M187" s="438"/>
      <c r="N187" s="401"/>
      <c r="O187" s="402"/>
      <c r="P187" s="69" t="s">
        <v>177</v>
      </c>
      <c r="Q187" s="45" t="s">
        <v>78</v>
      </c>
      <c r="R187" s="68">
        <f>+IFERROR(VLOOKUP(Q187,[6]DATOS!$E$2:$F$17,2,FALSE),"")</f>
        <v>15</v>
      </c>
      <c r="S187" s="403"/>
      <c r="T187" s="403"/>
      <c r="U187" s="403"/>
      <c r="V187" s="403"/>
      <c r="W187" s="403"/>
      <c r="X187" s="286"/>
      <c r="Y187" s="402"/>
      <c r="Z187" s="403"/>
      <c r="AA187" s="402"/>
      <c r="AB187" s="443"/>
      <c r="AC187" s="443"/>
      <c r="AD187" s="443"/>
      <c r="AE187" s="284"/>
      <c r="AF187" s="36"/>
      <c r="AG187" s="284"/>
      <c r="AH187" s="408"/>
      <c r="AI187" s="408"/>
      <c r="AJ187" s="411"/>
      <c r="AK187" s="414"/>
      <c r="AL187" s="414"/>
      <c r="AM187" s="417"/>
      <c r="AN187" s="406"/>
      <c r="AO187" s="66"/>
      <c r="AP187" s="65"/>
      <c r="AQ187" s="65"/>
      <c r="AR187" s="65"/>
      <c r="AS187" s="65"/>
      <c r="AT187" s="65"/>
      <c r="AU187" s="65"/>
      <c r="AV187" s="65"/>
      <c r="AW187" s="65"/>
      <c r="AX187" s="65"/>
      <c r="AY187" s="65"/>
      <c r="AZ187" s="64"/>
      <c r="BA187" s="63"/>
      <c r="BB187" s="62"/>
      <c r="BC187" s="62"/>
      <c r="BD187" s="62"/>
      <c r="BE187" s="61"/>
    </row>
    <row r="188" spans="1:57" ht="31.5" customHeight="1" thickBot="1">
      <c r="A188" s="786"/>
      <c r="B188" s="887"/>
      <c r="C188" s="787"/>
      <c r="D188" s="284"/>
      <c r="E188" s="284"/>
      <c r="F188" s="284"/>
      <c r="G188" s="284"/>
      <c r="H188" s="419"/>
      <c r="I188" s="113" t="s">
        <v>68</v>
      </c>
      <c r="J188" s="450"/>
      <c r="K188" s="453"/>
      <c r="L188" s="408"/>
      <c r="M188" s="438"/>
      <c r="N188" s="401"/>
      <c r="O188" s="402"/>
      <c r="P188" s="69" t="s">
        <v>175</v>
      </c>
      <c r="Q188" s="45" t="s">
        <v>80</v>
      </c>
      <c r="R188" s="68">
        <f>+IFERROR(VLOOKUP(Q188,[6]DATOS!$E$2:$F$17,2,FALSE),"")</f>
        <v>15</v>
      </c>
      <c r="S188" s="403"/>
      <c r="T188" s="403"/>
      <c r="U188" s="403"/>
      <c r="V188" s="403"/>
      <c r="W188" s="403"/>
      <c r="X188" s="286"/>
      <c r="Y188" s="402"/>
      <c r="Z188" s="403"/>
      <c r="AA188" s="402"/>
      <c r="AB188" s="443"/>
      <c r="AC188" s="443"/>
      <c r="AD188" s="443"/>
      <c r="AE188" s="284"/>
      <c r="AF188" s="36"/>
      <c r="AG188" s="284"/>
      <c r="AH188" s="408"/>
      <c r="AI188" s="408"/>
      <c r="AJ188" s="411"/>
      <c r="AK188" s="414"/>
      <c r="AL188" s="414"/>
      <c r="AM188" s="417"/>
      <c r="AN188" s="406"/>
      <c r="AO188" s="66"/>
      <c r="AP188" s="65"/>
      <c r="AQ188" s="65"/>
      <c r="AR188" s="65"/>
      <c r="AS188" s="65"/>
      <c r="AT188" s="65"/>
      <c r="AU188" s="65"/>
      <c r="AV188" s="65"/>
      <c r="AW188" s="65"/>
      <c r="AX188" s="65"/>
      <c r="AY188" s="65"/>
      <c r="AZ188" s="64"/>
      <c r="BA188" s="63"/>
      <c r="BB188" s="62"/>
      <c r="BC188" s="62"/>
      <c r="BD188" s="62"/>
      <c r="BE188" s="61"/>
    </row>
    <row r="189" spans="1:57" ht="31.5" customHeight="1" thickBot="1">
      <c r="A189" s="786"/>
      <c r="B189" s="887"/>
      <c r="C189" s="787"/>
      <c r="D189" s="284"/>
      <c r="E189" s="284"/>
      <c r="F189" s="284"/>
      <c r="G189" s="284"/>
      <c r="H189" s="419"/>
      <c r="I189" s="113" t="s">
        <v>68</v>
      </c>
      <c r="J189" s="450"/>
      <c r="K189" s="453"/>
      <c r="L189" s="408"/>
      <c r="M189" s="438"/>
      <c r="N189" s="401"/>
      <c r="O189" s="402"/>
      <c r="P189" s="69" t="s">
        <v>173</v>
      </c>
      <c r="Q189" s="45" t="s">
        <v>82</v>
      </c>
      <c r="R189" s="68">
        <f>+IFERROR(VLOOKUP(Q189,[6]DATOS!$E$2:$F$17,2,FALSE),"")</f>
        <v>15</v>
      </c>
      <c r="S189" s="403"/>
      <c r="T189" s="403"/>
      <c r="U189" s="403"/>
      <c r="V189" s="403"/>
      <c r="W189" s="403"/>
      <c r="X189" s="286"/>
      <c r="Y189" s="402"/>
      <c r="Z189" s="403"/>
      <c r="AA189" s="402"/>
      <c r="AB189" s="443"/>
      <c r="AC189" s="443"/>
      <c r="AD189" s="443"/>
      <c r="AE189" s="284"/>
      <c r="AF189" s="36"/>
      <c r="AG189" s="284"/>
      <c r="AH189" s="408"/>
      <c r="AI189" s="408"/>
      <c r="AJ189" s="411"/>
      <c r="AK189" s="414"/>
      <c r="AL189" s="414"/>
      <c r="AM189" s="417"/>
      <c r="AN189" s="406"/>
      <c r="AO189" s="66"/>
      <c r="AP189" s="65"/>
      <c r="AQ189" s="65"/>
      <c r="AR189" s="65"/>
      <c r="AS189" s="65"/>
      <c r="AT189" s="65"/>
      <c r="AU189" s="65"/>
      <c r="AV189" s="65"/>
      <c r="AW189" s="65"/>
      <c r="AX189" s="65"/>
      <c r="AY189" s="65"/>
      <c r="AZ189" s="64"/>
      <c r="BA189" s="63"/>
      <c r="BB189" s="62"/>
      <c r="BC189" s="62"/>
      <c r="BD189" s="62"/>
      <c r="BE189" s="61"/>
    </row>
    <row r="190" spans="1:57" ht="31.5" customHeight="1" thickBot="1">
      <c r="A190" s="786"/>
      <c r="B190" s="887"/>
      <c r="C190" s="787"/>
      <c r="D190" s="284"/>
      <c r="E190" s="284"/>
      <c r="F190" s="284"/>
      <c r="G190" s="284"/>
      <c r="H190" s="419" t="s">
        <v>172</v>
      </c>
      <c r="I190" s="113" t="s">
        <v>68</v>
      </c>
      <c r="J190" s="450"/>
      <c r="K190" s="453"/>
      <c r="L190" s="408"/>
      <c r="M190" s="438"/>
      <c r="N190" s="401"/>
      <c r="O190" s="402"/>
      <c r="P190" s="69" t="s">
        <v>171</v>
      </c>
      <c r="Q190" s="45" t="s">
        <v>85</v>
      </c>
      <c r="R190" s="68">
        <f>+IFERROR(VLOOKUP(Q190,[6]DATOS!$E$2:$F$17,2,FALSE),"")</f>
        <v>15</v>
      </c>
      <c r="S190" s="403"/>
      <c r="T190" s="403"/>
      <c r="U190" s="403"/>
      <c r="V190" s="403"/>
      <c r="W190" s="403"/>
      <c r="X190" s="286"/>
      <c r="Y190" s="402"/>
      <c r="Z190" s="403"/>
      <c r="AA190" s="402"/>
      <c r="AB190" s="443"/>
      <c r="AC190" s="443"/>
      <c r="AD190" s="443"/>
      <c r="AE190" s="284"/>
      <c r="AF190" s="36"/>
      <c r="AG190" s="284"/>
      <c r="AH190" s="408"/>
      <c r="AI190" s="408"/>
      <c r="AJ190" s="411"/>
      <c r="AK190" s="414"/>
      <c r="AL190" s="414"/>
      <c r="AM190" s="417"/>
      <c r="AN190" s="406"/>
      <c r="AO190" s="66"/>
      <c r="AP190" s="65"/>
      <c r="AQ190" s="65"/>
      <c r="AR190" s="65"/>
      <c r="AS190" s="65"/>
      <c r="AT190" s="65"/>
      <c r="AU190" s="65"/>
      <c r="AV190" s="65"/>
      <c r="AW190" s="65"/>
      <c r="AX190" s="65"/>
      <c r="AY190" s="65"/>
      <c r="AZ190" s="64"/>
      <c r="BA190" s="63"/>
      <c r="BB190" s="62"/>
      <c r="BC190" s="62"/>
      <c r="BD190" s="62"/>
      <c r="BE190" s="61"/>
    </row>
    <row r="191" spans="1:57" ht="31.5" customHeight="1" thickBot="1">
      <c r="A191" s="786"/>
      <c r="B191" s="887"/>
      <c r="C191" s="787"/>
      <c r="D191" s="284"/>
      <c r="E191" s="284"/>
      <c r="F191" s="284"/>
      <c r="G191" s="284"/>
      <c r="H191" s="419"/>
      <c r="I191" s="113" t="s">
        <v>68</v>
      </c>
      <c r="J191" s="450"/>
      <c r="K191" s="453"/>
      <c r="L191" s="408"/>
      <c r="M191" s="438"/>
      <c r="N191" s="401"/>
      <c r="O191" s="402"/>
      <c r="P191" s="69" t="s">
        <v>170</v>
      </c>
      <c r="Q191" s="45" t="s">
        <v>98</v>
      </c>
      <c r="R191" s="68">
        <f>+IFERROR(VLOOKUP(Q191,[6]DATOS!$E$2:$F$17,2,FALSE),"")</f>
        <v>15</v>
      </c>
      <c r="S191" s="403"/>
      <c r="T191" s="403"/>
      <c r="U191" s="403"/>
      <c r="V191" s="403"/>
      <c r="W191" s="403"/>
      <c r="X191" s="286"/>
      <c r="Y191" s="402"/>
      <c r="Z191" s="403"/>
      <c r="AA191" s="402"/>
      <c r="AB191" s="443"/>
      <c r="AC191" s="443"/>
      <c r="AD191" s="443"/>
      <c r="AE191" s="284"/>
      <c r="AF191" s="36"/>
      <c r="AG191" s="284"/>
      <c r="AH191" s="408"/>
      <c r="AI191" s="408"/>
      <c r="AJ191" s="411"/>
      <c r="AK191" s="414"/>
      <c r="AL191" s="414"/>
      <c r="AM191" s="417"/>
      <c r="AN191" s="406"/>
      <c r="AO191" s="66"/>
      <c r="AP191" s="65"/>
      <c r="AQ191" s="65"/>
      <c r="AR191" s="65"/>
      <c r="AS191" s="65"/>
      <c r="AT191" s="65"/>
      <c r="AU191" s="65"/>
      <c r="AV191" s="65"/>
      <c r="AW191" s="65"/>
      <c r="AX191" s="65"/>
      <c r="AY191" s="65"/>
      <c r="AZ191" s="64"/>
      <c r="BA191" s="63"/>
      <c r="BB191" s="62"/>
      <c r="BC191" s="62"/>
      <c r="BD191" s="62"/>
      <c r="BE191" s="61"/>
    </row>
    <row r="192" spans="1:57" ht="35.25" customHeight="1" thickBot="1">
      <c r="A192" s="786"/>
      <c r="B192" s="887"/>
      <c r="C192" s="787"/>
      <c r="D192" s="284"/>
      <c r="E192" s="284"/>
      <c r="F192" s="284"/>
      <c r="G192" s="284"/>
      <c r="H192" s="419"/>
      <c r="I192" s="113" t="s">
        <v>68</v>
      </c>
      <c r="J192" s="450"/>
      <c r="K192" s="453"/>
      <c r="L192" s="408"/>
      <c r="M192" s="438"/>
      <c r="N192" s="401"/>
      <c r="O192" s="402"/>
      <c r="P192" s="69" t="s">
        <v>168</v>
      </c>
      <c r="Q192" s="50" t="s">
        <v>87</v>
      </c>
      <c r="R192" s="68">
        <f>+IFERROR(VLOOKUP(Q192,[6]DATOS!$E$2:$F$17,2,FALSE),"")</f>
        <v>10</v>
      </c>
      <c r="S192" s="403"/>
      <c r="T192" s="403"/>
      <c r="U192" s="403"/>
      <c r="V192" s="403"/>
      <c r="W192" s="403"/>
      <c r="X192" s="286"/>
      <c r="Y192" s="402"/>
      <c r="Z192" s="403"/>
      <c r="AA192" s="402"/>
      <c r="AB192" s="443"/>
      <c r="AC192" s="443"/>
      <c r="AD192" s="443"/>
      <c r="AE192" s="284"/>
      <c r="AF192" s="36"/>
      <c r="AG192" s="284"/>
      <c r="AH192" s="408"/>
      <c r="AI192" s="408"/>
      <c r="AJ192" s="412"/>
      <c r="AK192" s="415"/>
      <c r="AL192" s="415"/>
      <c r="AM192" s="418"/>
      <c r="AN192" s="406"/>
      <c r="AO192" s="66"/>
      <c r="AP192" s="65"/>
      <c r="AQ192" s="65"/>
      <c r="AR192" s="65"/>
      <c r="AS192" s="65"/>
      <c r="AT192" s="65"/>
      <c r="AU192" s="65"/>
      <c r="AV192" s="65"/>
      <c r="AW192" s="65"/>
      <c r="AX192" s="65"/>
      <c r="AY192" s="65"/>
      <c r="AZ192" s="64"/>
      <c r="BA192" s="63"/>
      <c r="BB192" s="62"/>
      <c r="BC192" s="62"/>
      <c r="BD192" s="62"/>
      <c r="BE192" s="61"/>
    </row>
    <row r="193" spans="1:57" ht="50.25" customHeight="1" thickBot="1">
      <c r="A193" s="786"/>
      <c r="B193" s="887"/>
      <c r="C193" s="787"/>
      <c r="D193" s="284"/>
      <c r="E193" s="284"/>
      <c r="F193" s="284"/>
      <c r="G193" s="284"/>
      <c r="H193" s="419" t="s">
        <v>169</v>
      </c>
      <c r="I193" s="113" t="s">
        <v>68</v>
      </c>
      <c r="J193" s="450"/>
      <c r="K193" s="453"/>
      <c r="L193" s="408"/>
      <c r="M193" s="438"/>
      <c r="N193" s="401" t="s">
        <v>351</v>
      </c>
      <c r="O193" s="402" t="s">
        <v>65</v>
      </c>
      <c r="P193" s="69" t="s">
        <v>179</v>
      </c>
      <c r="Q193" s="45" t="s">
        <v>76</v>
      </c>
      <c r="R193" s="68">
        <f>+IFERROR(VLOOKUP(Q193,[6]DATOS!$E$2:$F$17,2,FALSE),"")</f>
        <v>15</v>
      </c>
      <c r="S193" s="403">
        <f>SUM(R193:R199)</f>
        <v>100</v>
      </c>
      <c r="T193" s="403" t="str">
        <f>+IF(AND(S193&lt;=100,S193&gt;=96),"Fuerte",IF(AND(S193&lt;=95,S193&gt;=86),"Moderado",IF(AND(S193&lt;=85,J193&gt;=0),"Débil"," ")))</f>
        <v>Fuerte</v>
      </c>
      <c r="U193" s="403" t="s">
        <v>90</v>
      </c>
      <c r="V193" s="40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03">
        <f>IF(V193="Fuerte",100,IF(V193="Moderado",50,IF(V193="Débil",0)))</f>
        <v>100</v>
      </c>
      <c r="X193" s="286"/>
      <c r="Y193" s="402" t="s">
        <v>350</v>
      </c>
      <c r="Z193" s="403" t="s">
        <v>340</v>
      </c>
      <c r="AA193" s="402" t="s">
        <v>349</v>
      </c>
      <c r="AB193" s="443"/>
      <c r="AC193" s="443"/>
      <c r="AD193" s="443"/>
      <c r="AE193" s="284"/>
      <c r="AF193" s="36"/>
      <c r="AG193" s="284"/>
      <c r="AH193" s="408"/>
      <c r="AI193" s="408"/>
      <c r="AJ193" s="404" t="s">
        <v>348</v>
      </c>
      <c r="AK193" s="399">
        <v>43497</v>
      </c>
      <c r="AL193" s="399">
        <v>43830</v>
      </c>
      <c r="AM193" s="402" t="s">
        <v>347</v>
      </c>
      <c r="AN193" s="406" t="s">
        <v>346</v>
      </c>
      <c r="AO193" s="66"/>
      <c r="AP193" s="65"/>
      <c r="AQ193" s="65"/>
      <c r="AR193" s="65"/>
      <c r="AS193" s="65"/>
      <c r="AT193" s="65"/>
      <c r="AU193" s="65"/>
      <c r="AV193" s="65"/>
      <c r="AW193" s="65"/>
      <c r="AX193" s="65"/>
      <c r="AY193" s="65"/>
      <c r="AZ193" s="64"/>
      <c r="BA193" s="63"/>
      <c r="BB193" s="62"/>
      <c r="BC193" s="62"/>
      <c r="BD193" s="62"/>
      <c r="BE193" s="61"/>
    </row>
    <row r="194" spans="1:57" ht="52.5" customHeight="1" thickBot="1">
      <c r="A194" s="786"/>
      <c r="B194" s="887"/>
      <c r="C194" s="787"/>
      <c r="D194" s="284"/>
      <c r="E194" s="284"/>
      <c r="F194" s="284"/>
      <c r="G194" s="284"/>
      <c r="H194" s="419"/>
      <c r="I194" s="113" t="s">
        <v>68</v>
      </c>
      <c r="J194" s="450"/>
      <c r="K194" s="453"/>
      <c r="L194" s="408"/>
      <c r="M194" s="438"/>
      <c r="N194" s="401"/>
      <c r="O194" s="402"/>
      <c r="P194" s="69" t="s">
        <v>177</v>
      </c>
      <c r="Q194" s="45" t="s">
        <v>78</v>
      </c>
      <c r="R194" s="68">
        <f>+IFERROR(VLOOKUP(Q194,[6]DATOS!$E$2:$F$17,2,FALSE),"")</f>
        <v>15</v>
      </c>
      <c r="S194" s="403"/>
      <c r="T194" s="403"/>
      <c r="U194" s="403"/>
      <c r="V194" s="403"/>
      <c r="W194" s="403"/>
      <c r="X194" s="286"/>
      <c r="Y194" s="402"/>
      <c r="Z194" s="403"/>
      <c r="AA194" s="402"/>
      <c r="AB194" s="443"/>
      <c r="AC194" s="443"/>
      <c r="AD194" s="443"/>
      <c r="AE194" s="284"/>
      <c r="AF194" s="36"/>
      <c r="AG194" s="284"/>
      <c r="AH194" s="408"/>
      <c r="AI194" s="408"/>
      <c r="AJ194" s="405"/>
      <c r="AK194" s="399"/>
      <c r="AL194" s="399"/>
      <c r="AM194" s="402"/>
      <c r="AN194" s="406"/>
      <c r="AO194" s="66"/>
      <c r="AP194" s="65"/>
      <c r="AQ194" s="65"/>
      <c r="AR194" s="65"/>
      <c r="AS194" s="65"/>
      <c r="AT194" s="65"/>
      <c r="AU194" s="65"/>
      <c r="AV194" s="65"/>
      <c r="AW194" s="65"/>
      <c r="AX194" s="65"/>
      <c r="AY194" s="65"/>
      <c r="AZ194" s="64"/>
      <c r="BA194" s="63"/>
      <c r="BB194" s="62"/>
      <c r="BC194" s="62"/>
      <c r="BD194" s="62"/>
      <c r="BE194" s="61"/>
    </row>
    <row r="195" spans="1:57" ht="35.25" customHeight="1" thickBot="1">
      <c r="A195" s="786"/>
      <c r="B195" s="887"/>
      <c r="C195" s="787"/>
      <c r="D195" s="284"/>
      <c r="E195" s="284"/>
      <c r="F195" s="284"/>
      <c r="G195" s="284"/>
      <c r="H195" s="419"/>
      <c r="I195" s="113" t="s">
        <v>68</v>
      </c>
      <c r="J195" s="450"/>
      <c r="K195" s="453"/>
      <c r="L195" s="408"/>
      <c r="M195" s="438"/>
      <c r="N195" s="401"/>
      <c r="O195" s="402"/>
      <c r="P195" s="69" t="s">
        <v>175</v>
      </c>
      <c r="Q195" s="45" t="s">
        <v>80</v>
      </c>
      <c r="R195" s="68">
        <f>+IFERROR(VLOOKUP(Q195,[6]DATOS!$E$2:$F$17,2,FALSE),"")</f>
        <v>15</v>
      </c>
      <c r="S195" s="403"/>
      <c r="T195" s="403"/>
      <c r="U195" s="403"/>
      <c r="V195" s="403"/>
      <c r="W195" s="403"/>
      <c r="X195" s="286"/>
      <c r="Y195" s="402"/>
      <c r="Z195" s="403"/>
      <c r="AA195" s="402"/>
      <c r="AB195" s="443"/>
      <c r="AC195" s="443"/>
      <c r="AD195" s="443"/>
      <c r="AE195" s="284"/>
      <c r="AF195" s="36"/>
      <c r="AG195" s="284"/>
      <c r="AH195" s="408"/>
      <c r="AI195" s="408"/>
      <c r="AJ195" s="405"/>
      <c r="AK195" s="399"/>
      <c r="AL195" s="399"/>
      <c r="AM195" s="402"/>
      <c r="AN195" s="406"/>
      <c r="AO195" s="66"/>
      <c r="AP195" s="65"/>
      <c r="AQ195" s="65"/>
      <c r="AR195" s="65"/>
      <c r="AS195" s="65"/>
      <c r="AT195" s="65"/>
      <c r="AU195" s="65"/>
      <c r="AV195" s="65"/>
      <c r="AW195" s="65"/>
      <c r="AX195" s="65"/>
      <c r="AY195" s="65"/>
      <c r="AZ195" s="64"/>
      <c r="BA195" s="63"/>
      <c r="BB195" s="62"/>
      <c r="BC195" s="62"/>
      <c r="BD195" s="62"/>
      <c r="BE195" s="61"/>
    </row>
    <row r="196" spans="1:57" ht="35.25" customHeight="1" thickBot="1">
      <c r="A196" s="786"/>
      <c r="B196" s="887"/>
      <c r="C196" s="787"/>
      <c r="D196" s="284"/>
      <c r="E196" s="284"/>
      <c r="F196" s="284"/>
      <c r="G196" s="284"/>
      <c r="H196" s="419" t="s">
        <v>167</v>
      </c>
      <c r="I196" s="113" t="s">
        <v>68</v>
      </c>
      <c r="J196" s="450"/>
      <c r="K196" s="453"/>
      <c r="L196" s="408"/>
      <c r="M196" s="438"/>
      <c r="N196" s="401"/>
      <c r="O196" s="402"/>
      <c r="P196" s="69" t="s">
        <v>173</v>
      </c>
      <c r="Q196" s="45" t="s">
        <v>82</v>
      </c>
      <c r="R196" s="68">
        <f>+IFERROR(VLOOKUP(Q196,[6]DATOS!$E$2:$F$17,2,FALSE),"")</f>
        <v>15</v>
      </c>
      <c r="S196" s="403"/>
      <c r="T196" s="403"/>
      <c r="U196" s="403"/>
      <c r="V196" s="403"/>
      <c r="W196" s="403"/>
      <c r="X196" s="286"/>
      <c r="Y196" s="402"/>
      <c r="Z196" s="403"/>
      <c r="AA196" s="402"/>
      <c r="AB196" s="443"/>
      <c r="AC196" s="443"/>
      <c r="AD196" s="443"/>
      <c r="AE196" s="284"/>
      <c r="AF196" s="36"/>
      <c r="AG196" s="284"/>
      <c r="AH196" s="408"/>
      <c r="AI196" s="408"/>
      <c r="AJ196" s="405"/>
      <c r="AK196" s="399"/>
      <c r="AL196" s="399"/>
      <c r="AM196" s="402"/>
      <c r="AN196" s="406"/>
      <c r="AO196" s="66"/>
      <c r="AP196" s="65"/>
      <c r="AQ196" s="65"/>
      <c r="AR196" s="65"/>
      <c r="AS196" s="65"/>
      <c r="AT196" s="65"/>
      <c r="AU196" s="65"/>
      <c r="AV196" s="65"/>
      <c r="AW196" s="65"/>
      <c r="AX196" s="65"/>
      <c r="AY196" s="65"/>
      <c r="AZ196" s="64"/>
      <c r="BA196" s="63"/>
      <c r="BB196" s="62"/>
      <c r="BC196" s="62"/>
      <c r="BD196" s="62"/>
      <c r="BE196" s="61"/>
    </row>
    <row r="197" spans="1:57" ht="35.25" customHeight="1" thickBot="1">
      <c r="A197" s="786"/>
      <c r="B197" s="887"/>
      <c r="C197" s="787"/>
      <c r="D197" s="284"/>
      <c r="E197" s="284"/>
      <c r="F197" s="284"/>
      <c r="G197" s="284"/>
      <c r="H197" s="419"/>
      <c r="I197" s="113" t="s">
        <v>68</v>
      </c>
      <c r="J197" s="450"/>
      <c r="K197" s="453"/>
      <c r="L197" s="408"/>
      <c r="M197" s="438"/>
      <c r="N197" s="401"/>
      <c r="O197" s="402"/>
      <c r="P197" s="69" t="s">
        <v>171</v>
      </c>
      <c r="Q197" s="45" t="s">
        <v>85</v>
      </c>
      <c r="R197" s="68">
        <f>+IFERROR(VLOOKUP(Q197,[6]DATOS!$E$2:$F$17,2,FALSE),"")</f>
        <v>15</v>
      </c>
      <c r="S197" s="403"/>
      <c r="T197" s="403"/>
      <c r="U197" s="403"/>
      <c r="V197" s="403"/>
      <c r="W197" s="403"/>
      <c r="X197" s="286"/>
      <c r="Y197" s="402"/>
      <c r="Z197" s="403"/>
      <c r="AA197" s="402"/>
      <c r="AB197" s="443"/>
      <c r="AC197" s="443"/>
      <c r="AD197" s="443"/>
      <c r="AE197" s="284"/>
      <c r="AF197" s="36"/>
      <c r="AG197" s="284"/>
      <c r="AH197" s="408"/>
      <c r="AI197" s="408"/>
      <c r="AJ197" s="405"/>
      <c r="AK197" s="399"/>
      <c r="AL197" s="399"/>
      <c r="AM197" s="402"/>
      <c r="AN197" s="406"/>
      <c r="AO197" s="66"/>
      <c r="AP197" s="65"/>
      <c r="AQ197" s="65"/>
      <c r="AR197" s="65"/>
      <c r="AS197" s="65"/>
      <c r="AT197" s="65"/>
      <c r="AU197" s="65"/>
      <c r="AV197" s="65"/>
      <c r="AW197" s="65"/>
      <c r="AX197" s="65"/>
      <c r="AY197" s="65"/>
      <c r="AZ197" s="64"/>
      <c r="BA197" s="63"/>
      <c r="BB197" s="62"/>
      <c r="BC197" s="62"/>
      <c r="BD197" s="62"/>
      <c r="BE197" s="61"/>
    </row>
    <row r="198" spans="1:57" ht="35.25" customHeight="1" thickBot="1">
      <c r="A198" s="786"/>
      <c r="B198" s="887"/>
      <c r="C198" s="787"/>
      <c r="D198" s="284"/>
      <c r="E198" s="284"/>
      <c r="F198" s="284"/>
      <c r="G198" s="284"/>
      <c r="H198" s="419"/>
      <c r="I198" s="113" t="s">
        <v>68</v>
      </c>
      <c r="J198" s="450"/>
      <c r="K198" s="453"/>
      <c r="L198" s="408"/>
      <c r="M198" s="438"/>
      <c r="N198" s="401"/>
      <c r="O198" s="402"/>
      <c r="P198" s="69" t="s">
        <v>170</v>
      </c>
      <c r="Q198" s="45" t="s">
        <v>98</v>
      </c>
      <c r="R198" s="68">
        <f>+IFERROR(VLOOKUP(Q198,[6]DATOS!$E$2:$F$17,2,FALSE),"")</f>
        <v>15</v>
      </c>
      <c r="S198" s="403"/>
      <c r="T198" s="403"/>
      <c r="U198" s="403"/>
      <c r="V198" s="403"/>
      <c r="W198" s="403"/>
      <c r="X198" s="286"/>
      <c r="Y198" s="402"/>
      <c r="Z198" s="403"/>
      <c r="AA198" s="402"/>
      <c r="AB198" s="443"/>
      <c r="AC198" s="443"/>
      <c r="AD198" s="443"/>
      <c r="AE198" s="284"/>
      <c r="AF198" s="36"/>
      <c r="AG198" s="284"/>
      <c r="AH198" s="408"/>
      <c r="AI198" s="408"/>
      <c r="AJ198" s="405"/>
      <c r="AK198" s="399"/>
      <c r="AL198" s="399"/>
      <c r="AM198" s="402"/>
      <c r="AN198" s="406"/>
      <c r="AO198" s="66"/>
      <c r="AP198" s="65"/>
      <c r="AQ198" s="65"/>
      <c r="AR198" s="65"/>
      <c r="AS198" s="65"/>
      <c r="AT198" s="65"/>
      <c r="AU198" s="65"/>
      <c r="AV198" s="65"/>
      <c r="AW198" s="65"/>
      <c r="AX198" s="65"/>
      <c r="AY198" s="65"/>
      <c r="AZ198" s="64"/>
      <c r="BA198" s="63"/>
      <c r="BB198" s="62"/>
      <c r="BC198" s="62"/>
      <c r="BD198" s="62"/>
      <c r="BE198" s="61"/>
    </row>
    <row r="199" spans="1:57" ht="54.75" customHeight="1" thickBot="1">
      <c r="A199" s="786"/>
      <c r="B199" s="887"/>
      <c r="C199" s="787"/>
      <c r="D199" s="284"/>
      <c r="E199" s="284"/>
      <c r="F199" s="284"/>
      <c r="G199" s="284"/>
      <c r="H199" s="419" t="s">
        <v>166</v>
      </c>
      <c r="I199" s="113" t="s">
        <v>68</v>
      </c>
      <c r="J199" s="450"/>
      <c r="K199" s="453"/>
      <c r="L199" s="408"/>
      <c r="M199" s="438"/>
      <c r="N199" s="401"/>
      <c r="O199" s="402"/>
      <c r="P199" s="69" t="s">
        <v>168</v>
      </c>
      <c r="Q199" s="50" t="s">
        <v>87</v>
      </c>
      <c r="R199" s="68">
        <f>+IFERROR(VLOOKUP(Q199,[6]DATOS!$E$2:$F$17,2,FALSE),"")</f>
        <v>10</v>
      </c>
      <c r="S199" s="403"/>
      <c r="T199" s="403"/>
      <c r="U199" s="403"/>
      <c r="V199" s="403"/>
      <c r="W199" s="403"/>
      <c r="X199" s="286"/>
      <c r="Y199" s="402"/>
      <c r="Z199" s="403"/>
      <c r="AA199" s="402"/>
      <c r="AB199" s="443"/>
      <c r="AC199" s="443"/>
      <c r="AD199" s="443"/>
      <c r="AE199" s="284"/>
      <c r="AF199" s="36"/>
      <c r="AG199" s="284"/>
      <c r="AH199" s="408"/>
      <c r="AI199" s="408"/>
      <c r="AJ199" s="405"/>
      <c r="AK199" s="399"/>
      <c r="AL199" s="399"/>
      <c r="AM199" s="402"/>
      <c r="AN199" s="406"/>
      <c r="AO199" s="66"/>
      <c r="AP199" s="65"/>
      <c r="AQ199" s="65"/>
      <c r="AR199" s="65"/>
      <c r="AS199" s="65"/>
      <c r="AT199" s="65"/>
      <c r="AU199" s="65"/>
      <c r="AV199" s="65"/>
      <c r="AW199" s="65"/>
      <c r="AX199" s="65"/>
      <c r="AY199" s="65"/>
      <c r="AZ199" s="64"/>
      <c r="BA199" s="63"/>
      <c r="BB199" s="62"/>
      <c r="BC199" s="62"/>
      <c r="BD199" s="62"/>
      <c r="BE199" s="61"/>
    </row>
    <row r="200" spans="1:57" ht="54.75" customHeight="1" thickBot="1">
      <c r="A200" s="786"/>
      <c r="B200" s="887"/>
      <c r="C200" s="787"/>
      <c r="D200" s="284"/>
      <c r="E200" s="284"/>
      <c r="F200" s="284"/>
      <c r="G200" s="284"/>
      <c r="H200" s="419"/>
      <c r="I200" s="113" t="s">
        <v>68</v>
      </c>
      <c r="J200" s="450"/>
      <c r="K200" s="453"/>
      <c r="L200" s="408"/>
      <c r="M200" s="438"/>
      <c r="N200" s="304" t="s">
        <v>345</v>
      </c>
      <c r="O200" s="402" t="s">
        <v>65</v>
      </c>
      <c r="P200" s="50" t="s">
        <v>179</v>
      </c>
      <c r="Q200" s="45" t="s">
        <v>76</v>
      </c>
      <c r="R200" s="37">
        <f>+IFERROR(VLOOKUP(Q200,[7]DATOS!$E$2:$F$17,2,FALSE),"")</f>
        <v>15</v>
      </c>
      <c r="S200" s="286">
        <f>SUM(R200:R206)</f>
        <v>100</v>
      </c>
      <c r="T200" s="286" t="str">
        <f>+IF(AND(S200&lt;=100,S200&gt;=96),"Fuerte",IF(AND(S200&lt;=95,S200&gt;=86),"Moderado",IF(AND(S200&lt;=85,J200&gt;=0),"Débil"," ")))</f>
        <v>Fuerte</v>
      </c>
      <c r="U200" s="286" t="s">
        <v>90</v>
      </c>
      <c r="V200" s="286"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86">
        <f>IF(V200="Fuerte",100,IF(V200="Moderado",50,IF(V200="Débil",0)))</f>
        <v>100</v>
      </c>
      <c r="X200" s="286"/>
      <c r="Y200" s="284" t="s">
        <v>278</v>
      </c>
      <c r="Z200" s="286" t="s">
        <v>191</v>
      </c>
      <c r="AA200" s="443" t="s">
        <v>344</v>
      </c>
      <c r="AB200" s="443"/>
      <c r="AC200" s="443"/>
      <c r="AD200" s="443"/>
      <c r="AE200" s="284"/>
      <c r="AF200" s="36"/>
      <c r="AG200" s="284"/>
      <c r="AH200" s="408"/>
      <c r="AI200" s="408"/>
      <c r="AJ200" s="398" t="s">
        <v>464</v>
      </c>
      <c r="AK200" s="399">
        <v>43466</v>
      </c>
      <c r="AL200" s="399">
        <v>43830</v>
      </c>
      <c r="AM200" s="398" t="s">
        <v>278</v>
      </c>
      <c r="AN200" s="400" t="s">
        <v>343</v>
      </c>
      <c r="AO200" s="66"/>
      <c r="AP200" s="65"/>
      <c r="AQ200" s="65"/>
      <c r="AR200" s="65"/>
      <c r="AS200" s="65"/>
      <c r="AT200" s="65"/>
      <c r="AU200" s="65"/>
      <c r="AV200" s="65"/>
      <c r="AW200" s="65"/>
      <c r="AX200" s="65"/>
      <c r="AY200" s="65"/>
      <c r="AZ200" s="64"/>
      <c r="BA200" s="63"/>
      <c r="BB200" s="62"/>
      <c r="BC200" s="62"/>
      <c r="BD200" s="62"/>
      <c r="BE200" s="61"/>
    </row>
    <row r="201" spans="1:57" ht="54.75" customHeight="1" thickBot="1">
      <c r="A201" s="786"/>
      <c r="B201" s="887"/>
      <c r="C201" s="787"/>
      <c r="D201" s="284"/>
      <c r="E201" s="284"/>
      <c r="F201" s="284"/>
      <c r="G201" s="284"/>
      <c r="H201" s="419"/>
      <c r="I201" s="113" t="s">
        <v>68</v>
      </c>
      <c r="J201" s="450"/>
      <c r="K201" s="453"/>
      <c r="L201" s="408"/>
      <c r="M201" s="438"/>
      <c r="N201" s="304"/>
      <c r="O201" s="402"/>
      <c r="P201" s="50" t="s">
        <v>177</v>
      </c>
      <c r="Q201" s="45" t="s">
        <v>78</v>
      </c>
      <c r="R201" s="37">
        <f>+IFERROR(VLOOKUP(Q201,[7]DATOS!$E$2:$F$17,2,FALSE),"")</f>
        <v>15</v>
      </c>
      <c r="S201" s="286"/>
      <c r="T201" s="286"/>
      <c r="U201" s="286"/>
      <c r="V201" s="286"/>
      <c r="W201" s="286"/>
      <c r="X201" s="286"/>
      <c r="Y201" s="284"/>
      <c r="Z201" s="286"/>
      <c r="AA201" s="443"/>
      <c r="AB201" s="443"/>
      <c r="AC201" s="443"/>
      <c r="AD201" s="443"/>
      <c r="AE201" s="284"/>
      <c r="AF201" s="36"/>
      <c r="AG201" s="284"/>
      <c r="AH201" s="408"/>
      <c r="AI201" s="408"/>
      <c r="AJ201" s="398"/>
      <c r="AK201" s="399"/>
      <c r="AL201" s="399"/>
      <c r="AM201" s="398"/>
      <c r="AN201" s="400"/>
      <c r="AO201" s="66"/>
      <c r="AP201" s="65"/>
      <c r="AQ201" s="65"/>
      <c r="AR201" s="65"/>
      <c r="AS201" s="65"/>
      <c r="AT201" s="65"/>
      <c r="AU201" s="65"/>
      <c r="AV201" s="65"/>
      <c r="AW201" s="65"/>
      <c r="AX201" s="65"/>
      <c r="AY201" s="65"/>
      <c r="AZ201" s="64"/>
      <c r="BA201" s="63"/>
      <c r="BB201" s="62"/>
      <c r="BC201" s="62"/>
      <c r="BD201" s="62"/>
      <c r="BE201" s="61"/>
    </row>
    <row r="202" spans="1:57" ht="54.75" customHeight="1" thickBot="1">
      <c r="A202" s="786"/>
      <c r="B202" s="887"/>
      <c r="C202" s="787"/>
      <c r="D202" s="284"/>
      <c r="E202" s="284"/>
      <c r="F202" s="284"/>
      <c r="G202" s="284"/>
      <c r="H202" s="419"/>
      <c r="I202" s="113" t="s">
        <v>68</v>
      </c>
      <c r="J202" s="450"/>
      <c r="K202" s="453"/>
      <c r="L202" s="408"/>
      <c r="M202" s="438"/>
      <c r="N202" s="304"/>
      <c r="O202" s="402"/>
      <c r="P202" s="50" t="s">
        <v>175</v>
      </c>
      <c r="Q202" s="45" t="s">
        <v>80</v>
      </c>
      <c r="R202" s="37">
        <f>+IFERROR(VLOOKUP(Q202,[7]DATOS!$E$2:$F$17,2,FALSE),"")</f>
        <v>15</v>
      </c>
      <c r="S202" s="286"/>
      <c r="T202" s="286"/>
      <c r="U202" s="286"/>
      <c r="V202" s="286"/>
      <c r="W202" s="286"/>
      <c r="X202" s="286"/>
      <c r="Y202" s="284"/>
      <c r="Z202" s="286"/>
      <c r="AA202" s="443"/>
      <c r="AB202" s="443"/>
      <c r="AC202" s="443"/>
      <c r="AD202" s="443"/>
      <c r="AE202" s="284"/>
      <c r="AF202" s="36"/>
      <c r="AG202" s="284"/>
      <c r="AH202" s="408"/>
      <c r="AI202" s="408"/>
      <c r="AJ202" s="398"/>
      <c r="AK202" s="399"/>
      <c r="AL202" s="399"/>
      <c r="AM202" s="398"/>
      <c r="AN202" s="400"/>
      <c r="AO202" s="66"/>
      <c r="AP202" s="65"/>
      <c r="AQ202" s="65"/>
      <c r="AR202" s="65"/>
      <c r="AS202" s="65"/>
      <c r="AT202" s="65"/>
      <c r="AU202" s="65"/>
      <c r="AV202" s="65"/>
      <c r="AW202" s="65"/>
      <c r="AX202" s="65"/>
      <c r="AY202" s="65"/>
      <c r="AZ202" s="64"/>
      <c r="BA202" s="63"/>
      <c r="BB202" s="62"/>
      <c r="BC202" s="62"/>
      <c r="BD202" s="62"/>
      <c r="BE202" s="61"/>
    </row>
    <row r="203" spans="1:57" ht="54.75" customHeight="1" thickBot="1">
      <c r="A203" s="786"/>
      <c r="B203" s="887"/>
      <c r="C203" s="787"/>
      <c r="D203" s="284"/>
      <c r="E203" s="284"/>
      <c r="F203" s="284"/>
      <c r="G203" s="284"/>
      <c r="H203" s="419"/>
      <c r="I203" s="113" t="s">
        <v>68</v>
      </c>
      <c r="J203" s="450"/>
      <c r="K203" s="453"/>
      <c r="L203" s="408"/>
      <c r="M203" s="438"/>
      <c r="N203" s="304"/>
      <c r="O203" s="402"/>
      <c r="P203" s="50" t="s">
        <v>173</v>
      </c>
      <c r="Q203" s="45" t="s">
        <v>82</v>
      </c>
      <c r="R203" s="37">
        <f>+IFERROR(VLOOKUP(Q203,[7]DATOS!$E$2:$F$17,2,FALSE),"")</f>
        <v>15</v>
      </c>
      <c r="S203" s="286"/>
      <c r="T203" s="286"/>
      <c r="U203" s="286"/>
      <c r="V203" s="286"/>
      <c r="W203" s="286"/>
      <c r="X203" s="286"/>
      <c r="Y203" s="284"/>
      <c r="Z203" s="286"/>
      <c r="AA203" s="443"/>
      <c r="AB203" s="443"/>
      <c r="AC203" s="443"/>
      <c r="AD203" s="443"/>
      <c r="AE203" s="284"/>
      <c r="AF203" s="36"/>
      <c r="AG203" s="284"/>
      <c r="AH203" s="408"/>
      <c r="AI203" s="408"/>
      <c r="AJ203" s="398"/>
      <c r="AK203" s="399"/>
      <c r="AL203" s="399"/>
      <c r="AM203" s="398"/>
      <c r="AN203" s="400"/>
      <c r="AO203" s="66"/>
      <c r="AP203" s="65"/>
      <c r="AQ203" s="65"/>
      <c r="AR203" s="65"/>
      <c r="AS203" s="65"/>
      <c r="AT203" s="65"/>
      <c r="AU203" s="65"/>
      <c r="AV203" s="65"/>
      <c r="AW203" s="65"/>
      <c r="AX203" s="65"/>
      <c r="AY203" s="65"/>
      <c r="AZ203" s="64"/>
      <c r="BA203" s="63"/>
      <c r="BB203" s="62"/>
      <c r="BC203" s="62"/>
      <c r="BD203" s="62"/>
      <c r="BE203" s="61"/>
    </row>
    <row r="204" spans="1:57" ht="54.75" customHeight="1" thickBot="1">
      <c r="A204" s="786"/>
      <c r="B204" s="887"/>
      <c r="C204" s="787"/>
      <c r="D204" s="284"/>
      <c r="E204" s="284"/>
      <c r="F204" s="284"/>
      <c r="G204" s="284"/>
      <c r="H204" s="419"/>
      <c r="I204" s="113" t="s">
        <v>68</v>
      </c>
      <c r="J204" s="450"/>
      <c r="K204" s="453"/>
      <c r="L204" s="408"/>
      <c r="M204" s="438"/>
      <c r="N204" s="304"/>
      <c r="O204" s="402"/>
      <c r="P204" s="50" t="s">
        <v>171</v>
      </c>
      <c r="Q204" s="45" t="s">
        <v>85</v>
      </c>
      <c r="R204" s="37">
        <f>+IFERROR(VLOOKUP(Q204,[7]DATOS!$E$2:$F$17,2,FALSE),"")</f>
        <v>15</v>
      </c>
      <c r="S204" s="286"/>
      <c r="T204" s="286"/>
      <c r="U204" s="286"/>
      <c r="V204" s="286"/>
      <c r="W204" s="286"/>
      <c r="X204" s="286"/>
      <c r="Y204" s="284"/>
      <c r="Z204" s="286"/>
      <c r="AA204" s="443"/>
      <c r="AB204" s="443"/>
      <c r="AC204" s="443"/>
      <c r="AD204" s="443"/>
      <c r="AE204" s="284"/>
      <c r="AF204" s="36"/>
      <c r="AG204" s="284"/>
      <c r="AH204" s="408"/>
      <c r="AI204" s="408"/>
      <c r="AJ204" s="398"/>
      <c r="AK204" s="399"/>
      <c r="AL204" s="399"/>
      <c r="AM204" s="398"/>
      <c r="AN204" s="400"/>
      <c r="AO204" s="66"/>
      <c r="AP204" s="65"/>
      <c r="AQ204" s="65"/>
      <c r="AR204" s="65"/>
      <c r="AS204" s="65"/>
      <c r="AT204" s="65"/>
      <c r="AU204" s="65"/>
      <c r="AV204" s="65"/>
      <c r="AW204" s="65"/>
      <c r="AX204" s="65"/>
      <c r="AY204" s="65"/>
      <c r="AZ204" s="64"/>
      <c r="BA204" s="63"/>
      <c r="BB204" s="62"/>
      <c r="BC204" s="62"/>
      <c r="BD204" s="62"/>
      <c r="BE204" s="61"/>
    </row>
    <row r="205" spans="1:57" ht="54.75" customHeight="1" thickBot="1">
      <c r="A205" s="786"/>
      <c r="B205" s="887"/>
      <c r="C205" s="787"/>
      <c r="D205" s="284"/>
      <c r="E205" s="284"/>
      <c r="F205" s="284"/>
      <c r="G205" s="284"/>
      <c r="H205" s="419"/>
      <c r="I205" s="113" t="s">
        <v>68</v>
      </c>
      <c r="J205" s="450"/>
      <c r="K205" s="453"/>
      <c r="L205" s="408"/>
      <c r="M205" s="438"/>
      <c r="N205" s="304"/>
      <c r="O205" s="402"/>
      <c r="P205" s="50" t="s">
        <v>170</v>
      </c>
      <c r="Q205" s="45" t="s">
        <v>98</v>
      </c>
      <c r="R205" s="37">
        <f>+IFERROR(VLOOKUP(Q205,[7]DATOS!$E$2:$F$17,2,FALSE),"")</f>
        <v>15</v>
      </c>
      <c r="S205" s="286"/>
      <c r="T205" s="286"/>
      <c r="U205" s="286"/>
      <c r="V205" s="286"/>
      <c r="W205" s="286"/>
      <c r="X205" s="286"/>
      <c r="Y205" s="284"/>
      <c r="Z205" s="286"/>
      <c r="AA205" s="443"/>
      <c r="AB205" s="443"/>
      <c r="AC205" s="443"/>
      <c r="AD205" s="443"/>
      <c r="AE205" s="284"/>
      <c r="AF205" s="36"/>
      <c r="AG205" s="284"/>
      <c r="AH205" s="408"/>
      <c r="AI205" s="408"/>
      <c r="AJ205" s="398"/>
      <c r="AK205" s="399"/>
      <c r="AL205" s="399"/>
      <c r="AM205" s="398"/>
      <c r="AN205" s="400"/>
      <c r="AO205" s="66"/>
      <c r="AP205" s="65"/>
      <c r="AQ205" s="65"/>
      <c r="AR205" s="65"/>
      <c r="AS205" s="65"/>
      <c r="AT205" s="65"/>
      <c r="AU205" s="65"/>
      <c r="AV205" s="65"/>
      <c r="AW205" s="65"/>
      <c r="AX205" s="65"/>
      <c r="AY205" s="65"/>
      <c r="AZ205" s="64"/>
      <c r="BA205" s="63"/>
      <c r="BB205" s="62"/>
      <c r="BC205" s="62"/>
      <c r="BD205" s="62"/>
      <c r="BE205" s="61"/>
    </row>
    <row r="206" spans="1:57" ht="54.75" customHeight="1" thickBot="1">
      <c r="A206" s="786"/>
      <c r="B206" s="887"/>
      <c r="C206" s="787"/>
      <c r="D206" s="284"/>
      <c r="E206" s="284"/>
      <c r="F206" s="284"/>
      <c r="G206" s="284"/>
      <c r="H206" s="419"/>
      <c r="I206" s="113" t="s">
        <v>68</v>
      </c>
      <c r="J206" s="450"/>
      <c r="K206" s="453"/>
      <c r="L206" s="408"/>
      <c r="M206" s="438"/>
      <c r="N206" s="304"/>
      <c r="O206" s="402"/>
      <c r="P206" s="50" t="s">
        <v>168</v>
      </c>
      <c r="Q206" s="50" t="s">
        <v>87</v>
      </c>
      <c r="R206" s="37">
        <f>+IFERROR(VLOOKUP(Q206,[7]DATOS!$E$2:$F$17,2,FALSE),"")</f>
        <v>10</v>
      </c>
      <c r="S206" s="286"/>
      <c r="T206" s="286"/>
      <c r="U206" s="286"/>
      <c r="V206" s="286"/>
      <c r="W206" s="286"/>
      <c r="X206" s="286"/>
      <c r="Y206" s="284"/>
      <c r="Z206" s="286"/>
      <c r="AA206" s="443"/>
      <c r="AB206" s="443"/>
      <c r="AC206" s="443"/>
      <c r="AD206" s="443"/>
      <c r="AE206" s="284"/>
      <c r="AF206" s="36"/>
      <c r="AG206" s="284"/>
      <c r="AH206" s="408"/>
      <c r="AI206" s="408"/>
      <c r="AJ206" s="398"/>
      <c r="AK206" s="399"/>
      <c r="AL206" s="399"/>
      <c r="AM206" s="398"/>
      <c r="AN206" s="400"/>
      <c r="AO206" s="66"/>
      <c r="AP206" s="65"/>
      <c r="AQ206" s="65"/>
      <c r="AR206" s="65"/>
      <c r="AS206" s="65"/>
      <c r="AT206" s="65"/>
      <c r="AU206" s="65"/>
      <c r="AV206" s="65"/>
      <c r="AW206" s="65"/>
      <c r="AX206" s="65"/>
      <c r="AY206" s="65"/>
      <c r="AZ206" s="64"/>
      <c r="BA206" s="63"/>
      <c r="BB206" s="62"/>
      <c r="BC206" s="62"/>
      <c r="BD206" s="62"/>
      <c r="BE206" s="61"/>
    </row>
    <row r="207" spans="1:57" ht="48" customHeight="1" thickBot="1">
      <c r="A207" s="786"/>
      <c r="B207" s="887"/>
      <c r="C207" s="787"/>
      <c r="D207" s="284"/>
      <c r="E207" s="284"/>
      <c r="F207" s="284"/>
      <c r="G207" s="284"/>
      <c r="H207" s="419"/>
      <c r="I207" s="113" t="s">
        <v>68</v>
      </c>
      <c r="J207" s="450"/>
      <c r="K207" s="453"/>
      <c r="L207" s="408"/>
      <c r="M207" s="438"/>
      <c r="N207" s="401" t="s">
        <v>342</v>
      </c>
      <c r="O207" s="402" t="s">
        <v>65</v>
      </c>
      <c r="P207" s="69" t="s">
        <v>179</v>
      </c>
      <c r="Q207" s="45" t="s">
        <v>76</v>
      </c>
      <c r="R207" s="68">
        <f>+IFERROR(VLOOKUP(Q207,[6]DATOS!$E$2:$F$17,2,FALSE),"")</f>
        <v>15</v>
      </c>
      <c r="S207" s="403">
        <f>SUM(R207:R213)</f>
        <v>100</v>
      </c>
      <c r="T207" s="403" t="str">
        <f>+IF(AND(S207&lt;=100,S207&gt;=96),"Fuerte",IF(AND(S207&lt;=95,S207&gt;=86),"Moderado",IF(AND(S207&lt;=85,J207&gt;=0),"Débil"," ")))</f>
        <v>Fuerte</v>
      </c>
      <c r="U207" s="403" t="s">
        <v>90</v>
      </c>
      <c r="V207" s="40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03">
        <f>IF(V207="Fuerte",100,IF(V207="Moderado",50,IF(V207="Débil",0)))</f>
        <v>100</v>
      </c>
      <c r="X207" s="286"/>
      <c r="Y207" s="402" t="s">
        <v>341</v>
      </c>
      <c r="Z207" s="403" t="s">
        <v>340</v>
      </c>
      <c r="AA207" s="402" t="s">
        <v>339</v>
      </c>
      <c r="AB207" s="443"/>
      <c r="AC207" s="443"/>
      <c r="AD207" s="443"/>
      <c r="AE207" s="284"/>
      <c r="AF207" s="36"/>
      <c r="AG207" s="284"/>
      <c r="AH207" s="408"/>
      <c r="AI207" s="408"/>
      <c r="AJ207" s="404" t="s">
        <v>338</v>
      </c>
      <c r="AK207" s="399">
        <v>43497</v>
      </c>
      <c r="AL207" s="399">
        <v>43830</v>
      </c>
      <c r="AM207" s="402" t="s">
        <v>337</v>
      </c>
      <c r="AN207" s="406" t="s">
        <v>336</v>
      </c>
      <c r="AO207" s="66"/>
      <c r="AP207" s="65"/>
      <c r="AQ207" s="65"/>
      <c r="AR207" s="65"/>
      <c r="AS207" s="65"/>
      <c r="AT207" s="65"/>
      <c r="AU207" s="65"/>
      <c r="AV207" s="65"/>
      <c r="AW207" s="65"/>
      <c r="AX207" s="65"/>
      <c r="AY207" s="65"/>
      <c r="AZ207" s="64"/>
      <c r="BA207" s="63"/>
      <c r="BB207" s="62"/>
      <c r="BC207" s="62"/>
      <c r="BD207" s="62"/>
      <c r="BE207" s="61"/>
    </row>
    <row r="208" spans="1:57" ht="48" customHeight="1" thickBot="1">
      <c r="A208" s="786"/>
      <c r="B208" s="887"/>
      <c r="C208" s="787"/>
      <c r="D208" s="284"/>
      <c r="E208" s="284"/>
      <c r="F208" s="284"/>
      <c r="G208" s="284"/>
      <c r="H208" s="419" t="s">
        <v>165</v>
      </c>
      <c r="I208" s="113" t="s">
        <v>68</v>
      </c>
      <c r="J208" s="450"/>
      <c r="K208" s="453"/>
      <c r="L208" s="408"/>
      <c r="M208" s="438"/>
      <c r="N208" s="401"/>
      <c r="O208" s="402"/>
      <c r="P208" s="69" t="s">
        <v>177</v>
      </c>
      <c r="Q208" s="45" t="s">
        <v>78</v>
      </c>
      <c r="R208" s="68">
        <f>+IFERROR(VLOOKUP(Q208,[6]DATOS!$E$2:$F$17,2,FALSE),"")</f>
        <v>15</v>
      </c>
      <c r="S208" s="403"/>
      <c r="T208" s="403"/>
      <c r="U208" s="403"/>
      <c r="V208" s="403"/>
      <c r="W208" s="403"/>
      <c r="X208" s="286"/>
      <c r="Y208" s="402"/>
      <c r="Z208" s="403"/>
      <c r="AA208" s="402"/>
      <c r="AB208" s="443"/>
      <c r="AC208" s="443"/>
      <c r="AD208" s="443"/>
      <c r="AE208" s="284"/>
      <c r="AF208" s="36"/>
      <c r="AG208" s="284"/>
      <c r="AH208" s="408"/>
      <c r="AI208" s="408"/>
      <c r="AJ208" s="405"/>
      <c r="AK208" s="399"/>
      <c r="AL208" s="399"/>
      <c r="AM208" s="402"/>
      <c r="AN208" s="406"/>
      <c r="AO208" s="66"/>
      <c r="AP208" s="65"/>
      <c r="AQ208" s="65"/>
      <c r="AR208" s="65"/>
      <c r="AS208" s="65"/>
      <c r="AT208" s="65"/>
      <c r="AU208" s="65"/>
      <c r="AV208" s="65"/>
      <c r="AW208" s="65"/>
      <c r="AX208" s="65"/>
      <c r="AY208" s="65"/>
      <c r="AZ208" s="64"/>
      <c r="BA208" s="63"/>
      <c r="BB208" s="62"/>
      <c r="BC208" s="62"/>
      <c r="BD208" s="62"/>
      <c r="BE208" s="61"/>
    </row>
    <row r="209" spans="1:57" ht="48" customHeight="1" thickBot="1">
      <c r="A209" s="786"/>
      <c r="B209" s="887"/>
      <c r="C209" s="787"/>
      <c r="D209" s="284"/>
      <c r="E209" s="284"/>
      <c r="F209" s="284"/>
      <c r="G209" s="284"/>
      <c r="H209" s="419"/>
      <c r="I209" s="113" t="s">
        <v>68</v>
      </c>
      <c r="J209" s="450"/>
      <c r="K209" s="453"/>
      <c r="L209" s="408"/>
      <c r="M209" s="438"/>
      <c r="N209" s="401"/>
      <c r="O209" s="402"/>
      <c r="P209" s="69" t="s">
        <v>175</v>
      </c>
      <c r="Q209" s="45" t="s">
        <v>80</v>
      </c>
      <c r="R209" s="68">
        <f>+IFERROR(VLOOKUP(Q209,[6]DATOS!$E$2:$F$17,2,FALSE),"")</f>
        <v>15</v>
      </c>
      <c r="S209" s="403"/>
      <c r="T209" s="403"/>
      <c r="U209" s="403"/>
      <c r="V209" s="403"/>
      <c r="W209" s="403"/>
      <c r="X209" s="286"/>
      <c r="Y209" s="402"/>
      <c r="Z209" s="403"/>
      <c r="AA209" s="402"/>
      <c r="AB209" s="443"/>
      <c r="AC209" s="443"/>
      <c r="AD209" s="443"/>
      <c r="AE209" s="284"/>
      <c r="AF209" s="36"/>
      <c r="AG209" s="284"/>
      <c r="AH209" s="408"/>
      <c r="AI209" s="408"/>
      <c r="AJ209" s="405"/>
      <c r="AK209" s="399"/>
      <c r="AL209" s="399"/>
      <c r="AM209" s="402"/>
      <c r="AN209" s="406"/>
      <c r="AO209" s="66"/>
      <c r="AP209" s="65"/>
      <c r="AQ209" s="65"/>
      <c r="AR209" s="65"/>
      <c r="AS209" s="65"/>
      <c r="AT209" s="65"/>
      <c r="AU209" s="65"/>
      <c r="AV209" s="65"/>
      <c r="AW209" s="65"/>
      <c r="AX209" s="65"/>
      <c r="AY209" s="65"/>
      <c r="AZ209" s="64"/>
      <c r="BA209" s="63"/>
      <c r="BB209" s="62"/>
      <c r="BC209" s="62"/>
      <c r="BD209" s="62"/>
      <c r="BE209" s="61"/>
    </row>
    <row r="210" spans="1:57" ht="48" customHeight="1" thickBot="1">
      <c r="A210" s="786"/>
      <c r="B210" s="887"/>
      <c r="C210" s="787"/>
      <c r="D210" s="284"/>
      <c r="E210" s="284"/>
      <c r="F210" s="284"/>
      <c r="G210" s="284"/>
      <c r="H210" s="419" t="s">
        <v>164</v>
      </c>
      <c r="I210" s="113" t="s">
        <v>68</v>
      </c>
      <c r="J210" s="450"/>
      <c r="K210" s="453"/>
      <c r="L210" s="408"/>
      <c r="M210" s="438"/>
      <c r="N210" s="401"/>
      <c r="O210" s="402"/>
      <c r="P210" s="69" t="s">
        <v>173</v>
      </c>
      <c r="Q210" s="45" t="s">
        <v>82</v>
      </c>
      <c r="R210" s="68">
        <f>+IFERROR(VLOOKUP(Q210,[6]DATOS!$E$2:$F$17,2,FALSE),"")</f>
        <v>15</v>
      </c>
      <c r="S210" s="403"/>
      <c r="T210" s="403"/>
      <c r="U210" s="403"/>
      <c r="V210" s="403"/>
      <c r="W210" s="403"/>
      <c r="X210" s="286"/>
      <c r="Y210" s="402"/>
      <c r="Z210" s="403"/>
      <c r="AA210" s="402"/>
      <c r="AB210" s="443"/>
      <c r="AC210" s="443"/>
      <c r="AD210" s="443"/>
      <c r="AE210" s="284"/>
      <c r="AF210" s="36"/>
      <c r="AG210" s="284"/>
      <c r="AH210" s="408"/>
      <c r="AI210" s="408"/>
      <c r="AJ210" s="405"/>
      <c r="AK210" s="399"/>
      <c r="AL210" s="399"/>
      <c r="AM210" s="402"/>
      <c r="AN210" s="406"/>
      <c r="AO210" s="66"/>
      <c r="AP210" s="65"/>
      <c r="AQ210" s="65"/>
      <c r="AR210" s="65"/>
      <c r="AS210" s="65"/>
      <c r="AT210" s="65"/>
      <c r="AU210" s="65"/>
      <c r="AV210" s="65"/>
      <c r="AW210" s="65"/>
      <c r="AX210" s="65"/>
      <c r="AY210" s="65"/>
      <c r="AZ210" s="64"/>
      <c r="BA210" s="63"/>
      <c r="BB210" s="62"/>
      <c r="BC210" s="62"/>
      <c r="BD210" s="62"/>
      <c r="BE210" s="61"/>
    </row>
    <row r="211" spans="1:57" ht="48" customHeight="1" thickBot="1">
      <c r="A211" s="786"/>
      <c r="B211" s="887"/>
      <c r="C211" s="787"/>
      <c r="D211" s="284"/>
      <c r="E211" s="284"/>
      <c r="F211" s="284"/>
      <c r="G211" s="284"/>
      <c r="H211" s="419"/>
      <c r="I211" s="113" t="s">
        <v>68</v>
      </c>
      <c r="J211" s="450"/>
      <c r="K211" s="453"/>
      <c r="L211" s="408"/>
      <c r="M211" s="438"/>
      <c r="N211" s="401"/>
      <c r="O211" s="402"/>
      <c r="P211" s="69" t="s">
        <v>171</v>
      </c>
      <c r="Q211" s="45" t="s">
        <v>85</v>
      </c>
      <c r="R211" s="68">
        <f>+IFERROR(VLOOKUP(Q211,[6]DATOS!$E$2:$F$17,2,FALSE),"")</f>
        <v>15</v>
      </c>
      <c r="S211" s="403"/>
      <c r="T211" s="403"/>
      <c r="U211" s="403"/>
      <c r="V211" s="403"/>
      <c r="W211" s="403"/>
      <c r="X211" s="286"/>
      <c r="Y211" s="402"/>
      <c r="Z211" s="403"/>
      <c r="AA211" s="402"/>
      <c r="AB211" s="443"/>
      <c r="AC211" s="443"/>
      <c r="AD211" s="443"/>
      <c r="AE211" s="284"/>
      <c r="AF211" s="36"/>
      <c r="AG211" s="284"/>
      <c r="AH211" s="408"/>
      <c r="AI211" s="408"/>
      <c r="AJ211" s="405"/>
      <c r="AK211" s="399"/>
      <c r="AL211" s="399"/>
      <c r="AM211" s="402"/>
      <c r="AN211" s="406"/>
      <c r="AO211" s="66"/>
      <c r="AP211" s="65"/>
      <c r="AQ211" s="65"/>
      <c r="AR211" s="65"/>
      <c r="AS211" s="65"/>
      <c r="AT211" s="65"/>
      <c r="AU211" s="65"/>
      <c r="AV211" s="65"/>
      <c r="AW211" s="65"/>
      <c r="AX211" s="65"/>
      <c r="AY211" s="65"/>
      <c r="AZ211" s="64"/>
      <c r="BA211" s="63"/>
      <c r="BB211" s="62"/>
      <c r="BC211" s="62"/>
      <c r="BD211" s="62"/>
      <c r="BE211" s="61"/>
    </row>
    <row r="212" spans="1:57" ht="48" customHeight="1" thickBot="1">
      <c r="A212" s="786"/>
      <c r="B212" s="887"/>
      <c r="C212" s="787"/>
      <c r="D212" s="284"/>
      <c r="E212" s="284"/>
      <c r="F212" s="284"/>
      <c r="G212" s="284"/>
      <c r="H212" s="419" t="s">
        <v>163</v>
      </c>
      <c r="I212" s="113" t="s">
        <v>68</v>
      </c>
      <c r="J212" s="450"/>
      <c r="K212" s="453"/>
      <c r="L212" s="408"/>
      <c r="M212" s="438"/>
      <c r="N212" s="401"/>
      <c r="O212" s="402"/>
      <c r="P212" s="69" t="s">
        <v>170</v>
      </c>
      <c r="Q212" s="45" t="s">
        <v>98</v>
      </c>
      <c r="R212" s="68">
        <f>+IFERROR(VLOOKUP(Q212,[6]DATOS!$E$2:$F$17,2,FALSE),"")</f>
        <v>15</v>
      </c>
      <c r="S212" s="403"/>
      <c r="T212" s="403"/>
      <c r="U212" s="403"/>
      <c r="V212" s="403"/>
      <c r="W212" s="403"/>
      <c r="X212" s="286"/>
      <c r="Y212" s="402"/>
      <c r="Z212" s="403"/>
      <c r="AA212" s="402"/>
      <c r="AB212" s="443"/>
      <c r="AC212" s="443"/>
      <c r="AD212" s="443"/>
      <c r="AE212" s="284"/>
      <c r="AF212" s="36"/>
      <c r="AG212" s="284"/>
      <c r="AH212" s="408"/>
      <c r="AI212" s="408"/>
      <c r="AJ212" s="405"/>
      <c r="AK212" s="399"/>
      <c r="AL212" s="399"/>
      <c r="AM212" s="402"/>
      <c r="AN212" s="406"/>
      <c r="AO212" s="66"/>
      <c r="AP212" s="65"/>
      <c r="AQ212" s="65"/>
      <c r="AR212" s="65"/>
      <c r="AS212" s="65"/>
      <c r="AT212" s="65"/>
      <c r="AU212" s="65"/>
      <c r="AV212" s="65"/>
      <c r="AW212" s="65"/>
      <c r="AX212" s="65"/>
      <c r="AY212" s="65"/>
      <c r="AZ212" s="64"/>
      <c r="BA212" s="63"/>
      <c r="BB212" s="62"/>
      <c r="BC212" s="62"/>
      <c r="BD212" s="62"/>
      <c r="BE212" s="61"/>
    </row>
    <row r="213" spans="1:57" ht="48" customHeight="1" thickBot="1">
      <c r="A213" s="786"/>
      <c r="B213" s="887"/>
      <c r="C213" s="787"/>
      <c r="D213" s="284"/>
      <c r="E213" s="284"/>
      <c r="F213" s="284"/>
      <c r="G213" s="284"/>
      <c r="H213" s="419"/>
      <c r="I213" s="113" t="s">
        <v>68</v>
      </c>
      <c r="J213" s="450"/>
      <c r="K213" s="453"/>
      <c r="L213" s="408"/>
      <c r="M213" s="438"/>
      <c r="N213" s="401"/>
      <c r="O213" s="402"/>
      <c r="P213" s="69" t="s">
        <v>168</v>
      </c>
      <c r="Q213" s="50" t="s">
        <v>87</v>
      </c>
      <c r="R213" s="68">
        <f>+IFERROR(VLOOKUP(Q213,[6]DATOS!$E$2:$F$17,2,FALSE),"")</f>
        <v>10</v>
      </c>
      <c r="S213" s="403"/>
      <c r="T213" s="403"/>
      <c r="U213" s="403"/>
      <c r="V213" s="403"/>
      <c r="W213" s="403"/>
      <c r="X213" s="286"/>
      <c r="Y213" s="402"/>
      <c r="Z213" s="403"/>
      <c r="AA213" s="402"/>
      <c r="AB213" s="443"/>
      <c r="AC213" s="443"/>
      <c r="AD213" s="443"/>
      <c r="AE213" s="284"/>
      <c r="AF213" s="36"/>
      <c r="AG213" s="284"/>
      <c r="AH213" s="408"/>
      <c r="AI213" s="408"/>
      <c r="AJ213" s="405"/>
      <c r="AK213" s="399"/>
      <c r="AL213" s="399"/>
      <c r="AM213" s="402"/>
      <c r="AN213" s="406"/>
      <c r="AO213" s="66"/>
      <c r="AP213" s="65"/>
      <c r="AQ213" s="65"/>
      <c r="AR213" s="65"/>
      <c r="AS213" s="65"/>
      <c r="AT213" s="65"/>
      <c r="AU213" s="65"/>
      <c r="AV213" s="65"/>
      <c r="AW213" s="65"/>
      <c r="AX213" s="65"/>
      <c r="AY213" s="65"/>
      <c r="AZ213" s="64"/>
      <c r="BA213" s="63"/>
      <c r="BB213" s="62"/>
      <c r="BC213" s="62"/>
      <c r="BD213" s="62"/>
      <c r="BE213" s="61"/>
    </row>
    <row r="214" spans="1:57" ht="117.75" customHeight="1" thickBot="1">
      <c r="A214" s="786"/>
      <c r="B214" s="888"/>
      <c r="C214" s="787"/>
      <c r="D214" s="284"/>
      <c r="E214" s="284"/>
      <c r="F214" s="284"/>
      <c r="G214" s="284"/>
      <c r="H214" s="85"/>
      <c r="I214" s="113" t="s">
        <v>68</v>
      </c>
      <c r="J214" s="451"/>
      <c r="K214" s="454"/>
      <c r="L214" s="408"/>
      <c r="M214" s="439"/>
      <c r="N214" s="88"/>
      <c r="O214" s="59"/>
      <c r="P214" s="69"/>
      <c r="Q214" s="69"/>
      <c r="R214" s="68"/>
      <c r="S214" s="68"/>
      <c r="T214" s="68"/>
      <c r="U214" s="68"/>
      <c r="V214" s="68"/>
      <c r="W214" s="68"/>
      <c r="X214" s="37"/>
      <c r="Y214" s="59"/>
      <c r="Z214" s="68"/>
      <c r="AA214" s="59"/>
      <c r="AB214" s="84"/>
      <c r="AC214" s="84"/>
      <c r="AD214" s="84"/>
      <c r="AE214" s="67"/>
      <c r="AF214" s="36"/>
      <c r="AG214" s="67"/>
      <c r="AH214" s="408"/>
      <c r="AI214" s="409"/>
      <c r="AJ214" s="81" t="s">
        <v>463</v>
      </c>
      <c r="AK214" s="109" t="s">
        <v>325</v>
      </c>
      <c r="AL214" s="109" t="s">
        <v>324</v>
      </c>
      <c r="AM214" s="59" t="s">
        <v>335</v>
      </c>
      <c r="AN214" s="89"/>
      <c r="AO214" s="66"/>
      <c r="AP214" s="65"/>
      <c r="AQ214" s="65"/>
      <c r="AR214" s="65"/>
      <c r="AS214" s="65"/>
      <c r="AT214" s="65"/>
      <c r="AU214" s="65"/>
      <c r="AV214" s="65"/>
      <c r="AW214" s="65"/>
      <c r="AX214" s="65"/>
      <c r="AY214" s="65"/>
      <c r="AZ214" s="64"/>
      <c r="BA214" s="63"/>
      <c r="BB214" s="62"/>
      <c r="BC214" s="62"/>
      <c r="BD214" s="62"/>
      <c r="BE214" s="61"/>
    </row>
    <row r="215" spans="1:57" ht="33.75" customHeight="1" thickBot="1">
      <c r="A215" s="403">
        <v>7</v>
      </c>
      <c r="B215" s="890" t="s">
        <v>494</v>
      </c>
      <c r="C215" s="402" t="s">
        <v>334</v>
      </c>
      <c r="D215" s="402" t="s">
        <v>32</v>
      </c>
      <c r="E215" s="402" t="s">
        <v>333</v>
      </c>
      <c r="F215" s="402" t="s">
        <v>332</v>
      </c>
      <c r="G215" s="402" t="s">
        <v>100</v>
      </c>
      <c r="H215" s="60" t="s">
        <v>194</v>
      </c>
      <c r="I215" s="113" t="s">
        <v>68</v>
      </c>
      <c r="J215" s="746">
        <f>COUNTIF(I215:I241,[3]DATOS!$D$24)</f>
        <v>27</v>
      </c>
      <c r="K215" s="772" t="str">
        <f>+IF(AND(J215&lt;6,J215&gt;0),"Moderado",IF(AND(J215&lt;12,J215&gt;5),"Mayor",IF(AND(J215&lt;20,J215&gt;11),"Catastrófico","Responda las Preguntas de Impacto")))</f>
        <v>Responda las Preguntas de Impacto</v>
      </c>
      <c r="L215" s="407"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775"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401" t="s">
        <v>331</v>
      </c>
      <c r="O215" s="402" t="s">
        <v>65</v>
      </c>
      <c r="P215" s="744" t="s">
        <v>179</v>
      </c>
      <c r="Q215" s="753" t="s">
        <v>76</v>
      </c>
      <c r="R215" s="403">
        <f>+IFERROR(VLOOKUP(Q215,[6]DATOS!$E$2:$F$17,2,FALSE),"")</f>
        <v>15</v>
      </c>
      <c r="S215" s="403">
        <f>SUM(R215:R240)</f>
        <v>100</v>
      </c>
      <c r="T215" s="403" t="str">
        <f>+IF(AND(S215&lt;=100,S215&gt;=96),"Fuerte",IF(AND(S215&lt;=95,S215&gt;=86),"Moderado",IF(AND(S215&lt;=85,J215&gt;=0),"Débil"," ")))</f>
        <v>Fuerte</v>
      </c>
      <c r="U215" s="543" t="s">
        <v>90</v>
      </c>
      <c r="V215" s="403"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03">
        <f>IF(V215="Fuerte",100,IF(V215="Moderado",50,IF(V215="Débil",0)))</f>
        <v>100</v>
      </c>
      <c r="X215" s="403">
        <f>AVERAGE(W215:W240)</f>
        <v>100</v>
      </c>
      <c r="Y215" s="402" t="s">
        <v>327</v>
      </c>
      <c r="Z215" s="403" t="s">
        <v>330</v>
      </c>
      <c r="AA215" s="771" t="s">
        <v>329</v>
      </c>
      <c r="AB215" s="771" t="str">
        <f>+IF(X215=100,"Fuerte",IF(AND(X215&lt;=99,X215&gt;=50),"Moderado",IF(X215&lt;50,"Débil"," ")))</f>
        <v>Fuerte</v>
      </c>
      <c r="AC215" s="771" t="s">
        <v>95</v>
      </c>
      <c r="AD215" s="771" t="s">
        <v>97</v>
      </c>
      <c r="AE215" s="402"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02"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02" t="str">
        <f>K215</f>
        <v>Responda las Preguntas de Impacto</v>
      </c>
      <c r="AH215" s="407"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416"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405" t="s">
        <v>328</v>
      </c>
      <c r="AK215" s="399">
        <v>43497</v>
      </c>
      <c r="AL215" s="399">
        <v>43830</v>
      </c>
      <c r="AM215" s="743" t="s">
        <v>327</v>
      </c>
      <c r="AN215" s="406" t="s">
        <v>326</v>
      </c>
      <c r="AO215" s="779"/>
      <c r="AP215" s="759"/>
      <c r="AQ215" s="759"/>
      <c r="AR215" s="759"/>
      <c r="AS215" s="759"/>
      <c r="AT215" s="759"/>
      <c r="AU215" s="759"/>
      <c r="AV215" s="759"/>
      <c r="AW215" s="759"/>
      <c r="AX215" s="759"/>
      <c r="AY215" s="759"/>
      <c r="AZ215" s="762"/>
      <c r="BA215" s="765"/>
      <c r="BB215" s="737"/>
      <c r="BC215" s="737"/>
      <c r="BD215" s="737"/>
      <c r="BE215" s="750"/>
    </row>
    <row r="216" spans="1:57" ht="33.75" customHeight="1" thickBot="1">
      <c r="A216" s="403"/>
      <c r="B216" s="891"/>
      <c r="C216" s="402"/>
      <c r="D216" s="402"/>
      <c r="E216" s="402"/>
      <c r="F216" s="402"/>
      <c r="G216" s="402"/>
      <c r="H216" s="60" t="s">
        <v>187</v>
      </c>
      <c r="I216" s="113" t="s">
        <v>68</v>
      </c>
      <c r="J216" s="747"/>
      <c r="K216" s="773"/>
      <c r="L216" s="408"/>
      <c r="M216" s="776"/>
      <c r="N216" s="401"/>
      <c r="O216" s="402"/>
      <c r="P216" s="744"/>
      <c r="Q216" s="754"/>
      <c r="R216" s="403"/>
      <c r="S216" s="403"/>
      <c r="T216" s="403"/>
      <c r="U216" s="501"/>
      <c r="V216" s="403"/>
      <c r="W216" s="403"/>
      <c r="X216" s="403"/>
      <c r="Y216" s="402"/>
      <c r="Z216" s="403"/>
      <c r="AA216" s="771"/>
      <c r="AB216" s="771"/>
      <c r="AC216" s="771"/>
      <c r="AD216" s="771"/>
      <c r="AE216" s="402"/>
      <c r="AF216" s="402"/>
      <c r="AG216" s="402"/>
      <c r="AH216" s="408"/>
      <c r="AI216" s="417"/>
      <c r="AJ216" s="743"/>
      <c r="AK216" s="399"/>
      <c r="AL216" s="399"/>
      <c r="AM216" s="743"/>
      <c r="AN216" s="406"/>
      <c r="AO216" s="780"/>
      <c r="AP216" s="760"/>
      <c r="AQ216" s="760"/>
      <c r="AR216" s="760"/>
      <c r="AS216" s="760"/>
      <c r="AT216" s="760"/>
      <c r="AU216" s="760"/>
      <c r="AV216" s="760"/>
      <c r="AW216" s="760"/>
      <c r="AX216" s="760"/>
      <c r="AY216" s="760"/>
      <c r="AZ216" s="763"/>
      <c r="BA216" s="766"/>
      <c r="BB216" s="738"/>
      <c r="BC216" s="738"/>
      <c r="BD216" s="738"/>
      <c r="BE216" s="751"/>
    </row>
    <row r="217" spans="1:57" ht="33.75" customHeight="1" thickBot="1">
      <c r="A217" s="403"/>
      <c r="B217" s="891"/>
      <c r="C217" s="402"/>
      <c r="D217" s="402"/>
      <c r="E217" s="402"/>
      <c r="F217" s="402"/>
      <c r="G217" s="402"/>
      <c r="H217" s="60" t="s">
        <v>186</v>
      </c>
      <c r="I217" s="113" t="s">
        <v>68</v>
      </c>
      <c r="J217" s="747"/>
      <c r="K217" s="773"/>
      <c r="L217" s="408"/>
      <c r="M217" s="776"/>
      <c r="N217" s="401"/>
      <c r="O217" s="402"/>
      <c r="P217" s="744"/>
      <c r="Q217" s="755"/>
      <c r="R217" s="403"/>
      <c r="S217" s="403"/>
      <c r="T217" s="403"/>
      <c r="U217" s="501"/>
      <c r="V217" s="403"/>
      <c r="W217" s="403"/>
      <c r="X217" s="403"/>
      <c r="Y217" s="402"/>
      <c r="Z217" s="403"/>
      <c r="AA217" s="771"/>
      <c r="AB217" s="771"/>
      <c r="AC217" s="771"/>
      <c r="AD217" s="771"/>
      <c r="AE217" s="402"/>
      <c r="AF217" s="402"/>
      <c r="AG217" s="402"/>
      <c r="AH217" s="408"/>
      <c r="AI217" s="417"/>
      <c r="AJ217" s="743"/>
      <c r="AK217" s="399"/>
      <c r="AL217" s="399"/>
      <c r="AM217" s="743"/>
      <c r="AN217" s="406"/>
      <c r="AO217" s="780"/>
      <c r="AP217" s="760"/>
      <c r="AQ217" s="760"/>
      <c r="AR217" s="760"/>
      <c r="AS217" s="760"/>
      <c r="AT217" s="760"/>
      <c r="AU217" s="760"/>
      <c r="AV217" s="760"/>
      <c r="AW217" s="760"/>
      <c r="AX217" s="760"/>
      <c r="AY217" s="760"/>
      <c r="AZ217" s="763"/>
      <c r="BA217" s="766"/>
      <c r="BB217" s="738"/>
      <c r="BC217" s="738"/>
      <c r="BD217" s="738"/>
      <c r="BE217" s="751"/>
    </row>
    <row r="218" spans="1:57" ht="33.75" customHeight="1" thickBot="1">
      <c r="A218" s="403"/>
      <c r="B218" s="891"/>
      <c r="C218" s="402"/>
      <c r="D218" s="402"/>
      <c r="E218" s="402"/>
      <c r="F218" s="402"/>
      <c r="G218" s="402"/>
      <c r="H218" s="60" t="s">
        <v>185</v>
      </c>
      <c r="I218" s="113" t="s">
        <v>68</v>
      </c>
      <c r="J218" s="747"/>
      <c r="K218" s="773"/>
      <c r="L218" s="408"/>
      <c r="M218" s="776"/>
      <c r="N218" s="401"/>
      <c r="O218" s="402"/>
      <c r="P218" s="744" t="s">
        <v>177</v>
      </c>
      <c r="Q218" s="753" t="s">
        <v>78</v>
      </c>
      <c r="R218" s="403">
        <f>+IFERROR(VLOOKUP(Q218,[6]DATOS!$E$2:$F$17,2,FALSE),"")</f>
        <v>15</v>
      </c>
      <c r="S218" s="403"/>
      <c r="T218" s="403"/>
      <c r="U218" s="501"/>
      <c r="V218" s="403"/>
      <c r="W218" s="403"/>
      <c r="X218" s="403"/>
      <c r="Y218" s="402"/>
      <c r="Z218" s="403"/>
      <c r="AA218" s="771"/>
      <c r="AB218" s="771"/>
      <c r="AC218" s="771"/>
      <c r="AD218" s="771"/>
      <c r="AE218" s="402"/>
      <c r="AF218" s="402"/>
      <c r="AG218" s="402"/>
      <c r="AH218" s="408"/>
      <c r="AI218" s="417"/>
      <c r="AJ218" s="743"/>
      <c r="AK218" s="399"/>
      <c r="AL218" s="399"/>
      <c r="AM218" s="743"/>
      <c r="AN218" s="406"/>
      <c r="AO218" s="780"/>
      <c r="AP218" s="760"/>
      <c r="AQ218" s="760"/>
      <c r="AR218" s="760"/>
      <c r="AS218" s="760"/>
      <c r="AT218" s="760"/>
      <c r="AU218" s="760"/>
      <c r="AV218" s="760"/>
      <c r="AW218" s="760"/>
      <c r="AX218" s="760"/>
      <c r="AY218" s="760"/>
      <c r="AZ218" s="763"/>
      <c r="BA218" s="766"/>
      <c r="BB218" s="738"/>
      <c r="BC218" s="738"/>
      <c r="BD218" s="738"/>
      <c r="BE218" s="751"/>
    </row>
    <row r="219" spans="1:57" ht="33.75" customHeight="1" thickBot="1">
      <c r="A219" s="403"/>
      <c r="B219" s="891"/>
      <c r="C219" s="402"/>
      <c r="D219" s="402"/>
      <c r="E219" s="402"/>
      <c r="F219" s="402"/>
      <c r="G219" s="402"/>
      <c r="H219" s="60" t="s">
        <v>184</v>
      </c>
      <c r="I219" s="113" t="s">
        <v>68</v>
      </c>
      <c r="J219" s="747"/>
      <c r="K219" s="773"/>
      <c r="L219" s="408"/>
      <c r="M219" s="776"/>
      <c r="N219" s="401"/>
      <c r="O219" s="402"/>
      <c r="P219" s="744"/>
      <c r="Q219" s="754"/>
      <c r="R219" s="403"/>
      <c r="S219" s="403"/>
      <c r="T219" s="403"/>
      <c r="U219" s="501"/>
      <c r="V219" s="403"/>
      <c r="W219" s="403"/>
      <c r="X219" s="403"/>
      <c r="Y219" s="402"/>
      <c r="Z219" s="403"/>
      <c r="AA219" s="771"/>
      <c r="AB219" s="771"/>
      <c r="AC219" s="771"/>
      <c r="AD219" s="771"/>
      <c r="AE219" s="402"/>
      <c r="AF219" s="402"/>
      <c r="AG219" s="402"/>
      <c r="AH219" s="408"/>
      <c r="AI219" s="417"/>
      <c r="AJ219" s="743"/>
      <c r="AK219" s="399"/>
      <c r="AL219" s="399"/>
      <c r="AM219" s="743"/>
      <c r="AN219" s="406"/>
      <c r="AO219" s="780"/>
      <c r="AP219" s="760"/>
      <c r="AQ219" s="760"/>
      <c r="AR219" s="760"/>
      <c r="AS219" s="760"/>
      <c r="AT219" s="760"/>
      <c r="AU219" s="760"/>
      <c r="AV219" s="760"/>
      <c r="AW219" s="760"/>
      <c r="AX219" s="760"/>
      <c r="AY219" s="760"/>
      <c r="AZ219" s="763"/>
      <c r="BA219" s="766"/>
      <c r="BB219" s="738"/>
      <c r="BC219" s="738"/>
      <c r="BD219" s="738"/>
      <c r="BE219" s="751"/>
    </row>
    <row r="220" spans="1:57" ht="33.75" customHeight="1" thickBot="1">
      <c r="A220" s="403"/>
      <c r="B220" s="891"/>
      <c r="C220" s="402"/>
      <c r="D220" s="402"/>
      <c r="E220" s="402"/>
      <c r="F220" s="402"/>
      <c r="G220" s="402"/>
      <c r="H220" s="60" t="s">
        <v>183</v>
      </c>
      <c r="I220" s="113" t="s">
        <v>68</v>
      </c>
      <c r="J220" s="747"/>
      <c r="K220" s="773"/>
      <c r="L220" s="408"/>
      <c r="M220" s="776"/>
      <c r="N220" s="401"/>
      <c r="O220" s="402"/>
      <c r="P220" s="744"/>
      <c r="Q220" s="754"/>
      <c r="R220" s="403"/>
      <c r="S220" s="403"/>
      <c r="T220" s="403"/>
      <c r="U220" s="501"/>
      <c r="V220" s="403"/>
      <c r="W220" s="403"/>
      <c r="X220" s="403"/>
      <c r="Y220" s="402"/>
      <c r="Z220" s="403"/>
      <c r="AA220" s="771"/>
      <c r="AB220" s="771"/>
      <c r="AC220" s="771"/>
      <c r="AD220" s="771"/>
      <c r="AE220" s="402"/>
      <c r="AF220" s="402"/>
      <c r="AG220" s="402"/>
      <c r="AH220" s="408"/>
      <c r="AI220" s="417"/>
      <c r="AJ220" s="743"/>
      <c r="AK220" s="399"/>
      <c r="AL220" s="399"/>
      <c r="AM220" s="743"/>
      <c r="AN220" s="406"/>
      <c r="AO220" s="780"/>
      <c r="AP220" s="760"/>
      <c r="AQ220" s="760"/>
      <c r="AR220" s="760"/>
      <c r="AS220" s="760"/>
      <c r="AT220" s="760"/>
      <c r="AU220" s="760"/>
      <c r="AV220" s="760"/>
      <c r="AW220" s="760"/>
      <c r="AX220" s="760"/>
      <c r="AY220" s="760"/>
      <c r="AZ220" s="763"/>
      <c r="BA220" s="766"/>
      <c r="BB220" s="738"/>
      <c r="BC220" s="738"/>
      <c r="BD220" s="738"/>
      <c r="BE220" s="751"/>
    </row>
    <row r="221" spans="1:57" ht="33.75" customHeight="1" thickBot="1">
      <c r="A221" s="403"/>
      <c r="B221" s="891"/>
      <c r="C221" s="402"/>
      <c r="D221" s="402"/>
      <c r="E221" s="402"/>
      <c r="F221" s="402"/>
      <c r="G221" s="402"/>
      <c r="H221" s="60" t="s">
        <v>182</v>
      </c>
      <c r="I221" s="113" t="s">
        <v>68</v>
      </c>
      <c r="J221" s="747"/>
      <c r="K221" s="773"/>
      <c r="L221" s="408"/>
      <c r="M221" s="776"/>
      <c r="N221" s="401"/>
      <c r="O221" s="402"/>
      <c r="P221" s="744"/>
      <c r="Q221" s="755"/>
      <c r="R221" s="403"/>
      <c r="S221" s="403"/>
      <c r="T221" s="403"/>
      <c r="U221" s="501"/>
      <c r="V221" s="403"/>
      <c r="W221" s="403"/>
      <c r="X221" s="403"/>
      <c r="Y221" s="402"/>
      <c r="Z221" s="403"/>
      <c r="AA221" s="771"/>
      <c r="AB221" s="771"/>
      <c r="AC221" s="771"/>
      <c r="AD221" s="771"/>
      <c r="AE221" s="402"/>
      <c r="AF221" s="402"/>
      <c r="AG221" s="402"/>
      <c r="AH221" s="408"/>
      <c r="AI221" s="417"/>
      <c r="AJ221" s="743"/>
      <c r="AK221" s="399"/>
      <c r="AL221" s="399"/>
      <c r="AM221" s="743"/>
      <c r="AN221" s="406"/>
      <c r="AO221" s="780"/>
      <c r="AP221" s="760"/>
      <c r="AQ221" s="760"/>
      <c r="AR221" s="760"/>
      <c r="AS221" s="760"/>
      <c r="AT221" s="760"/>
      <c r="AU221" s="760"/>
      <c r="AV221" s="760"/>
      <c r="AW221" s="760"/>
      <c r="AX221" s="760"/>
      <c r="AY221" s="760"/>
      <c r="AZ221" s="763"/>
      <c r="BA221" s="766"/>
      <c r="BB221" s="738"/>
      <c r="BC221" s="738"/>
      <c r="BD221" s="738"/>
      <c r="BE221" s="751"/>
    </row>
    <row r="222" spans="1:57" ht="33.75" customHeight="1" thickBot="1">
      <c r="A222" s="403"/>
      <c r="B222" s="891"/>
      <c r="C222" s="402"/>
      <c r="D222" s="402"/>
      <c r="E222" s="402"/>
      <c r="F222" s="402"/>
      <c r="G222" s="402"/>
      <c r="H222" s="60" t="s">
        <v>181</v>
      </c>
      <c r="I222" s="113" t="s">
        <v>68</v>
      </c>
      <c r="J222" s="747"/>
      <c r="K222" s="773"/>
      <c r="L222" s="408"/>
      <c r="M222" s="776"/>
      <c r="N222" s="401"/>
      <c r="O222" s="402"/>
      <c r="P222" s="744" t="s">
        <v>175</v>
      </c>
      <c r="Q222" s="753" t="s">
        <v>80</v>
      </c>
      <c r="R222" s="403">
        <f>+IFERROR(VLOOKUP(Q222,[6]DATOS!$E$2:$F$17,2,FALSE),"")</f>
        <v>15</v>
      </c>
      <c r="S222" s="403"/>
      <c r="T222" s="403"/>
      <c r="U222" s="501"/>
      <c r="V222" s="403"/>
      <c r="W222" s="403"/>
      <c r="X222" s="403"/>
      <c r="Y222" s="402"/>
      <c r="Z222" s="403"/>
      <c r="AA222" s="771"/>
      <c r="AB222" s="771"/>
      <c r="AC222" s="771"/>
      <c r="AD222" s="771"/>
      <c r="AE222" s="402"/>
      <c r="AF222" s="402"/>
      <c r="AG222" s="402"/>
      <c r="AH222" s="408"/>
      <c r="AI222" s="417"/>
      <c r="AJ222" s="743"/>
      <c r="AK222" s="399"/>
      <c r="AL222" s="399"/>
      <c r="AM222" s="743"/>
      <c r="AN222" s="406"/>
      <c r="AO222" s="781"/>
      <c r="AP222" s="761"/>
      <c r="AQ222" s="761"/>
      <c r="AR222" s="761"/>
      <c r="AS222" s="761"/>
      <c r="AT222" s="761"/>
      <c r="AU222" s="761"/>
      <c r="AV222" s="761"/>
      <c r="AW222" s="761"/>
      <c r="AX222" s="761"/>
      <c r="AY222" s="761"/>
      <c r="AZ222" s="764"/>
      <c r="BA222" s="767"/>
      <c r="BB222" s="739"/>
      <c r="BC222" s="739"/>
      <c r="BD222" s="739"/>
      <c r="BE222" s="752"/>
    </row>
    <row r="223" spans="1:57" ht="33.75" customHeight="1" thickBot="1">
      <c r="A223" s="403"/>
      <c r="B223" s="891"/>
      <c r="C223" s="402"/>
      <c r="D223" s="402"/>
      <c r="E223" s="402"/>
      <c r="F223" s="402"/>
      <c r="G223" s="402"/>
      <c r="H223" s="60" t="s">
        <v>180</v>
      </c>
      <c r="I223" s="113" t="s">
        <v>68</v>
      </c>
      <c r="J223" s="747"/>
      <c r="K223" s="773"/>
      <c r="L223" s="408"/>
      <c r="M223" s="776"/>
      <c r="N223" s="401"/>
      <c r="O223" s="402"/>
      <c r="P223" s="744"/>
      <c r="Q223" s="754"/>
      <c r="R223" s="403"/>
      <c r="S223" s="403"/>
      <c r="T223" s="403"/>
      <c r="U223" s="501"/>
      <c r="V223" s="403"/>
      <c r="W223" s="403"/>
      <c r="X223" s="403"/>
      <c r="Y223" s="402"/>
      <c r="Z223" s="403"/>
      <c r="AA223" s="771"/>
      <c r="AB223" s="771"/>
      <c r="AC223" s="771"/>
      <c r="AD223" s="771"/>
      <c r="AE223" s="402"/>
      <c r="AF223" s="402"/>
      <c r="AG223" s="402"/>
      <c r="AH223" s="408"/>
      <c r="AI223" s="417"/>
      <c r="AJ223" s="743"/>
      <c r="AK223" s="399"/>
      <c r="AL223" s="399"/>
      <c r="AM223" s="743"/>
      <c r="AN223" s="406"/>
      <c r="AO223" s="745"/>
      <c r="AP223" s="740"/>
      <c r="AQ223" s="740"/>
      <c r="AR223" s="740"/>
      <c r="AS223" s="740"/>
      <c r="AT223" s="740"/>
      <c r="AU223" s="740"/>
      <c r="AV223" s="740"/>
      <c r="AW223" s="740"/>
      <c r="AX223" s="740"/>
      <c r="AY223" s="740"/>
      <c r="AZ223" s="757"/>
      <c r="BA223" s="734"/>
      <c r="BB223" s="736"/>
      <c r="BC223" s="736"/>
      <c r="BD223" s="736"/>
      <c r="BE223" s="758"/>
    </row>
    <row r="224" spans="1:57" ht="33.75" customHeight="1" thickBot="1">
      <c r="A224" s="403"/>
      <c r="B224" s="891"/>
      <c r="C224" s="402"/>
      <c r="D224" s="402"/>
      <c r="E224" s="402"/>
      <c r="F224" s="402"/>
      <c r="G224" s="402"/>
      <c r="H224" s="60" t="s">
        <v>178</v>
      </c>
      <c r="I224" s="113" t="s">
        <v>68</v>
      </c>
      <c r="J224" s="747"/>
      <c r="K224" s="773"/>
      <c r="L224" s="408"/>
      <c r="M224" s="776"/>
      <c r="N224" s="401"/>
      <c r="O224" s="402"/>
      <c r="P224" s="744"/>
      <c r="Q224" s="755"/>
      <c r="R224" s="403"/>
      <c r="S224" s="403"/>
      <c r="T224" s="403"/>
      <c r="U224" s="501"/>
      <c r="V224" s="403"/>
      <c r="W224" s="403"/>
      <c r="X224" s="403"/>
      <c r="Y224" s="402"/>
      <c r="Z224" s="403"/>
      <c r="AA224" s="771"/>
      <c r="AB224" s="771"/>
      <c r="AC224" s="771"/>
      <c r="AD224" s="771"/>
      <c r="AE224" s="402"/>
      <c r="AF224" s="402"/>
      <c r="AG224" s="402"/>
      <c r="AH224" s="408"/>
      <c r="AI224" s="417"/>
      <c r="AJ224" s="743"/>
      <c r="AK224" s="399"/>
      <c r="AL224" s="399"/>
      <c r="AM224" s="743"/>
      <c r="AN224" s="406"/>
      <c r="AO224" s="745"/>
      <c r="AP224" s="740"/>
      <c r="AQ224" s="740"/>
      <c r="AR224" s="740"/>
      <c r="AS224" s="740"/>
      <c r="AT224" s="740"/>
      <c r="AU224" s="740"/>
      <c r="AV224" s="740"/>
      <c r="AW224" s="740"/>
      <c r="AX224" s="740"/>
      <c r="AY224" s="740"/>
      <c r="AZ224" s="757"/>
      <c r="BA224" s="734"/>
      <c r="BB224" s="736"/>
      <c r="BC224" s="736"/>
      <c r="BD224" s="736"/>
      <c r="BE224" s="758"/>
    </row>
    <row r="225" spans="1:57" ht="33.75" customHeight="1" thickBot="1">
      <c r="A225" s="403"/>
      <c r="B225" s="891"/>
      <c r="C225" s="402"/>
      <c r="D225" s="402"/>
      <c r="E225" s="402"/>
      <c r="F225" s="402"/>
      <c r="G225" s="402"/>
      <c r="H225" s="60" t="s">
        <v>176</v>
      </c>
      <c r="I225" s="113" t="s">
        <v>68</v>
      </c>
      <c r="J225" s="747"/>
      <c r="K225" s="773"/>
      <c r="L225" s="408"/>
      <c r="M225" s="776"/>
      <c r="N225" s="401"/>
      <c r="O225" s="402"/>
      <c r="P225" s="744" t="s">
        <v>173</v>
      </c>
      <c r="Q225" s="753" t="s">
        <v>82</v>
      </c>
      <c r="R225" s="403">
        <f>+IFERROR(VLOOKUP(Q225,[6]DATOS!$E$2:$F$17,2,FALSE),"")</f>
        <v>15</v>
      </c>
      <c r="S225" s="403"/>
      <c r="T225" s="403"/>
      <c r="U225" s="501"/>
      <c r="V225" s="403"/>
      <c r="W225" s="403"/>
      <c r="X225" s="403"/>
      <c r="Y225" s="402"/>
      <c r="Z225" s="403"/>
      <c r="AA225" s="771"/>
      <c r="AB225" s="771"/>
      <c r="AC225" s="771"/>
      <c r="AD225" s="771"/>
      <c r="AE225" s="402"/>
      <c r="AF225" s="402"/>
      <c r="AG225" s="402"/>
      <c r="AH225" s="408"/>
      <c r="AI225" s="417"/>
      <c r="AJ225" s="743"/>
      <c r="AK225" s="399"/>
      <c r="AL225" s="399"/>
      <c r="AM225" s="743"/>
      <c r="AN225" s="406"/>
      <c r="AO225" s="745"/>
      <c r="AP225" s="740"/>
      <c r="AQ225" s="740"/>
      <c r="AR225" s="740"/>
      <c r="AS225" s="740"/>
      <c r="AT225" s="740"/>
      <c r="AU225" s="740"/>
      <c r="AV225" s="740"/>
      <c r="AW225" s="740"/>
      <c r="AX225" s="740"/>
      <c r="AY225" s="740"/>
      <c r="AZ225" s="757"/>
      <c r="BA225" s="734"/>
      <c r="BB225" s="736"/>
      <c r="BC225" s="736"/>
      <c r="BD225" s="736"/>
      <c r="BE225" s="758"/>
    </row>
    <row r="226" spans="1:57" ht="33.75" customHeight="1" thickBot="1">
      <c r="A226" s="403"/>
      <c r="B226" s="891"/>
      <c r="C226" s="402"/>
      <c r="D226" s="402"/>
      <c r="E226" s="402"/>
      <c r="F226" s="402"/>
      <c r="G226" s="402"/>
      <c r="H226" s="60" t="s">
        <v>174</v>
      </c>
      <c r="I226" s="113" t="s">
        <v>68</v>
      </c>
      <c r="J226" s="747"/>
      <c r="K226" s="773"/>
      <c r="L226" s="408"/>
      <c r="M226" s="776"/>
      <c r="N226" s="401"/>
      <c r="O226" s="402"/>
      <c r="P226" s="744"/>
      <c r="Q226" s="754"/>
      <c r="R226" s="403"/>
      <c r="S226" s="403"/>
      <c r="T226" s="403"/>
      <c r="U226" s="501"/>
      <c r="V226" s="403"/>
      <c r="W226" s="403"/>
      <c r="X226" s="403"/>
      <c r="Y226" s="402"/>
      <c r="Z226" s="403"/>
      <c r="AA226" s="771"/>
      <c r="AB226" s="771"/>
      <c r="AC226" s="771"/>
      <c r="AD226" s="771"/>
      <c r="AE226" s="402"/>
      <c r="AF226" s="402"/>
      <c r="AG226" s="402"/>
      <c r="AH226" s="408"/>
      <c r="AI226" s="417"/>
      <c r="AJ226" s="743"/>
      <c r="AK226" s="399"/>
      <c r="AL226" s="399"/>
      <c r="AM226" s="743"/>
      <c r="AN226" s="406"/>
      <c r="AO226" s="745"/>
      <c r="AP226" s="740"/>
      <c r="AQ226" s="740"/>
      <c r="AR226" s="740"/>
      <c r="AS226" s="740"/>
      <c r="AT226" s="740"/>
      <c r="AU226" s="740"/>
      <c r="AV226" s="740"/>
      <c r="AW226" s="740"/>
      <c r="AX226" s="740"/>
      <c r="AY226" s="740"/>
      <c r="AZ226" s="757"/>
      <c r="BA226" s="734"/>
      <c r="BB226" s="736"/>
      <c r="BC226" s="736"/>
      <c r="BD226" s="736"/>
      <c r="BE226" s="758"/>
    </row>
    <row r="227" spans="1:57" ht="33.75" customHeight="1" thickBot="1">
      <c r="A227" s="403"/>
      <c r="B227" s="891"/>
      <c r="C227" s="402"/>
      <c r="D227" s="402"/>
      <c r="E227" s="402"/>
      <c r="F227" s="402"/>
      <c r="G227" s="402"/>
      <c r="H227" s="419" t="s">
        <v>172</v>
      </c>
      <c r="I227" s="113" t="s">
        <v>68</v>
      </c>
      <c r="J227" s="747"/>
      <c r="K227" s="773"/>
      <c r="L227" s="408"/>
      <c r="M227" s="776"/>
      <c r="N227" s="401"/>
      <c r="O227" s="402"/>
      <c r="P227" s="744"/>
      <c r="Q227" s="755"/>
      <c r="R227" s="403"/>
      <c r="S227" s="403"/>
      <c r="T227" s="403"/>
      <c r="U227" s="501"/>
      <c r="V227" s="403"/>
      <c r="W227" s="403"/>
      <c r="X227" s="403"/>
      <c r="Y227" s="402"/>
      <c r="Z227" s="403"/>
      <c r="AA227" s="771"/>
      <c r="AB227" s="771"/>
      <c r="AC227" s="771"/>
      <c r="AD227" s="771"/>
      <c r="AE227" s="402"/>
      <c r="AF227" s="402"/>
      <c r="AG227" s="402"/>
      <c r="AH227" s="408"/>
      <c r="AI227" s="417"/>
      <c r="AJ227" s="743"/>
      <c r="AK227" s="399"/>
      <c r="AL227" s="399"/>
      <c r="AM227" s="743"/>
      <c r="AN227" s="406"/>
      <c r="AO227" s="745"/>
      <c r="AP227" s="740"/>
      <c r="AQ227" s="740"/>
      <c r="AR227" s="740"/>
      <c r="AS227" s="740"/>
      <c r="AT227" s="740"/>
      <c r="AU227" s="740"/>
      <c r="AV227" s="740"/>
      <c r="AW227" s="740"/>
      <c r="AX227" s="740"/>
      <c r="AY227" s="740"/>
      <c r="AZ227" s="757"/>
      <c r="BA227" s="734"/>
      <c r="BB227" s="736"/>
      <c r="BC227" s="736"/>
      <c r="BD227" s="736"/>
      <c r="BE227" s="758"/>
    </row>
    <row r="228" spans="1:57" ht="33.75" customHeight="1" thickBot="1">
      <c r="A228" s="403"/>
      <c r="B228" s="891"/>
      <c r="C228" s="402"/>
      <c r="D228" s="402"/>
      <c r="E228" s="402"/>
      <c r="F228" s="402"/>
      <c r="G228" s="402"/>
      <c r="H228" s="419"/>
      <c r="I228" s="113" t="s">
        <v>68</v>
      </c>
      <c r="J228" s="747"/>
      <c r="K228" s="773"/>
      <c r="L228" s="408"/>
      <c r="M228" s="776"/>
      <c r="N228" s="401"/>
      <c r="O228" s="402"/>
      <c r="P228" s="744" t="s">
        <v>171</v>
      </c>
      <c r="Q228" s="753" t="s">
        <v>85</v>
      </c>
      <c r="R228" s="403">
        <f>+IFERROR(VLOOKUP(Q228,[6]DATOS!$E$2:$F$17,2,FALSE),"")</f>
        <v>15</v>
      </c>
      <c r="S228" s="403"/>
      <c r="T228" s="403"/>
      <c r="U228" s="501"/>
      <c r="V228" s="403"/>
      <c r="W228" s="403"/>
      <c r="X228" s="403"/>
      <c r="Y228" s="402"/>
      <c r="Z228" s="403"/>
      <c r="AA228" s="771"/>
      <c r="AB228" s="771"/>
      <c r="AC228" s="771"/>
      <c r="AD228" s="771"/>
      <c r="AE228" s="402"/>
      <c r="AF228" s="402"/>
      <c r="AG228" s="402"/>
      <c r="AH228" s="408"/>
      <c r="AI228" s="417"/>
      <c r="AJ228" s="743"/>
      <c r="AK228" s="399"/>
      <c r="AL228" s="399"/>
      <c r="AM228" s="743"/>
      <c r="AN228" s="406"/>
      <c r="AO228" s="745"/>
      <c r="AP228" s="740"/>
      <c r="AQ228" s="740"/>
      <c r="AR228" s="740"/>
      <c r="AS228" s="740"/>
      <c r="AT228" s="740"/>
      <c r="AU228" s="740"/>
      <c r="AV228" s="740"/>
      <c r="AW228" s="740"/>
      <c r="AX228" s="740"/>
      <c r="AY228" s="740"/>
      <c r="AZ228" s="757"/>
      <c r="BA228" s="734"/>
      <c r="BB228" s="736"/>
      <c r="BC228" s="736"/>
      <c r="BD228" s="736"/>
      <c r="BE228" s="758"/>
    </row>
    <row r="229" spans="1:57" ht="33.75" customHeight="1" thickBot="1">
      <c r="A229" s="403"/>
      <c r="B229" s="891"/>
      <c r="C229" s="402"/>
      <c r="D229" s="402"/>
      <c r="E229" s="402"/>
      <c r="F229" s="402"/>
      <c r="G229" s="402"/>
      <c r="H229" s="419" t="s">
        <v>169</v>
      </c>
      <c r="I229" s="113" t="s">
        <v>68</v>
      </c>
      <c r="J229" s="747"/>
      <c r="K229" s="773"/>
      <c r="L229" s="408"/>
      <c r="M229" s="776"/>
      <c r="N229" s="401"/>
      <c r="O229" s="402"/>
      <c r="P229" s="744"/>
      <c r="Q229" s="754"/>
      <c r="R229" s="403"/>
      <c r="S229" s="403"/>
      <c r="T229" s="403"/>
      <c r="U229" s="501"/>
      <c r="V229" s="403"/>
      <c r="W229" s="403"/>
      <c r="X229" s="403"/>
      <c r="Y229" s="402"/>
      <c r="Z229" s="403"/>
      <c r="AA229" s="771"/>
      <c r="AB229" s="771"/>
      <c r="AC229" s="771"/>
      <c r="AD229" s="771"/>
      <c r="AE229" s="402"/>
      <c r="AF229" s="402"/>
      <c r="AG229" s="402"/>
      <c r="AH229" s="408"/>
      <c r="AI229" s="417"/>
      <c r="AJ229" s="743"/>
      <c r="AK229" s="399"/>
      <c r="AL229" s="399"/>
      <c r="AM229" s="743"/>
      <c r="AN229" s="406"/>
      <c r="AO229" s="745"/>
      <c r="AP229" s="740"/>
      <c r="AQ229" s="740"/>
      <c r="AR229" s="740"/>
      <c r="AS229" s="740"/>
      <c r="AT229" s="740"/>
      <c r="AU229" s="740"/>
      <c r="AV229" s="740"/>
      <c r="AW229" s="740"/>
      <c r="AX229" s="740"/>
      <c r="AY229" s="740"/>
      <c r="AZ229" s="757"/>
      <c r="BA229" s="734"/>
      <c r="BB229" s="736"/>
      <c r="BC229" s="736"/>
      <c r="BD229" s="736"/>
      <c r="BE229" s="758"/>
    </row>
    <row r="230" spans="1:57" ht="33.75" customHeight="1" thickBot="1">
      <c r="A230" s="403"/>
      <c r="B230" s="891"/>
      <c r="C230" s="402"/>
      <c r="D230" s="402"/>
      <c r="E230" s="402"/>
      <c r="F230" s="402"/>
      <c r="G230" s="402"/>
      <c r="H230" s="419"/>
      <c r="I230" s="113" t="s">
        <v>68</v>
      </c>
      <c r="J230" s="747"/>
      <c r="K230" s="773"/>
      <c r="L230" s="408"/>
      <c r="M230" s="776"/>
      <c r="N230" s="401"/>
      <c r="O230" s="402"/>
      <c r="P230" s="744"/>
      <c r="Q230" s="755"/>
      <c r="R230" s="403"/>
      <c r="S230" s="403"/>
      <c r="T230" s="403"/>
      <c r="U230" s="501"/>
      <c r="V230" s="403"/>
      <c r="W230" s="403"/>
      <c r="X230" s="403"/>
      <c r="Y230" s="402"/>
      <c r="Z230" s="403"/>
      <c r="AA230" s="771"/>
      <c r="AB230" s="771"/>
      <c r="AC230" s="771"/>
      <c r="AD230" s="771"/>
      <c r="AE230" s="402"/>
      <c r="AF230" s="402"/>
      <c r="AG230" s="402"/>
      <c r="AH230" s="408"/>
      <c r="AI230" s="417"/>
      <c r="AJ230" s="743"/>
      <c r="AK230" s="399"/>
      <c r="AL230" s="399"/>
      <c r="AM230" s="743"/>
      <c r="AN230" s="406"/>
      <c r="AO230" s="745"/>
      <c r="AP230" s="740"/>
      <c r="AQ230" s="740"/>
      <c r="AR230" s="740"/>
      <c r="AS230" s="740"/>
      <c r="AT230" s="740"/>
      <c r="AU230" s="740"/>
      <c r="AV230" s="740"/>
      <c r="AW230" s="740"/>
      <c r="AX230" s="740"/>
      <c r="AY230" s="740"/>
      <c r="AZ230" s="757"/>
      <c r="BA230" s="734"/>
      <c r="BB230" s="736"/>
      <c r="BC230" s="736"/>
      <c r="BD230" s="736"/>
      <c r="BE230" s="758"/>
    </row>
    <row r="231" spans="1:57" ht="33.75" customHeight="1" thickBot="1">
      <c r="A231" s="403"/>
      <c r="B231" s="891"/>
      <c r="C231" s="402"/>
      <c r="D231" s="402"/>
      <c r="E231" s="402"/>
      <c r="F231" s="402"/>
      <c r="G231" s="402"/>
      <c r="H231" s="419" t="s">
        <v>167</v>
      </c>
      <c r="I231" s="113" t="s">
        <v>68</v>
      </c>
      <c r="J231" s="747"/>
      <c r="K231" s="773"/>
      <c r="L231" s="408"/>
      <c r="M231" s="776"/>
      <c r="N231" s="401"/>
      <c r="O231" s="402"/>
      <c r="P231" s="744" t="s">
        <v>170</v>
      </c>
      <c r="Q231" s="753" t="s">
        <v>98</v>
      </c>
      <c r="R231" s="403">
        <f>+IFERROR(VLOOKUP(Q231,[6]DATOS!$E$2:$F$17,2,FALSE),"")</f>
        <v>15</v>
      </c>
      <c r="S231" s="403"/>
      <c r="T231" s="403"/>
      <c r="U231" s="501"/>
      <c r="V231" s="403"/>
      <c r="W231" s="403"/>
      <c r="X231" s="403"/>
      <c r="Y231" s="402"/>
      <c r="Z231" s="403"/>
      <c r="AA231" s="771"/>
      <c r="AB231" s="771"/>
      <c r="AC231" s="771"/>
      <c r="AD231" s="771"/>
      <c r="AE231" s="402"/>
      <c r="AF231" s="402"/>
      <c r="AG231" s="402"/>
      <c r="AH231" s="408"/>
      <c r="AI231" s="417"/>
      <c r="AJ231" s="743"/>
      <c r="AK231" s="399"/>
      <c r="AL231" s="399"/>
      <c r="AM231" s="743"/>
      <c r="AN231" s="406"/>
      <c r="AO231" s="745"/>
      <c r="AP231" s="740"/>
      <c r="AQ231" s="740"/>
      <c r="AR231" s="740"/>
      <c r="AS231" s="740"/>
      <c r="AT231" s="740"/>
      <c r="AU231" s="740"/>
      <c r="AV231" s="740"/>
      <c r="AW231" s="740"/>
      <c r="AX231" s="740"/>
      <c r="AY231" s="740"/>
      <c r="AZ231" s="757"/>
      <c r="BA231" s="734"/>
      <c r="BB231" s="736"/>
      <c r="BC231" s="736"/>
      <c r="BD231" s="736"/>
      <c r="BE231" s="758"/>
    </row>
    <row r="232" spans="1:57" ht="33.75" customHeight="1" thickBot="1">
      <c r="A232" s="403"/>
      <c r="B232" s="891"/>
      <c r="C232" s="402"/>
      <c r="D232" s="402"/>
      <c r="E232" s="402"/>
      <c r="F232" s="402"/>
      <c r="G232" s="402"/>
      <c r="H232" s="419"/>
      <c r="I232" s="113" t="s">
        <v>68</v>
      </c>
      <c r="J232" s="747"/>
      <c r="K232" s="773"/>
      <c r="L232" s="408"/>
      <c r="M232" s="776"/>
      <c r="N232" s="401"/>
      <c r="O232" s="402"/>
      <c r="P232" s="744"/>
      <c r="Q232" s="754"/>
      <c r="R232" s="403"/>
      <c r="S232" s="403"/>
      <c r="T232" s="403"/>
      <c r="U232" s="501"/>
      <c r="V232" s="403"/>
      <c r="W232" s="403"/>
      <c r="X232" s="403"/>
      <c r="Y232" s="402"/>
      <c r="Z232" s="403"/>
      <c r="AA232" s="771"/>
      <c r="AB232" s="771"/>
      <c r="AC232" s="771"/>
      <c r="AD232" s="771"/>
      <c r="AE232" s="402"/>
      <c r="AF232" s="402"/>
      <c r="AG232" s="402"/>
      <c r="AH232" s="408"/>
      <c r="AI232" s="417"/>
      <c r="AJ232" s="743"/>
      <c r="AK232" s="399"/>
      <c r="AL232" s="399"/>
      <c r="AM232" s="743"/>
      <c r="AN232" s="406"/>
      <c r="AO232" s="745"/>
      <c r="AP232" s="740"/>
      <c r="AQ232" s="740"/>
      <c r="AR232" s="740"/>
      <c r="AS232" s="740"/>
      <c r="AT232" s="740"/>
      <c r="AU232" s="740"/>
      <c r="AV232" s="740"/>
      <c r="AW232" s="740"/>
      <c r="AX232" s="740"/>
      <c r="AY232" s="740"/>
      <c r="AZ232" s="757"/>
      <c r="BA232" s="734"/>
      <c r="BB232" s="736"/>
      <c r="BC232" s="736"/>
      <c r="BD232" s="736"/>
      <c r="BE232" s="758"/>
    </row>
    <row r="233" spans="1:57" ht="33.75" customHeight="1" thickBot="1">
      <c r="A233" s="403"/>
      <c r="B233" s="891"/>
      <c r="C233" s="402"/>
      <c r="D233" s="402"/>
      <c r="E233" s="402"/>
      <c r="F233" s="402"/>
      <c r="G233" s="402"/>
      <c r="H233" s="419" t="s">
        <v>166</v>
      </c>
      <c r="I233" s="113" t="s">
        <v>68</v>
      </c>
      <c r="J233" s="747"/>
      <c r="K233" s="773"/>
      <c r="L233" s="408"/>
      <c r="M233" s="776"/>
      <c r="N233" s="401"/>
      <c r="O233" s="402"/>
      <c r="P233" s="744"/>
      <c r="Q233" s="754"/>
      <c r="R233" s="403"/>
      <c r="S233" s="403"/>
      <c r="T233" s="403"/>
      <c r="U233" s="501"/>
      <c r="V233" s="403"/>
      <c r="W233" s="403"/>
      <c r="X233" s="403"/>
      <c r="Y233" s="402"/>
      <c r="Z233" s="403"/>
      <c r="AA233" s="771"/>
      <c r="AB233" s="771"/>
      <c r="AC233" s="771"/>
      <c r="AD233" s="771"/>
      <c r="AE233" s="402"/>
      <c r="AF233" s="402"/>
      <c r="AG233" s="402"/>
      <c r="AH233" s="408"/>
      <c r="AI233" s="417"/>
      <c r="AJ233" s="743"/>
      <c r="AK233" s="399"/>
      <c r="AL233" s="399"/>
      <c r="AM233" s="743"/>
      <c r="AN233" s="406"/>
      <c r="AO233" s="745"/>
      <c r="AP233" s="740"/>
      <c r="AQ233" s="740"/>
      <c r="AR233" s="740"/>
      <c r="AS233" s="740"/>
      <c r="AT233" s="740"/>
      <c r="AU233" s="740"/>
      <c r="AV233" s="740"/>
      <c r="AW233" s="740"/>
      <c r="AX233" s="740"/>
      <c r="AY233" s="740"/>
      <c r="AZ233" s="757"/>
      <c r="BA233" s="734"/>
      <c r="BB233" s="736"/>
      <c r="BC233" s="736"/>
      <c r="BD233" s="736"/>
      <c r="BE233" s="758"/>
    </row>
    <row r="234" spans="1:57" ht="33.75" customHeight="1" thickBot="1">
      <c r="A234" s="403"/>
      <c r="B234" s="891"/>
      <c r="C234" s="402"/>
      <c r="D234" s="402"/>
      <c r="E234" s="402"/>
      <c r="F234" s="402"/>
      <c r="G234" s="402"/>
      <c r="H234" s="419"/>
      <c r="I234" s="113" t="s">
        <v>68</v>
      </c>
      <c r="J234" s="747"/>
      <c r="K234" s="773"/>
      <c r="L234" s="408"/>
      <c r="M234" s="776"/>
      <c r="N234" s="401"/>
      <c r="O234" s="402"/>
      <c r="P234" s="744"/>
      <c r="Q234" s="754"/>
      <c r="R234" s="403"/>
      <c r="S234" s="403"/>
      <c r="T234" s="403"/>
      <c r="U234" s="501"/>
      <c r="V234" s="403"/>
      <c r="W234" s="403"/>
      <c r="X234" s="403"/>
      <c r="Y234" s="402"/>
      <c r="Z234" s="403"/>
      <c r="AA234" s="771"/>
      <c r="AB234" s="771"/>
      <c r="AC234" s="771"/>
      <c r="AD234" s="771"/>
      <c r="AE234" s="402"/>
      <c r="AF234" s="402"/>
      <c r="AG234" s="402"/>
      <c r="AH234" s="408"/>
      <c r="AI234" s="417"/>
      <c r="AJ234" s="743"/>
      <c r="AK234" s="399"/>
      <c r="AL234" s="399"/>
      <c r="AM234" s="743"/>
      <c r="AN234" s="406"/>
      <c r="AO234" s="745"/>
      <c r="AP234" s="740"/>
      <c r="AQ234" s="740"/>
      <c r="AR234" s="740"/>
      <c r="AS234" s="740"/>
      <c r="AT234" s="740"/>
      <c r="AU234" s="740"/>
      <c r="AV234" s="740"/>
      <c r="AW234" s="740"/>
      <c r="AX234" s="740"/>
      <c r="AY234" s="740"/>
      <c r="AZ234" s="757"/>
      <c r="BA234" s="734"/>
      <c r="BB234" s="736"/>
      <c r="BC234" s="736"/>
      <c r="BD234" s="736"/>
      <c r="BE234" s="758"/>
    </row>
    <row r="235" spans="1:57" ht="33.75" customHeight="1" thickBot="1">
      <c r="A235" s="403"/>
      <c r="B235" s="891"/>
      <c r="C235" s="402"/>
      <c r="D235" s="402"/>
      <c r="E235" s="402"/>
      <c r="F235" s="402"/>
      <c r="G235" s="402"/>
      <c r="H235" s="419" t="s">
        <v>165</v>
      </c>
      <c r="I235" s="113" t="s">
        <v>68</v>
      </c>
      <c r="J235" s="747"/>
      <c r="K235" s="773"/>
      <c r="L235" s="408"/>
      <c r="M235" s="776"/>
      <c r="N235" s="401"/>
      <c r="O235" s="402"/>
      <c r="P235" s="744"/>
      <c r="Q235" s="755"/>
      <c r="R235" s="403"/>
      <c r="S235" s="403"/>
      <c r="T235" s="403"/>
      <c r="U235" s="501"/>
      <c r="V235" s="403"/>
      <c r="W235" s="403"/>
      <c r="X235" s="403"/>
      <c r="Y235" s="402"/>
      <c r="Z235" s="403"/>
      <c r="AA235" s="771"/>
      <c r="AB235" s="771"/>
      <c r="AC235" s="771"/>
      <c r="AD235" s="771"/>
      <c r="AE235" s="402"/>
      <c r="AF235" s="402"/>
      <c r="AG235" s="402"/>
      <c r="AH235" s="408"/>
      <c r="AI235" s="417"/>
      <c r="AJ235" s="743"/>
      <c r="AK235" s="399"/>
      <c r="AL235" s="399"/>
      <c r="AM235" s="743"/>
      <c r="AN235" s="406"/>
      <c r="AO235" s="745"/>
      <c r="AP235" s="740"/>
      <c r="AQ235" s="740"/>
      <c r="AR235" s="740"/>
      <c r="AS235" s="740"/>
      <c r="AT235" s="740"/>
      <c r="AU235" s="740"/>
      <c r="AV235" s="740"/>
      <c r="AW235" s="740"/>
      <c r="AX235" s="740"/>
      <c r="AY235" s="740"/>
      <c r="AZ235" s="757"/>
      <c r="BA235" s="734"/>
      <c r="BB235" s="736"/>
      <c r="BC235" s="736"/>
      <c r="BD235" s="736"/>
      <c r="BE235" s="758"/>
    </row>
    <row r="236" spans="1:57" ht="33.75" customHeight="1" thickBot="1">
      <c r="A236" s="403"/>
      <c r="B236" s="891"/>
      <c r="C236" s="402"/>
      <c r="D236" s="402"/>
      <c r="E236" s="402"/>
      <c r="F236" s="402"/>
      <c r="G236" s="402"/>
      <c r="H236" s="419"/>
      <c r="I236" s="113" t="s">
        <v>68</v>
      </c>
      <c r="J236" s="747"/>
      <c r="K236" s="773"/>
      <c r="L236" s="408"/>
      <c r="M236" s="776"/>
      <c r="N236" s="401"/>
      <c r="O236" s="402"/>
      <c r="P236" s="744" t="s">
        <v>168</v>
      </c>
      <c r="Q236" s="753" t="s">
        <v>87</v>
      </c>
      <c r="R236" s="403">
        <f>+IFERROR(VLOOKUP(Q236,[6]DATOS!$E$2:$F$17,2,FALSE),"")</f>
        <v>10</v>
      </c>
      <c r="S236" s="403"/>
      <c r="T236" s="403"/>
      <c r="U236" s="501"/>
      <c r="V236" s="403"/>
      <c r="W236" s="403"/>
      <c r="X236" s="403"/>
      <c r="Y236" s="402"/>
      <c r="Z236" s="403"/>
      <c r="AA236" s="771"/>
      <c r="AB236" s="771"/>
      <c r="AC236" s="771"/>
      <c r="AD236" s="771"/>
      <c r="AE236" s="402"/>
      <c r="AF236" s="402"/>
      <c r="AG236" s="402"/>
      <c r="AH236" s="408"/>
      <c r="AI236" s="417"/>
      <c r="AJ236" s="743"/>
      <c r="AK236" s="399"/>
      <c r="AL236" s="399"/>
      <c r="AM236" s="743"/>
      <c r="AN236" s="406"/>
      <c r="AO236" s="745"/>
      <c r="AP236" s="740"/>
      <c r="AQ236" s="740"/>
      <c r="AR236" s="740"/>
      <c r="AS236" s="740"/>
      <c r="AT236" s="740"/>
      <c r="AU236" s="740"/>
      <c r="AV236" s="740"/>
      <c r="AW236" s="740"/>
      <c r="AX236" s="740"/>
      <c r="AY236" s="740"/>
      <c r="AZ236" s="757"/>
      <c r="BA236" s="734"/>
      <c r="BB236" s="736"/>
      <c r="BC236" s="736"/>
      <c r="BD236" s="736"/>
      <c r="BE236" s="758"/>
    </row>
    <row r="237" spans="1:57" ht="33.75" customHeight="1" thickBot="1">
      <c r="A237" s="403"/>
      <c r="B237" s="891"/>
      <c r="C237" s="402"/>
      <c r="D237" s="402"/>
      <c r="E237" s="402"/>
      <c r="F237" s="402"/>
      <c r="G237" s="402"/>
      <c r="H237" s="419" t="s">
        <v>164</v>
      </c>
      <c r="I237" s="113" t="s">
        <v>68</v>
      </c>
      <c r="J237" s="747"/>
      <c r="K237" s="773"/>
      <c r="L237" s="408"/>
      <c r="M237" s="776"/>
      <c r="N237" s="401"/>
      <c r="O237" s="402"/>
      <c r="P237" s="744"/>
      <c r="Q237" s="754"/>
      <c r="R237" s="403"/>
      <c r="S237" s="403"/>
      <c r="T237" s="403"/>
      <c r="U237" s="501"/>
      <c r="V237" s="403"/>
      <c r="W237" s="403"/>
      <c r="X237" s="403"/>
      <c r="Y237" s="402"/>
      <c r="Z237" s="403"/>
      <c r="AA237" s="771"/>
      <c r="AB237" s="771"/>
      <c r="AC237" s="771"/>
      <c r="AD237" s="771"/>
      <c r="AE237" s="402"/>
      <c r="AF237" s="402"/>
      <c r="AG237" s="402"/>
      <c r="AH237" s="408"/>
      <c r="AI237" s="417"/>
      <c r="AJ237" s="743"/>
      <c r="AK237" s="399"/>
      <c r="AL237" s="399"/>
      <c r="AM237" s="743"/>
      <c r="AN237" s="406"/>
      <c r="AO237" s="745"/>
      <c r="AP237" s="740"/>
      <c r="AQ237" s="740"/>
      <c r="AR237" s="740"/>
      <c r="AS237" s="740"/>
      <c r="AT237" s="740"/>
      <c r="AU237" s="740"/>
      <c r="AV237" s="740"/>
      <c r="AW237" s="740"/>
      <c r="AX237" s="740"/>
      <c r="AY237" s="740"/>
      <c r="AZ237" s="757"/>
      <c r="BA237" s="734"/>
      <c r="BB237" s="736"/>
      <c r="BC237" s="736"/>
      <c r="BD237" s="736"/>
      <c r="BE237" s="758"/>
    </row>
    <row r="238" spans="1:57" ht="33.75" customHeight="1" thickBot="1">
      <c r="A238" s="403"/>
      <c r="B238" s="891"/>
      <c r="C238" s="402"/>
      <c r="D238" s="402"/>
      <c r="E238" s="402"/>
      <c r="F238" s="402"/>
      <c r="G238" s="402"/>
      <c r="H238" s="419"/>
      <c r="I238" s="113" t="s">
        <v>68</v>
      </c>
      <c r="J238" s="747"/>
      <c r="K238" s="773"/>
      <c r="L238" s="408"/>
      <c r="M238" s="776"/>
      <c r="N238" s="401"/>
      <c r="O238" s="402"/>
      <c r="P238" s="744"/>
      <c r="Q238" s="754"/>
      <c r="R238" s="403"/>
      <c r="S238" s="403"/>
      <c r="T238" s="403"/>
      <c r="U238" s="501"/>
      <c r="V238" s="403"/>
      <c r="W238" s="403"/>
      <c r="X238" s="403"/>
      <c r="Y238" s="402"/>
      <c r="Z238" s="403"/>
      <c r="AA238" s="771"/>
      <c r="AB238" s="771"/>
      <c r="AC238" s="771"/>
      <c r="AD238" s="771"/>
      <c r="AE238" s="402"/>
      <c r="AF238" s="402"/>
      <c r="AG238" s="402"/>
      <c r="AH238" s="408"/>
      <c r="AI238" s="417"/>
      <c r="AJ238" s="743"/>
      <c r="AK238" s="399"/>
      <c r="AL238" s="399"/>
      <c r="AM238" s="743"/>
      <c r="AN238" s="406"/>
      <c r="AO238" s="745"/>
      <c r="AP238" s="740"/>
      <c r="AQ238" s="740"/>
      <c r="AR238" s="740"/>
      <c r="AS238" s="740"/>
      <c r="AT238" s="740"/>
      <c r="AU238" s="740"/>
      <c r="AV238" s="740"/>
      <c r="AW238" s="740"/>
      <c r="AX238" s="740"/>
      <c r="AY238" s="740"/>
      <c r="AZ238" s="757"/>
      <c r="BA238" s="734"/>
      <c r="BB238" s="736"/>
      <c r="BC238" s="736"/>
      <c r="BD238" s="736"/>
      <c r="BE238" s="758"/>
    </row>
    <row r="239" spans="1:57" ht="33.75" customHeight="1" thickBot="1">
      <c r="A239" s="403"/>
      <c r="B239" s="891"/>
      <c r="C239" s="402"/>
      <c r="D239" s="402"/>
      <c r="E239" s="402"/>
      <c r="F239" s="402"/>
      <c r="G239" s="402"/>
      <c r="H239" s="419" t="s">
        <v>163</v>
      </c>
      <c r="I239" s="113" t="s">
        <v>68</v>
      </c>
      <c r="J239" s="747"/>
      <c r="K239" s="773"/>
      <c r="L239" s="408"/>
      <c r="M239" s="776"/>
      <c r="N239" s="401"/>
      <c r="O239" s="402"/>
      <c r="P239" s="744"/>
      <c r="Q239" s="754"/>
      <c r="R239" s="403"/>
      <c r="S239" s="403"/>
      <c r="T239" s="403"/>
      <c r="U239" s="501"/>
      <c r="V239" s="403"/>
      <c r="W239" s="403"/>
      <c r="X239" s="403"/>
      <c r="Y239" s="402"/>
      <c r="Z239" s="403"/>
      <c r="AA239" s="771"/>
      <c r="AB239" s="771"/>
      <c r="AC239" s="771"/>
      <c r="AD239" s="771"/>
      <c r="AE239" s="402"/>
      <c r="AF239" s="402"/>
      <c r="AG239" s="402"/>
      <c r="AH239" s="408"/>
      <c r="AI239" s="417"/>
      <c r="AJ239" s="743"/>
      <c r="AK239" s="399"/>
      <c r="AL239" s="399"/>
      <c r="AM239" s="743"/>
      <c r="AN239" s="406"/>
      <c r="AO239" s="745"/>
      <c r="AP239" s="740"/>
      <c r="AQ239" s="740"/>
      <c r="AR239" s="740"/>
      <c r="AS239" s="740"/>
      <c r="AT239" s="740"/>
      <c r="AU239" s="740"/>
      <c r="AV239" s="740"/>
      <c r="AW239" s="740"/>
      <c r="AX239" s="740"/>
      <c r="AY239" s="740"/>
      <c r="AZ239" s="757"/>
      <c r="BA239" s="734"/>
      <c r="BB239" s="736"/>
      <c r="BC239" s="736"/>
      <c r="BD239" s="736"/>
      <c r="BE239" s="758"/>
    </row>
    <row r="240" spans="1:57" ht="33.75" customHeight="1" thickBot="1">
      <c r="A240" s="403"/>
      <c r="B240" s="891"/>
      <c r="C240" s="402"/>
      <c r="D240" s="402"/>
      <c r="E240" s="402"/>
      <c r="F240" s="402"/>
      <c r="G240" s="402"/>
      <c r="H240" s="419"/>
      <c r="I240" s="113" t="s">
        <v>68</v>
      </c>
      <c r="J240" s="747"/>
      <c r="K240" s="773"/>
      <c r="L240" s="408"/>
      <c r="M240" s="776"/>
      <c r="N240" s="401"/>
      <c r="O240" s="402"/>
      <c r="P240" s="744"/>
      <c r="Q240" s="755"/>
      <c r="R240" s="403"/>
      <c r="S240" s="403"/>
      <c r="T240" s="403"/>
      <c r="U240" s="544"/>
      <c r="V240" s="403"/>
      <c r="W240" s="403"/>
      <c r="X240" s="403"/>
      <c r="Y240" s="402"/>
      <c r="Z240" s="403"/>
      <c r="AA240" s="771"/>
      <c r="AB240" s="771"/>
      <c r="AC240" s="771"/>
      <c r="AD240" s="771"/>
      <c r="AE240" s="402"/>
      <c r="AF240" s="402"/>
      <c r="AG240" s="402"/>
      <c r="AH240" s="408"/>
      <c r="AI240" s="417"/>
      <c r="AJ240" s="743"/>
      <c r="AK240" s="399"/>
      <c r="AL240" s="399"/>
      <c r="AM240" s="743"/>
      <c r="AN240" s="406"/>
      <c r="AO240" s="756"/>
      <c r="AP240" s="741"/>
      <c r="AQ240" s="741"/>
      <c r="AR240" s="741"/>
      <c r="AS240" s="741"/>
      <c r="AT240" s="741"/>
      <c r="AU240" s="741"/>
      <c r="AV240" s="741"/>
      <c r="AW240" s="741"/>
      <c r="AX240" s="741"/>
      <c r="AY240" s="741"/>
      <c r="AZ240" s="782"/>
      <c r="BA240" s="735"/>
      <c r="BB240" s="742"/>
      <c r="BC240" s="742"/>
      <c r="BD240" s="742"/>
      <c r="BE240" s="768"/>
    </row>
    <row r="241" spans="1:57" ht="105.75" thickBot="1">
      <c r="A241" s="403"/>
      <c r="B241" s="892"/>
      <c r="C241" s="402"/>
      <c r="D241" s="402"/>
      <c r="E241" s="402"/>
      <c r="F241" s="402"/>
      <c r="G241" s="402"/>
      <c r="H241" s="83"/>
      <c r="I241" s="113" t="s">
        <v>68</v>
      </c>
      <c r="J241" s="748"/>
      <c r="K241" s="774"/>
      <c r="L241" s="408"/>
      <c r="M241" s="777"/>
      <c r="N241" s="90"/>
      <c r="O241" s="38"/>
      <c r="P241" s="38"/>
      <c r="Q241" s="112"/>
      <c r="R241" s="38"/>
      <c r="S241" s="38"/>
      <c r="T241" s="38"/>
      <c r="U241" s="38"/>
      <c r="V241" s="38"/>
      <c r="W241" s="38"/>
      <c r="X241" s="38"/>
      <c r="Y241" s="38"/>
      <c r="Z241" s="38"/>
      <c r="AA241" s="38"/>
      <c r="AB241" s="38"/>
      <c r="AC241" s="38"/>
      <c r="AD241" s="38"/>
      <c r="AE241" s="82"/>
      <c r="AF241" s="82"/>
      <c r="AG241" s="82"/>
      <c r="AH241" s="408"/>
      <c r="AI241" s="778"/>
      <c r="AJ241" s="81" t="s">
        <v>462</v>
      </c>
      <c r="AK241" s="109" t="s">
        <v>325</v>
      </c>
      <c r="AL241" s="109" t="s">
        <v>324</v>
      </c>
      <c r="AM241" s="59" t="s">
        <v>323</v>
      </c>
      <c r="AN241" s="91"/>
    </row>
    <row r="242" spans="1:57" ht="46.5" customHeight="1" thickBot="1">
      <c r="A242" s="291">
        <v>8</v>
      </c>
      <c r="B242" s="871" t="s">
        <v>494</v>
      </c>
      <c r="C242" s="407" t="s">
        <v>322</v>
      </c>
      <c r="D242" s="280" t="s">
        <v>32</v>
      </c>
      <c r="E242" s="407" t="s">
        <v>321</v>
      </c>
      <c r="F242" s="280" t="s">
        <v>320</v>
      </c>
      <c r="G242" s="627" t="s">
        <v>100</v>
      </c>
      <c r="H242" s="52" t="s">
        <v>194</v>
      </c>
      <c r="I242" s="113" t="s">
        <v>68</v>
      </c>
      <c r="J242" s="557">
        <f>COUNTIF(I242:I267,[3]DATOS!$D$24)</f>
        <v>26</v>
      </c>
      <c r="K242" s="559" t="str">
        <f>+IF(AND(J242&lt;6,J242&gt;0),"Moderado",IF(AND(J242&lt;12,J242&gt;5),"Mayor",IF(AND(J242&lt;20,J242&gt;11),"Catastrófico","Responda las Preguntas de Impacto")))</f>
        <v>Responda las Preguntas de Impacto</v>
      </c>
      <c r="L242" s="407"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698"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03" t="s">
        <v>319</v>
      </c>
      <c r="O242" s="283" t="s">
        <v>65</v>
      </c>
      <c r="P242" s="50" t="s">
        <v>179</v>
      </c>
      <c r="Q242" s="45" t="s">
        <v>76</v>
      </c>
      <c r="R242" s="45">
        <f>+IFERROR(VLOOKUP(Q242,[15]DATOS!$E$2:$F$17,2,FALSE),"")</f>
        <v>15</v>
      </c>
      <c r="S242" s="601">
        <f>SUM(R242:R249)</f>
        <v>100</v>
      </c>
      <c r="T242" s="286" t="str">
        <f>+IF(AND(S242&lt;=100,S242&gt;=96),"Fuerte",IF(AND(S242&lt;=95,S242&gt;=86),"Moderado",IF(AND(S242&lt;=85,J242&gt;=0),"Débil"," ")))</f>
        <v>Fuerte</v>
      </c>
      <c r="U242" s="286" t="s">
        <v>90</v>
      </c>
      <c r="V242" s="286"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286">
        <f>IF(V242="Fuerte",100,IF(V242="Moderado",50,IF(V242="Débil",0)))</f>
        <v>100</v>
      </c>
      <c r="X242" s="543">
        <f>AVERAGE(W242:W267)</f>
        <v>100</v>
      </c>
      <c r="Y242" s="545" t="s">
        <v>204</v>
      </c>
      <c r="Z242" s="543" t="s">
        <v>191</v>
      </c>
      <c r="AA242" s="681" t="s">
        <v>318</v>
      </c>
      <c r="AB242" s="665" t="str">
        <f>+IF(X242=100,"Fuerte",IF(AND(X242&lt;=99,X242&gt;=50),"Moderado",IF(X242&lt;50,"Débil"," ")))</f>
        <v>Fuerte</v>
      </c>
      <c r="AC242" s="443" t="s">
        <v>95</v>
      </c>
      <c r="AD242" s="443" t="s">
        <v>95</v>
      </c>
      <c r="AE242" s="666"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07"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07" t="str">
        <f>K242</f>
        <v>Responda las Preguntas de Impacto</v>
      </c>
      <c r="AH242" s="407"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519"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398" t="s">
        <v>461</v>
      </c>
      <c r="AK242" s="683">
        <v>43466</v>
      </c>
      <c r="AL242" s="413">
        <v>43830</v>
      </c>
      <c r="AM242" s="610" t="s">
        <v>317</v>
      </c>
      <c r="AN242" s="730" t="s">
        <v>316</v>
      </c>
      <c r="AO242" s="539"/>
      <c r="AP242" s="500"/>
      <c r="AQ242" s="500"/>
      <c r="AR242" s="500"/>
      <c r="AS242" s="500"/>
      <c r="AT242" s="500"/>
      <c r="AU242" s="500"/>
      <c r="AV242" s="500"/>
      <c r="AW242" s="500"/>
      <c r="AX242" s="500"/>
      <c r="AY242" s="500"/>
      <c r="AZ242" s="503"/>
      <c r="BA242" s="506"/>
      <c r="BB242" s="533"/>
      <c r="BC242" s="533"/>
      <c r="BD242" s="533"/>
      <c r="BE242" s="536"/>
    </row>
    <row r="243" spans="1:57" ht="30" customHeight="1" thickBot="1">
      <c r="A243" s="292"/>
      <c r="B243" s="893"/>
      <c r="C243" s="408"/>
      <c r="D243" s="281"/>
      <c r="E243" s="408"/>
      <c r="F243" s="281"/>
      <c r="G243" s="531"/>
      <c r="H243" s="47" t="s">
        <v>187</v>
      </c>
      <c r="I243" s="113" t="s">
        <v>68</v>
      </c>
      <c r="J243" s="450"/>
      <c r="K243" s="453"/>
      <c r="L243" s="408"/>
      <c r="M243" s="699"/>
      <c r="N243" s="304"/>
      <c r="O243" s="284"/>
      <c r="P243" s="50" t="s">
        <v>177</v>
      </c>
      <c r="Q243" s="45" t="s">
        <v>78</v>
      </c>
      <c r="R243" s="45">
        <f>+IFERROR(VLOOKUP(Q243,[15]DATOS!$E$2:$F$17,2,FALSE),"")</f>
        <v>15</v>
      </c>
      <c r="S243" s="602"/>
      <c r="T243" s="286"/>
      <c r="U243" s="286"/>
      <c r="V243" s="286"/>
      <c r="W243" s="286"/>
      <c r="X243" s="501"/>
      <c r="Y243" s="408"/>
      <c r="Z243" s="501"/>
      <c r="AA243" s="460"/>
      <c r="AB243" s="598"/>
      <c r="AC243" s="443"/>
      <c r="AD243" s="443"/>
      <c r="AE243" s="667"/>
      <c r="AF243" s="408"/>
      <c r="AG243" s="408"/>
      <c r="AH243" s="408"/>
      <c r="AI243" s="438"/>
      <c r="AJ243" s="398"/>
      <c r="AK243" s="414"/>
      <c r="AL243" s="414"/>
      <c r="AM243" s="551"/>
      <c r="AN243" s="513"/>
      <c r="AO243" s="540"/>
      <c r="AP243" s="501"/>
      <c r="AQ243" s="501"/>
      <c r="AR243" s="501"/>
      <c r="AS243" s="501"/>
      <c r="AT243" s="501"/>
      <c r="AU243" s="501"/>
      <c r="AV243" s="501"/>
      <c r="AW243" s="501"/>
      <c r="AX243" s="501"/>
      <c r="AY243" s="501"/>
      <c r="AZ243" s="504"/>
      <c r="BA243" s="507"/>
      <c r="BB243" s="534"/>
      <c r="BC243" s="534"/>
      <c r="BD243" s="534"/>
      <c r="BE243" s="537"/>
    </row>
    <row r="244" spans="1:57" ht="30" customHeight="1" thickBot="1">
      <c r="A244" s="292"/>
      <c r="B244" s="893"/>
      <c r="C244" s="408"/>
      <c r="D244" s="281"/>
      <c r="E244" s="408"/>
      <c r="F244" s="281"/>
      <c r="G244" s="531"/>
      <c r="H244" s="47" t="s">
        <v>186</v>
      </c>
      <c r="I244" s="113" t="s">
        <v>68</v>
      </c>
      <c r="J244" s="450"/>
      <c r="K244" s="453"/>
      <c r="L244" s="408"/>
      <c r="M244" s="699"/>
      <c r="N244" s="304"/>
      <c r="O244" s="284"/>
      <c r="P244" s="50" t="s">
        <v>175</v>
      </c>
      <c r="Q244" s="45" t="s">
        <v>80</v>
      </c>
      <c r="R244" s="45">
        <f>+IFERROR(VLOOKUP(Q244,[15]DATOS!$E$2:$F$17,2,FALSE),"")</f>
        <v>15</v>
      </c>
      <c r="S244" s="602"/>
      <c r="T244" s="286"/>
      <c r="U244" s="286"/>
      <c r="V244" s="286"/>
      <c r="W244" s="286"/>
      <c r="X244" s="501"/>
      <c r="Y244" s="408"/>
      <c r="Z244" s="501"/>
      <c r="AA244" s="460"/>
      <c r="AB244" s="598"/>
      <c r="AC244" s="443"/>
      <c r="AD244" s="443"/>
      <c r="AE244" s="667"/>
      <c r="AF244" s="408"/>
      <c r="AG244" s="408"/>
      <c r="AH244" s="408"/>
      <c r="AI244" s="438"/>
      <c r="AJ244" s="398"/>
      <c r="AK244" s="414"/>
      <c r="AL244" s="414"/>
      <c r="AM244" s="551"/>
      <c r="AN244" s="513"/>
      <c r="AO244" s="540"/>
      <c r="AP244" s="501"/>
      <c r="AQ244" s="501"/>
      <c r="AR244" s="501"/>
      <c r="AS244" s="501"/>
      <c r="AT244" s="501"/>
      <c r="AU244" s="501"/>
      <c r="AV244" s="501"/>
      <c r="AW244" s="501"/>
      <c r="AX244" s="501"/>
      <c r="AY244" s="501"/>
      <c r="AZ244" s="504"/>
      <c r="BA244" s="507"/>
      <c r="BB244" s="534"/>
      <c r="BC244" s="534"/>
      <c r="BD244" s="534"/>
      <c r="BE244" s="537"/>
    </row>
    <row r="245" spans="1:57" ht="30" customHeight="1" thickBot="1">
      <c r="A245" s="292"/>
      <c r="B245" s="893"/>
      <c r="C245" s="408"/>
      <c r="D245" s="281"/>
      <c r="E245" s="408"/>
      <c r="F245" s="281"/>
      <c r="G245" s="531"/>
      <c r="H245" s="47" t="s">
        <v>185</v>
      </c>
      <c r="I245" s="113" t="s">
        <v>68</v>
      </c>
      <c r="J245" s="450"/>
      <c r="K245" s="453"/>
      <c r="L245" s="408"/>
      <c r="M245" s="699"/>
      <c r="N245" s="304"/>
      <c r="O245" s="284"/>
      <c r="P245" s="50" t="s">
        <v>173</v>
      </c>
      <c r="Q245" s="45" t="s">
        <v>82</v>
      </c>
      <c r="R245" s="45">
        <f>+IFERROR(VLOOKUP(Q245,[15]DATOS!$E$2:$F$17,2,FALSE),"")</f>
        <v>15</v>
      </c>
      <c r="S245" s="602"/>
      <c r="T245" s="286"/>
      <c r="U245" s="286"/>
      <c r="V245" s="286"/>
      <c r="W245" s="286"/>
      <c r="X245" s="501"/>
      <c r="Y245" s="408"/>
      <c r="Z245" s="501"/>
      <c r="AA245" s="460"/>
      <c r="AB245" s="598"/>
      <c r="AC245" s="443"/>
      <c r="AD245" s="443"/>
      <c r="AE245" s="667"/>
      <c r="AF245" s="408"/>
      <c r="AG245" s="408"/>
      <c r="AH245" s="408"/>
      <c r="AI245" s="438"/>
      <c r="AJ245" s="398"/>
      <c r="AK245" s="414"/>
      <c r="AL245" s="414"/>
      <c r="AM245" s="551"/>
      <c r="AN245" s="513"/>
      <c r="AO245" s="540"/>
      <c r="AP245" s="501"/>
      <c r="AQ245" s="501"/>
      <c r="AR245" s="501"/>
      <c r="AS245" s="501"/>
      <c r="AT245" s="501"/>
      <c r="AU245" s="501"/>
      <c r="AV245" s="501"/>
      <c r="AW245" s="501"/>
      <c r="AX245" s="501"/>
      <c r="AY245" s="501"/>
      <c r="AZ245" s="504"/>
      <c r="BA245" s="507"/>
      <c r="BB245" s="534"/>
      <c r="BC245" s="534"/>
      <c r="BD245" s="534"/>
      <c r="BE245" s="537"/>
    </row>
    <row r="246" spans="1:57" ht="30" customHeight="1" thickBot="1">
      <c r="A246" s="292"/>
      <c r="B246" s="893"/>
      <c r="C246" s="408"/>
      <c r="D246" s="281"/>
      <c r="E246" s="408"/>
      <c r="F246" s="281"/>
      <c r="G246" s="531"/>
      <c r="H246" s="47" t="s">
        <v>184</v>
      </c>
      <c r="I246" s="113" t="s">
        <v>68</v>
      </c>
      <c r="J246" s="450"/>
      <c r="K246" s="453"/>
      <c r="L246" s="408"/>
      <c r="M246" s="699"/>
      <c r="N246" s="304"/>
      <c r="O246" s="284"/>
      <c r="P246" s="50" t="s">
        <v>171</v>
      </c>
      <c r="Q246" s="45" t="s">
        <v>85</v>
      </c>
      <c r="R246" s="45">
        <f>+IFERROR(VLOOKUP(Q246,[15]DATOS!$E$2:$F$17,2,FALSE),"")</f>
        <v>15</v>
      </c>
      <c r="S246" s="602"/>
      <c r="T246" s="286"/>
      <c r="U246" s="286"/>
      <c r="V246" s="286"/>
      <c r="W246" s="286"/>
      <c r="X246" s="501"/>
      <c r="Y246" s="408"/>
      <c r="Z246" s="501"/>
      <c r="AA246" s="460"/>
      <c r="AB246" s="598"/>
      <c r="AC246" s="443"/>
      <c r="AD246" s="443"/>
      <c r="AE246" s="667"/>
      <c r="AF246" s="408"/>
      <c r="AG246" s="408"/>
      <c r="AH246" s="408"/>
      <c r="AI246" s="438"/>
      <c r="AJ246" s="398"/>
      <c r="AK246" s="414"/>
      <c r="AL246" s="414"/>
      <c r="AM246" s="551"/>
      <c r="AN246" s="513"/>
      <c r="AO246" s="540"/>
      <c r="AP246" s="501"/>
      <c r="AQ246" s="501"/>
      <c r="AR246" s="501"/>
      <c r="AS246" s="501"/>
      <c r="AT246" s="501"/>
      <c r="AU246" s="501"/>
      <c r="AV246" s="501"/>
      <c r="AW246" s="501"/>
      <c r="AX246" s="501"/>
      <c r="AY246" s="501"/>
      <c r="AZ246" s="504"/>
      <c r="BA246" s="507"/>
      <c r="BB246" s="534"/>
      <c r="BC246" s="534"/>
      <c r="BD246" s="534"/>
      <c r="BE246" s="537"/>
    </row>
    <row r="247" spans="1:57" ht="30" customHeight="1" thickBot="1">
      <c r="A247" s="292"/>
      <c r="B247" s="893"/>
      <c r="C247" s="408"/>
      <c r="D247" s="281"/>
      <c r="E247" s="408"/>
      <c r="F247" s="281"/>
      <c r="G247" s="531"/>
      <c r="H247" s="47" t="s">
        <v>183</v>
      </c>
      <c r="I247" s="113" t="s">
        <v>68</v>
      </c>
      <c r="J247" s="450"/>
      <c r="K247" s="453"/>
      <c r="L247" s="408"/>
      <c r="M247" s="699"/>
      <c r="N247" s="304"/>
      <c r="O247" s="284"/>
      <c r="P247" s="51" t="s">
        <v>170</v>
      </c>
      <c r="Q247" s="45" t="s">
        <v>98</v>
      </c>
      <c r="R247" s="45">
        <f>+IFERROR(VLOOKUP(Q247,[15]DATOS!$E$2:$F$17,2,FALSE),"")</f>
        <v>15</v>
      </c>
      <c r="S247" s="602"/>
      <c r="T247" s="286"/>
      <c r="U247" s="286"/>
      <c r="V247" s="286"/>
      <c r="W247" s="286"/>
      <c r="X247" s="501"/>
      <c r="Y247" s="408"/>
      <c r="Z247" s="501"/>
      <c r="AA247" s="460"/>
      <c r="AB247" s="598"/>
      <c r="AC247" s="443"/>
      <c r="AD247" s="443"/>
      <c r="AE247" s="667"/>
      <c r="AF247" s="408"/>
      <c r="AG247" s="408"/>
      <c r="AH247" s="408"/>
      <c r="AI247" s="438"/>
      <c r="AJ247" s="398"/>
      <c r="AK247" s="414"/>
      <c r="AL247" s="414"/>
      <c r="AM247" s="551"/>
      <c r="AN247" s="513"/>
      <c r="AO247" s="540"/>
      <c r="AP247" s="501"/>
      <c r="AQ247" s="501"/>
      <c r="AR247" s="501"/>
      <c r="AS247" s="501"/>
      <c r="AT247" s="501"/>
      <c r="AU247" s="501"/>
      <c r="AV247" s="501"/>
      <c r="AW247" s="501"/>
      <c r="AX247" s="501"/>
      <c r="AY247" s="501"/>
      <c r="AZ247" s="504"/>
      <c r="BA247" s="507"/>
      <c r="BB247" s="534"/>
      <c r="BC247" s="534"/>
      <c r="BD247" s="534"/>
      <c r="BE247" s="537"/>
    </row>
    <row r="248" spans="1:57" ht="30" customHeight="1" thickBot="1">
      <c r="A248" s="292"/>
      <c r="B248" s="893"/>
      <c r="C248" s="408"/>
      <c r="D248" s="281"/>
      <c r="E248" s="408"/>
      <c r="F248" s="281"/>
      <c r="G248" s="531"/>
      <c r="H248" s="47" t="s">
        <v>182</v>
      </c>
      <c r="I248" s="113" t="s">
        <v>68</v>
      </c>
      <c r="J248" s="450"/>
      <c r="K248" s="453"/>
      <c r="L248" s="408"/>
      <c r="M248" s="699"/>
      <c r="N248" s="304"/>
      <c r="O248" s="284"/>
      <c r="P248" s="50" t="s">
        <v>168</v>
      </c>
      <c r="Q248" s="50" t="s">
        <v>87</v>
      </c>
      <c r="R248" s="50">
        <f>+IFERROR(VLOOKUP(Q248,[15]DATOS!$E$2:$F$17,2,FALSE),"")</f>
        <v>10</v>
      </c>
      <c r="S248" s="602"/>
      <c r="T248" s="286"/>
      <c r="U248" s="286"/>
      <c r="V248" s="286"/>
      <c r="W248" s="286"/>
      <c r="X248" s="501"/>
      <c r="Y248" s="408"/>
      <c r="Z248" s="501"/>
      <c r="AA248" s="460"/>
      <c r="AB248" s="598"/>
      <c r="AC248" s="443"/>
      <c r="AD248" s="443"/>
      <c r="AE248" s="667"/>
      <c r="AF248" s="408"/>
      <c r="AG248" s="408"/>
      <c r="AH248" s="408"/>
      <c r="AI248" s="438"/>
      <c r="AJ248" s="398"/>
      <c r="AK248" s="414"/>
      <c r="AL248" s="414"/>
      <c r="AM248" s="551"/>
      <c r="AN248" s="513"/>
      <c r="AO248" s="540"/>
      <c r="AP248" s="501"/>
      <c r="AQ248" s="501"/>
      <c r="AR248" s="501"/>
      <c r="AS248" s="501"/>
      <c r="AT248" s="501"/>
      <c r="AU248" s="501"/>
      <c r="AV248" s="501"/>
      <c r="AW248" s="501"/>
      <c r="AX248" s="501"/>
      <c r="AY248" s="501"/>
      <c r="AZ248" s="504"/>
      <c r="BA248" s="507"/>
      <c r="BB248" s="534"/>
      <c r="BC248" s="534"/>
      <c r="BD248" s="534"/>
      <c r="BE248" s="537"/>
    </row>
    <row r="249" spans="1:57" ht="72" customHeight="1" thickBot="1">
      <c r="A249" s="292"/>
      <c r="B249" s="893"/>
      <c r="C249" s="408"/>
      <c r="D249" s="281"/>
      <c r="E249" s="409"/>
      <c r="F249" s="281"/>
      <c r="G249" s="531"/>
      <c r="H249" s="47" t="s">
        <v>181</v>
      </c>
      <c r="I249" s="113" t="s">
        <v>68</v>
      </c>
      <c r="J249" s="450"/>
      <c r="K249" s="453"/>
      <c r="L249" s="408"/>
      <c r="M249" s="699"/>
      <c r="N249" s="304"/>
      <c r="O249" s="284"/>
      <c r="P249" s="49"/>
      <c r="Q249" s="49"/>
      <c r="R249" s="49"/>
      <c r="S249" s="603"/>
      <c r="T249" s="286"/>
      <c r="U249" s="286"/>
      <c r="V249" s="286"/>
      <c r="W249" s="286"/>
      <c r="X249" s="501"/>
      <c r="Y249" s="409"/>
      <c r="Z249" s="502"/>
      <c r="AA249" s="729"/>
      <c r="AB249" s="598"/>
      <c r="AC249" s="443"/>
      <c r="AD249" s="443"/>
      <c r="AE249" s="667"/>
      <c r="AF249" s="408"/>
      <c r="AG249" s="408"/>
      <c r="AH249" s="408"/>
      <c r="AI249" s="438"/>
      <c r="AJ249" s="398"/>
      <c r="AK249" s="415"/>
      <c r="AL249" s="415"/>
      <c r="AM249" s="552"/>
      <c r="AN249" s="513"/>
      <c r="AO249" s="541"/>
      <c r="AP249" s="502"/>
      <c r="AQ249" s="502"/>
      <c r="AR249" s="502"/>
      <c r="AS249" s="502"/>
      <c r="AT249" s="502"/>
      <c r="AU249" s="502"/>
      <c r="AV249" s="502"/>
      <c r="AW249" s="502"/>
      <c r="AX249" s="502"/>
      <c r="AY249" s="502"/>
      <c r="AZ249" s="505"/>
      <c r="BA249" s="508"/>
      <c r="BB249" s="535"/>
      <c r="BC249" s="535"/>
      <c r="BD249" s="535"/>
      <c r="BE249" s="538"/>
    </row>
    <row r="250" spans="1:57" ht="30" customHeight="1" thickBot="1">
      <c r="A250" s="292"/>
      <c r="B250" s="893"/>
      <c r="C250" s="408"/>
      <c r="D250" s="281"/>
      <c r="E250" s="530" t="s">
        <v>315</v>
      </c>
      <c r="F250" s="281"/>
      <c r="G250" s="531"/>
      <c r="H250" s="47" t="s">
        <v>180</v>
      </c>
      <c r="I250" s="113" t="s">
        <v>68</v>
      </c>
      <c r="J250" s="450"/>
      <c r="K250" s="453"/>
      <c r="L250" s="408"/>
      <c r="M250" s="699"/>
      <c r="N250" s="304" t="s">
        <v>314</v>
      </c>
      <c r="O250" s="407" t="s">
        <v>65</v>
      </c>
      <c r="P250" s="45" t="s">
        <v>179</v>
      </c>
      <c r="Q250" s="45" t="s">
        <v>76</v>
      </c>
      <c r="R250" s="45">
        <f>+IFERROR(VLOOKUP(Q250,[15]DATOS!$E$2:$F$17,2,FALSE),"")</f>
        <v>15</v>
      </c>
      <c r="S250" s="543">
        <f>SUM(R250:R259)</f>
        <v>100</v>
      </c>
      <c r="T250" s="543" t="str">
        <f>+IF(AND(S250&lt;=100,S250&gt;=96),"Fuerte",IF(AND(S250&lt;=95,S250&gt;=86),"Moderado",IF(AND(S250&lt;=85,J250&gt;=0),"Débil"," ")))</f>
        <v>Fuerte</v>
      </c>
      <c r="U250" s="543" t="s">
        <v>90</v>
      </c>
      <c r="V250" s="543"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43">
        <f>IF(V250="Fuerte",100,IF(V250="Moderado",50,IF(V250="Débil",0)))</f>
        <v>100</v>
      </c>
      <c r="X250" s="501"/>
      <c r="Y250" s="545" t="s">
        <v>313</v>
      </c>
      <c r="Z250" s="600" t="s">
        <v>206</v>
      </c>
      <c r="AA250" s="545" t="s">
        <v>280</v>
      </c>
      <c r="AB250" s="598"/>
      <c r="AC250" s="443"/>
      <c r="AD250" s="443"/>
      <c r="AE250" s="667"/>
      <c r="AF250" s="408"/>
      <c r="AG250" s="408"/>
      <c r="AH250" s="408"/>
      <c r="AI250" s="438"/>
      <c r="AJ250" s="731" t="s">
        <v>460</v>
      </c>
      <c r="AK250" s="413">
        <v>43466</v>
      </c>
      <c r="AL250" s="413">
        <v>43830</v>
      </c>
      <c r="AM250" s="545" t="s">
        <v>312</v>
      </c>
      <c r="AN250" s="513"/>
      <c r="AO250" s="527"/>
      <c r="AP250" s="286"/>
      <c r="AQ250" s="286"/>
      <c r="AR250" s="286"/>
      <c r="AS250" s="286"/>
      <c r="AT250" s="286"/>
      <c r="AU250" s="286"/>
      <c r="AV250" s="286"/>
      <c r="AW250" s="286"/>
      <c r="AX250" s="286"/>
      <c r="AY250" s="286"/>
      <c r="AZ250" s="333"/>
      <c r="BA250" s="339"/>
      <c r="BB250" s="335"/>
      <c r="BC250" s="335"/>
      <c r="BD250" s="335"/>
      <c r="BE250" s="526"/>
    </row>
    <row r="251" spans="1:57" ht="30" customHeight="1" thickBot="1">
      <c r="A251" s="292"/>
      <c r="B251" s="893"/>
      <c r="C251" s="408"/>
      <c r="D251" s="281"/>
      <c r="E251" s="531"/>
      <c r="F251" s="281"/>
      <c r="G251" s="531"/>
      <c r="H251" s="47" t="s">
        <v>178</v>
      </c>
      <c r="I251" s="113" t="s">
        <v>68</v>
      </c>
      <c r="J251" s="450"/>
      <c r="K251" s="453"/>
      <c r="L251" s="408"/>
      <c r="M251" s="699"/>
      <c r="N251" s="304"/>
      <c r="O251" s="408"/>
      <c r="P251" s="46" t="s">
        <v>177</v>
      </c>
      <c r="Q251" s="45" t="s">
        <v>78</v>
      </c>
      <c r="R251" s="45">
        <f>+IFERROR(VLOOKUP(Q251,[15]DATOS!$E$2:$F$17,2,FALSE),"")</f>
        <v>15</v>
      </c>
      <c r="S251" s="501"/>
      <c r="T251" s="501"/>
      <c r="U251" s="501"/>
      <c r="V251" s="501"/>
      <c r="W251" s="501"/>
      <c r="X251" s="501"/>
      <c r="Y251" s="408"/>
      <c r="Z251" s="501"/>
      <c r="AA251" s="408"/>
      <c r="AB251" s="598"/>
      <c r="AC251" s="443"/>
      <c r="AD251" s="443"/>
      <c r="AE251" s="667"/>
      <c r="AF251" s="408"/>
      <c r="AG251" s="408"/>
      <c r="AH251" s="408"/>
      <c r="AI251" s="438"/>
      <c r="AJ251" s="732"/>
      <c r="AK251" s="414"/>
      <c r="AL251" s="414"/>
      <c r="AM251" s="408"/>
      <c r="AN251" s="513"/>
      <c r="AO251" s="527"/>
      <c r="AP251" s="286"/>
      <c r="AQ251" s="286"/>
      <c r="AR251" s="286"/>
      <c r="AS251" s="286"/>
      <c r="AT251" s="286"/>
      <c r="AU251" s="286"/>
      <c r="AV251" s="286"/>
      <c r="AW251" s="286"/>
      <c r="AX251" s="286"/>
      <c r="AY251" s="286"/>
      <c r="AZ251" s="333"/>
      <c r="BA251" s="339"/>
      <c r="BB251" s="335"/>
      <c r="BC251" s="335"/>
      <c r="BD251" s="335"/>
      <c r="BE251" s="526"/>
    </row>
    <row r="252" spans="1:57" ht="30" customHeight="1" thickBot="1">
      <c r="A252" s="292"/>
      <c r="B252" s="893"/>
      <c r="C252" s="408"/>
      <c r="D252" s="281"/>
      <c r="E252" s="531"/>
      <c r="F252" s="281"/>
      <c r="G252" s="531"/>
      <c r="H252" s="47" t="s">
        <v>176</v>
      </c>
      <c r="I252" s="113" t="s">
        <v>68</v>
      </c>
      <c r="J252" s="450"/>
      <c r="K252" s="453"/>
      <c r="L252" s="408"/>
      <c r="M252" s="699"/>
      <c r="N252" s="304"/>
      <c r="O252" s="408"/>
      <c r="P252" s="46" t="s">
        <v>175</v>
      </c>
      <c r="Q252" s="45" t="s">
        <v>80</v>
      </c>
      <c r="R252" s="45">
        <f>+IFERROR(VLOOKUP(Q252,[15]DATOS!$E$2:$F$17,2,FALSE),"")</f>
        <v>15</v>
      </c>
      <c r="S252" s="501"/>
      <c r="T252" s="501"/>
      <c r="U252" s="501"/>
      <c r="V252" s="501"/>
      <c r="W252" s="501"/>
      <c r="X252" s="501"/>
      <c r="Y252" s="408"/>
      <c r="Z252" s="501"/>
      <c r="AA252" s="408"/>
      <c r="AB252" s="598"/>
      <c r="AC252" s="443"/>
      <c r="AD252" s="443"/>
      <c r="AE252" s="667"/>
      <c r="AF252" s="408"/>
      <c r="AG252" s="408"/>
      <c r="AH252" s="408"/>
      <c r="AI252" s="438"/>
      <c r="AJ252" s="732"/>
      <c r="AK252" s="414"/>
      <c r="AL252" s="414"/>
      <c r="AM252" s="408"/>
      <c r="AN252" s="513"/>
      <c r="AO252" s="527"/>
      <c r="AP252" s="286"/>
      <c r="AQ252" s="286"/>
      <c r="AR252" s="286"/>
      <c r="AS252" s="286"/>
      <c r="AT252" s="286"/>
      <c r="AU252" s="286"/>
      <c r="AV252" s="286"/>
      <c r="AW252" s="286"/>
      <c r="AX252" s="286"/>
      <c r="AY252" s="286"/>
      <c r="AZ252" s="333"/>
      <c r="BA252" s="339"/>
      <c r="BB252" s="335"/>
      <c r="BC252" s="335"/>
      <c r="BD252" s="335"/>
      <c r="BE252" s="526"/>
    </row>
    <row r="253" spans="1:57" ht="30" customHeight="1" thickBot="1">
      <c r="A253" s="292"/>
      <c r="B253" s="893"/>
      <c r="C253" s="408"/>
      <c r="D253" s="281"/>
      <c r="E253" s="531"/>
      <c r="F253" s="281"/>
      <c r="G253" s="531"/>
      <c r="H253" s="47" t="s">
        <v>174</v>
      </c>
      <c r="I253" s="113" t="s">
        <v>68</v>
      </c>
      <c r="J253" s="450"/>
      <c r="K253" s="453"/>
      <c r="L253" s="408"/>
      <c r="M253" s="699"/>
      <c r="N253" s="304"/>
      <c r="O253" s="408"/>
      <c r="P253" s="46" t="s">
        <v>173</v>
      </c>
      <c r="Q253" s="45" t="s">
        <v>82</v>
      </c>
      <c r="R253" s="45">
        <f>+IFERROR(VLOOKUP(Q253,[15]DATOS!$E$2:$F$17,2,FALSE),"")</f>
        <v>15</v>
      </c>
      <c r="S253" s="501"/>
      <c r="T253" s="501"/>
      <c r="U253" s="501"/>
      <c r="V253" s="501"/>
      <c r="W253" s="501"/>
      <c r="X253" s="501"/>
      <c r="Y253" s="408"/>
      <c r="Z253" s="501"/>
      <c r="AA253" s="408"/>
      <c r="AB253" s="598"/>
      <c r="AC253" s="443"/>
      <c r="AD253" s="443"/>
      <c r="AE253" s="667"/>
      <c r="AF253" s="408"/>
      <c r="AG253" s="408"/>
      <c r="AH253" s="408"/>
      <c r="AI253" s="438"/>
      <c r="AJ253" s="732"/>
      <c r="AK253" s="414"/>
      <c r="AL253" s="414"/>
      <c r="AM253" s="408"/>
      <c r="AN253" s="513"/>
      <c r="AO253" s="527"/>
      <c r="AP253" s="286"/>
      <c r="AQ253" s="286"/>
      <c r="AR253" s="286"/>
      <c r="AS253" s="286"/>
      <c r="AT253" s="286"/>
      <c r="AU253" s="286"/>
      <c r="AV253" s="286"/>
      <c r="AW253" s="286"/>
      <c r="AX253" s="286"/>
      <c r="AY253" s="286"/>
      <c r="AZ253" s="333"/>
      <c r="BA253" s="339"/>
      <c r="BB253" s="335"/>
      <c r="BC253" s="335"/>
      <c r="BD253" s="335"/>
      <c r="BE253" s="526"/>
    </row>
    <row r="254" spans="1:57" ht="18.75" customHeight="1" thickBot="1">
      <c r="A254" s="292"/>
      <c r="B254" s="893"/>
      <c r="C254" s="408"/>
      <c r="D254" s="281"/>
      <c r="E254" s="531"/>
      <c r="F254" s="281"/>
      <c r="G254" s="531"/>
      <c r="H254" s="421" t="s">
        <v>172</v>
      </c>
      <c r="I254" s="113" t="s">
        <v>68</v>
      </c>
      <c r="J254" s="450"/>
      <c r="K254" s="453"/>
      <c r="L254" s="408"/>
      <c r="M254" s="699"/>
      <c r="N254" s="304"/>
      <c r="O254" s="408"/>
      <c r="P254" s="46" t="s">
        <v>171</v>
      </c>
      <c r="Q254" s="45" t="s">
        <v>85</v>
      </c>
      <c r="R254" s="45">
        <f>+IFERROR(VLOOKUP(Q254,[15]DATOS!$E$2:$F$17,2,FALSE),"")</f>
        <v>15</v>
      </c>
      <c r="S254" s="501"/>
      <c r="T254" s="501"/>
      <c r="U254" s="501"/>
      <c r="V254" s="501"/>
      <c r="W254" s="501"/>
      <c r="X254" s="501"/>
      <c r="Y254" s="408"/>
      <c r="Z254" s="501"/>
      <c r="AA254" s="408"/>
      <c r="AB254" s="598"/>
      <c r="AC254" s="443"/>
      <c r="AD254" s="443"/>
      <c r="AE254" s="667"/>
      <c r="AF254" s="408"/>
      <c r="AG254" s="408"/>
      <c r="AH254" s="408"/>
      <c r="AI254" s="438"/>
      <c r="AJ254" s="732"/>
      <c r="AK254" s="414"/>
      <c r="AL254" s="414"/>
      <c r="AM254" s="408"/>
      <c r="AN254" s="513"/>
      <c r="AO254" s="527"/>
      <c r="AP254" s="286"/>
      <c r="AQ254" s="286"/>
      <c r="AR254" s="286"/>
      <c r="AS254" s="286"/>
      <c r="AT254" s="286"/>
      <c r="AU254" s="286"/>
      <c r="AV254" s="286"/>
      <c r="AW254" s="286"/>
      <c r="AX254" s="286"/>
      <c r="AY254" s="286"/>
      <c r="AZ254" s="333"/>
      <c r="BA254" s="339"/>
      <c r="BB254" s="335"/>
      <c r="BC254" s="335"/>
      <c r="BD254" s="335"/>
      <c r="BE254" s="526"/>
    </row>
    <row r="255" spans="1:57" ht="45.75" customHeight="1" thickBot="1">
      <c r="A255" s="292"/>
      <c r="B255" s="893"/>
      <c r="C255" s="408"/>
      <c r="D255" s="281"/>
      <c r="E255" s="531"/>
      <c r="F255" s="281"/>
      <c r="G255" s="531"/>
      <c r="H255" s="421"/>
      <c r="I255" s="113" t="s">
        <v>68</v>
      </c>
      <c r="J255" s="450"/>
      <c r="K255" s="453"/>
      <c r="L255" s="408"/>
      <c r="M255" s="699"/>
      <c r="N255" s="304"/>
      <c r="O255" s="408"/>
      <c r="P255" s="46" t="s">
        <v>170</v>
      </c>
      <c r="Q255" s="45" t="s">
        <v>98</v>
      </c>
      <c r="R255" s="45">
        <f>+IFERROR(VLOOKUP(Q255,[15]DATOS!$E$2:$F$17,2,FALSE),"")</f>
        <v>15</v>
      </c>
      <c r="S255" s="501"/>
      <c r="T255" s="501"/>
      <c r="U255" s="501"/>
      <c r="V255" s="501"/>
      <c r="W255" s="501"/>
      <c r="X255" s="501"/>
      <c r="Y255" s="408"/>
      <c r="Z255" s="501"/>
      <c r="AA255" s="408"/>
      <c r="AB255" s="598"/>
      <c r="AC255" s="443"/>
      <c r="AD255" s="443"/>
      <c r="AE255" s="667"/>
      <c r="AF255" s="408"/>
      <c r="AG255" s="408"/>
      <c r="AH255" s="408"/>
      <c r="AI255" s="438"/>
      <c r="AJ255" s="732"/>
      <c r="AK255" s="414"/>
      <c r="AL255" s="414"/>
      <c r="AM255" s="408"/>
      <c r="AN255" s="513"/>
      <c r="AO255" s="527"/>
      <c r="AP255" s="286"/>
      <c r="AQ255" s="286"/>
      <c r="AR255" s="286"/>
      <c r="AS255" s="286"/>
      <c r="AT255" s="286"/>
      <c r="AU255" s="286"/>
      <c r="AV255" s="286"/>
      <c r="AW255" s="286"/>
      <c r="AX255" s="286"/>
      <c r="AY255" s="286"/>
      <c r="AZ255" s="333"/>
      <c r="BA255" s="339"/>
      <c r="BB255" s="335"/>
      <c r="BC255" s="335"/>
      <c r="BD255" s="335"/>
      <c r="BE255" s="526"/>
    </row>
    <row r="256" spans="1:57" ht="27.75" customHeight="1" thickBot="1">
      <c r="A256" s="292"/>
      <c r="B256" s="893"/>
      <c r="C256" s="408"/>
      <c r="D256" s="281"/>
      <c r="E256" s="531"/>
      <c r="F256" s="281"/>
      <c r="G256" s="531"/>
      <c r="H256" s="555" t="s">
        <v>169</v>
      </c>
      <c r="I256" s="113" t="s">
        <v>68</v>
      </c>
      <c r="J256" s="450"/>
      <c r="K256" s="453"/>
      <c r="L256" s="408"/>
      <c r="M256" s="699"/>
      <c r="N256" s="304"/>
      <c r="O256" s="408"/>
      <c r="P256" s="46" t="s">
        <v>168</v>
      </c>
      <c r="Q256" s="50" t="s">
        <v>87</v>
      </c>
      <c r="R256" s="45">
        <f>+IFERROR(VLOOKUP(Q256,[15]DATOS!$E$2:$F$17,2,FALSE),"")</f>
        <v>10</v>
      </c>
      <c r="S256" s="501"/>
      <c r="T256" s="501"/>
      <c r="U256" s="501"/>
      <c r="V256" s="501"/>
      <c r="W256" s="501"/>
      <c r="X256" s="501"/>
      <c r="Y256" s="408"/>
      <c r="Z256" s="501"/>
      <c r="AA256" s="408"/>
      <c r="AB256" s="598"/>
      <c r="AC256" s="443"/>
      <c r="AD256" s="443"/>
      <c r="AE256" s="667"/>
      <c r="AF256" s="408"/>
      <c r="AG256" s="408"/>
      <c r="AH256" s="408"/>
      <c r="AI256" s="438"/>
      <c r="AJ256" s="732"/>
      <c r="AK256" s="414"/>
      <c r="AL256" s="414"/>
      <c r="AM256" s="408"/>
      <c r="AN256" s="513"/>
      <c r="AO256" s="527"/>
      <c r="AP256" s="286"/>
      <c r="AQ256" s="286"/>
      <c r="AR256" s="286"/>
      <c r="AS256" s="286"/>
      <c r="AT256" s="286"/>
      <c r="AU256" s="286"/>
      <c r="AV256" s="286"/>
      <c r="AW256" s="286"/>
      <c r="AX256" s="286"/>
      <c r="AY256" s="286"/>
      <c r="AZ256" s="333"/>
      <c r="BA256" s="339"/>
      <c r="BB256" s="335"/>
      <c r="BC256" s="335"/>
      <c r="BD256" s="335"/>
      <c r="BE256" s="526"/>
    </row>
    <row r="257" spans="1:57" ht="26.25" customHeight="1" thickBot="1">
      <c r="A257" s="292"/>
      <c r="B257" s="893"/>
      <c r="C257" s="408"/>
      <c r="D257" s="281"/>
      <c r="E257" s="531"/>
      <c r="F257" s="281"/>
      <c r="G257" s="531"/>
      <c r="H257" s="556"/>
      <c r="I257" s="113" t="s">
        <v>68</v>
      </c>
      <c r="J257" s="450"/>
      <c r="K257" s="453"/>
      <c r="L257" s="408"/>
      <c r="M257" s="699"/>
      <c r="N257" s="531"/>
      <c r="O257" s="408"/>
      <c r="P257" s="543"/>
      <c r="Q257" s="543"/>
      <c r="R257" s="543"/>
      <c r="S257" s="501"/>
      <c r="T257" s="501"/>
      <c r="U257" s="501"/>
      <c r="V257" s="501"/>
      <c r="W257" s="501"/>
      <c r="X257" s="501"/>
      <c r="Y257" s="408"/>
      <c r="Z257" s="501"/>
      <c r="AA257" s="408"/>
      <c r="AB257" s="598"/>
      <c r="AC257" s="443"/>
      <c r="AD257" s="443"/>
      <c r="AE257" s="667"/>
      <c r="AF257" s="408"/>
      <c r="AG257" s="408"/>
      <c r="AH257" s="408"/>
      <c r="AI257" s="513"/>
      <c r="AJ257" s="732"/>
      <c r="AK257" s="414"/>
      <c r="AL257" s="414"/>
      <c r="AM257" s="408"/>
      <c r="AN257" s="513"/>
      <c r="AO257" s="527"/>
      <c r="AP257" s="286"/>
      <c r="AQ257" s="286"/>
      <c r="AR257" s="286"/>
      <c r="AS257" s="286"/>
      <c r="AT257" s="286"/>
      <c r="AU257" s="286"/>
      <c r="AV257" s="286"/>
      <c r="AW257" s="286"/>
      <c r="AX257" s="286"/>
      <c r="AY257" s="286"/>
      <c r="AZ257" s="333"/>
      <c r="BA257" s="339"/>
      <c r="BB257" s="335"/>
      <c r="BC257" s="335"/>
      <c r="BD257" s="335"/>
      <c r="BE257" s="526"/>
    </row>
    <row r="258" spans="1:57" ht="18.75" customHeight="1" thickBot="1">
      <c r="A258" s="292"/>
      <c r="B258" s="893"/>
      <c r="C258" s="408"/>
      <c r="D258" s="281"/>
      <c r="E258" s="531"/>
      <c r="F258" s="281"/>
      <c r="G258" s="531"/>
      <c r="H258" s="421" t="s">
        <v>167</v>
      </c>
      <c r="I258" s="113" t="s">
        <v>68</v>
      </c>
      <c r="J258" s="450"/>
      <c r="K258" s="453"/>
      <c r="L258" s="408"/>
      <c r="M258" s="699"/>
      <c r="N258" s="531"/>
      <c r="O258" s="408"/>
      <c r="P258" s="501"/>
      <c r="Q258" s="501"/>
      <c r="R258" s="501"/>
      <c r="S258" s="501"/>
      <c r="T258" s="501"/>
      <c r="U258" s="501"/>
      <c r="V258" s="501"/>
      <c r="W258" s="501"/>
      <c r="X258" s="501"/>
      <c r="Y258" s="408"/>
      <c r="Z258" s="501"/>
      <c r="AA258" s="408"/>
      <c r="AB258" s="598"/>
      <c r="AC258" s="443"/>
      <c r="AD258" s="443"/>
      <c r="AE258" s="667"/>
      <c r="AF258" s="408"/>
      <c r="AG258" s="408"/>
      <c r="AH258" s="408"/>
      <c r="AI258" s="513"/>
      <c r="AJ258" s="732"/>
      <c r="AK258" s="414"/>
      <c r="AL258" s="414"/>
      <c r="AM258" s="408"/>
      <c r="AN258" s="513"/>
      <c r="AO258" s="527"/>
      <c r="AP258" s="286"/>
      <c r="AQ258" s="286"/>
      <c r="AR258" s="286"/>
      <c r="AS258" s="286"/>
      <c r="AT258" s="286"/>
      <c r="AU258" s="286"/>
      <c r="AV258" s="286"/>
      <c r="AW258" s="286"/>
      <c r="AX258" s="286"/>
      <c r="AY258" s="286"/>
      <c r="AZ258" s="333"/>
      <c r="BA258" s="339"/>
      <c r="BB258" s="335"/>
      <c r="BC258" s="335"/>
      <c r="BD258" s="335"/>
      <c r="BE258" s="526"/>
    </row>
    <row r="259" spans="1:57" ht="9.75" customHeight="1" thickBot="1">
      <c r="A259" s="292"/>
      <c r="B259" s="893"/>
      <c r="C259" s="408"/>
      <c r="D259" s="281"/>
      <c r="E259" s="531"/>
      <c r="F259" s="281"/>
      <c r="G259" s="531"/>
      <c r="H259" s="421"/>
      <c r="I259" s="113" t="s">
        <v>68</v>
      </c>
      <c r="J259" s="450"/>
      <c r="K259" s="453"/>
      <c r="L259" s="408"/>
      <c r="M259" s="699"/>
      <c r="N259" s="531"/>
      <c r="O259" s="408"/>
      <c r="P259" s="501"/>
      <c r="Q259" s="501"/>
      <c r="R259" s="501"/>
      <c r="S259" s="501"/>
      <c r="T259" s="501"/>
      <c r="U259" s="501"/>
      <c r="V259" s="501"/>
      <c r="W259" s="501"/>
      <c r="X259" s="501"/>
      <c r="Y259" s="408"/>
      <c r="Z259" s="501"/>
      <c r="AA259" s="408"/>
      <c r="AB259" s="598"/>
      <c r="AC259" s="443"/>
      <c r="AD259" s="443"/>
      <c r="AE259" s="667"/>
      <c r="AF259" s="408"/>
      <c r="AG259" s="408"/>
      <c r="AH259" s="408"/>
      <c r="AI259" s="513"/>
      <c r="AJ259" s="732"/>
      <c r="AK259" s="414"/>
      <c r="AL259" s="414"/>
      <c r="AM259" s="408"/>
      <c r="AN259" s="513"/>
      <c r="AO259" s="527"/>
      <c r="AP259" s="286"/>
      <c r="AQ259" s="286"/>
      <c r="AR259" s="286"/>
      <c r="AS259" s="286"/>
      <c r="AT259" s="286"/>
      <c r="AU259" s="286"/>
      <c r="AV259" s="286"/>
      <c r="AW259" s="286"/>
      <c r="AX259" s="286"/>
      <c r="AY259" s="286"/>
      <c r="AZ259" s="333"/>
      <c r="BA259" s="339"/>
      <c r="BB259" s="335"/>
      <c r="BC259" s="335"/>
      <c r="BD259" s="335"/>
      <c r="BE259" s="526"/>
    </row>
    <row r="260" spans="1:57" ht="18.75" customHeight="1" thickBot="1">
      <c r="A260" s="292"/>
      <c r="B260" s="893"/>
      <c r="C260" s="408"/>
      <c r="D260" s="281"/>
      <c r="E260" s="531"/>
      <c r="F260" s="281"/>
      <c r="G260" s="531"/>
      <c r="H260" s="421" t="s">
        <v>166</v>
      </c>
      <c r="I260" s="113" t="s">
        <v>68</v>
      </c>
      <c r="J260" s="450"/>
      <c r="K260" s="453"/>
      <c r="L260" s="408"/>
      <c r="M260" s="699"/>
      <c r="N260" s="531"/>
      <c r="O260" s="408"/>
      <c r="P260" s="501"/>
      <c r="Q260" s="501"/>
      <c r="R260" s="501"/>
      <c r="S260" s="501"/>
      <c r="T260" s="501"/>
      <c r="U260" s="501"/>
      <c r="V260" s="501"/>
      <c r="W260" s="501"/>
      <c r="X260" s="501"/>
      <c r="Y260" s="408"/>
      <c r="Z260" s="501"/>
      <c r="AA260" s="408"/>
      <c r="AB260" s="598"/>
      <c r="AC260" s="443"/>
      <c r="AD260" s="443"/>
      <c r="AE260" s="667"/>
      <c r="AF260" s="408"/>
      <c r="AG260" s="408"/>
      <c r="AH260" s="408"/>
      <c r="AI260" s="513"/>
      <c r="AJ260" s="732"/>
      <c r="AK260" s="414"/>
      <c r="AL260" s="414"/>
      <c r="AM260" s="408"/>
      <c r="AN260" s="513"/>
      <c r="AO260" s="527"/>
      <c r="AP260" s="286"/>
      <c r="AQ260" s="286"/>
      <c r="AR260" s="286"/>
      <c r="AS260" s="286"/>
      <c r="AT260" s="286"/>
      <c r="AU260" s="286"/>
      <c r="AV260" s="286"/>
      <c r="AW260" s="286"/>
      <c r="AX260" s="286"/>
      <c r="AY260" s="286"/>
      <c r="AZ260" s="333"/>
      <c r="BA260" s="339"/>
      <c r="BB260" s="335"/>
      <c r="BC260" s="335"/>
      <c r="BD260" s="335"/>
      <c r="BE260" s="526"/>
    </row>
    <row r="261" spans="1:57" ht="12.75" customHeight="1" thickBot="1">
      <c r="A261" s="292"/>
      <c r="B261" s="893"/>
      <c r="C261" s="408"/>
      <c r="D261" s="281"/>
      <c r="E261" s="531"/>
      <c r="F261" s="281"/>
      <c r="G261" s="531"/>
      <c r="H261" s="421"/>
      <c r="I261" s="113" t="s">
        <v>68</v>
      </c>
      <c r="J261" s="450"/>
      <c r="K261" s="453"/>
      <c r="L261" s="408"/>
      <c r="M261" s="699"/>
      <c r="N261" s="531"/>
      <c r="O261" s="408"/>
      <c r="P261" s="501"/>
      <c r="Q261" s="501"/>
      <c r="R261" s="501"/>
      <c r="S261" s="501"/>
      <c r="T261" s="501"/>
      <c r="U261" s="501"/>
      <c r="V261" s="501"/>
      <c r="W261" s="501"/>
      <c r="X261" s="501"/>
      <c r="Y261" s="408"/>
      <c r="Z261" s="501"/>
      <c r="AA261" s="408"/>
      <c r="AB261" s="598"/>
      <c r="AC261" s="443"/>
      <c r="AD261" s="443"/>
      <c r="AE261" s="667"/>
      <c r="AF261" s="408"/>
      <c r="AG261" s="408"/>
      <c r="AH261" s="408"/>
      <c r="AI261" s="513"/>
      <c r="AJ261" s="732"/>
      <c r="AK261" s="414"/>
      <c r="AL261" s="414"/>
      <c r="AM261" s="408"/>
      <c r="AN261" s="513"/>
      <c r="AO261" s="527"/>
      <c r="AP261" s="286"/>
      <c r="AQ261" s="286"/>
      <c r="AR261" s="286"/>
      <c r="AS261" s="286"/>
      <c r="AT261" s="286"/>
      <c r="AU261" s="286"/>
      <c r="AV261" s="286"/>
      <c r="AW261" s="286"/>
      <c r="AX261" s="286"/>
      <c r="AY261" s="286"/>
      <c r="AZ261" s="333"/>
      <c r="BA261" s="339"/>
      <c r="BB261" s="335"/>
      <c r="BC261" s="335"/>
      <c r="BD261" s="335"/>
      <c r="BE261" s="526"/>
    </row>
    <row r="262" spans="1:57" ht="18.75" customHeight="1" thickBot="1">
      <c r="A262" s="292"/>
      <c r="B262" s="893"/>
      <c r="C262" s="408"/>
      <c r="D262" s="281"/>
      <c r="E262" s="531"/>
      <c r="F262" s="281"/>
      <c r="G262" s="531"/>
      <c r="H262" s="421" t="s">
        <v>165</v>
      </c>
      <c r="I262" s="113" t="s">
        <v>68</v>
      </c>
      <c r="J262" s="450"/>
      <c r="K262" s="453"/>
      <c r="L262" s="408"/>
      <c r="M262" s="699"/>
      <c r="N262" s="531"/>
      <c r="O262" s="408"/>
      <c r="P262" s="501"/>
      <c r="Q262" s="501"/>
      <c r="R262" s="501"/>
      <c r="S262" s="501"/>
      <c r="T262" s="501"/>
      <c r="U262" s="501"/>
      <c r="V262" s="501"/>
      <c r="W262" s="501"/>
      <c r="X262" s="501"/>
      <c r="Y262" s="408"/>
      <c r="Z262" s="501"/>
      <c r="AA262" s="408"/>
      <c r="AB262" s="598"/>
      <c r="AC262" s="443"/>
      <c r="AD262" s="443"/>
      <c r="AE262" s="667"/>
      <c r="AF262" s="408"/>
      <c r="AG262" s="408"/>
      <c r="AH262" s="408"/>
      <c r="AI262" s="513"/>
      <c r="AJ262" s="732"/>
      <c r="AK262" s="414"/>
      <c r="AL262" s="414"/>
      <c r="AM262" s="408"/>
      <c r="AN262" s="513"/>
      <c r="AO262" s="527"/>
      <c r="AP262" s="286"/>
      <c r="AQ262" s="286"/>
      <c r="AR262" s="286"/>
      <c r="AS262" s="286"/>
      <c r="AT262" s="286"/>
      <c r="AU262" s="286"/>
      <c r="AV262" s="286"/>
      <c r="AW262" s="286"/>
      <c r="AX262" s="286"/>
      <c r="AY262" s="286"/>
      <c r="AZ262" s="333"/>
      <c r="BA262" s="339"/>
      <c r="BB262" s="335"/>
      <c r="BC262" s="335"/>
      <c r="BD262" s="335"/>
      <c r="BE262" s="526"/>
    </row>
    <row r="263" spans="1:57" ht="12.75" customHeight="1" thickBot="1">
      <c r="A263" s="292"/>
      <c r="B263" s="893"/>
      <c r="C263" s="408"/>
      <c r="D263" s="281"/>
      <c r="E263" s="531"/>
      <c r="F263" s="281"/>
      <c r="G263" s="531"/>
      <c r="H263" s="421"/>
      <c r="I263" s="113" t="s">
        <v>68</v>
      </c>
      <c r="J263" s="450"/>
      <c r="K263" s="453"/>
      <c r="L263" s="408"/>
      <c r="M263" s="699"/>
      <c r="N263" s="531"/>
      <c r="O263" s="408"/>
      <c r="P263" s="501"/>
      <c r="Q263" s="501"/>
      <c r="R263" s="501"/>
      <c r="S263" s="501"/>
      <c r="T263" s="501"/>
      <c r="U263" s="501"/>
      <c r="V263" s="501"/>
      <c r="W263" s="501"/>
      <c r="X263" s="501"/>
      <c r="Y263" s="408"/>
      <c r="Z263" s="501"/>
      <c r="AA263" s="408"/>
      <c r="AB263" s="598"/>
      <c r="AC263" s="443"/>
      <c r="AD263" s="443"/>
      <c r="AE263" s="667"/>
      <c r="AF263" s="408"/>
      <c r="AG263" s="408"/>
      <c r="AH263" s="408"/>
      <c r="AI263" s="513"/>
      <c r="AJ263" s="732"/>
      <c r="AK263" s="414"/>
      <c r="AL263" s="414"/>
      <c r="AM263" s="408"/>
      <c r="AN263" s="513"/>
      <c r="AO263" s="527"/>
      <c r="AP263" s="286"/>
      <c r="AQ263" s="286"/>
      <c r="AR263" s="286"/>
      <c r="AS263" s="286"/>
      <c r="AT263" s="286"/>
      <c r="AU263" s="286"/>
      <c r="AV263" s="286"/>
      <c r="AW263" s="286"/>
      <c r="AX263" s="286"/>
      <c r="AY263" s="286"/>
      <c r="AZ263" s="333"/>
      <c r="BA263" s="339"/>
      <c r="BB263" s="335"/>
      <c r="BC263" s="335"/>
      <c r="BD263" s="335"/>
      <c r="BE263" s="526"/>
    </row>
    <row r="264" spans="1:57" ht="14.25" customHeight="1" thickBot="1">
      <c r="A264" s="292"/>
      <c r="B264" s="893"/>
      <c r="C264" s="408"/>
      <c r="D264" s="281"/>
      <c r="E264" s="531"/>
      <c r="F264" s="281"/>
      <c r="G264" s="531"/>
      <c r="H264" s="555" t="s">
        <v>164</v>
      </c>
      <c r="I264" s="113" t="s">
        <v>68</v>
      </c>
      <c r="J264" s="450"/>
      <c r="K264" s="453"/>
      <c r="L264" s="408"/>
      <c r="M264" s="699"/>
      <c r="N264" s="531"/>
      <c r="O264" s="408"/>
      <c r="P264" s="501"/>
      <c r="Q264" s="501"/>
      <c r="R264" s="501"/>
      <c r="S264" s="501"/>
      <c r="T264" s="501"/>
      <c r="U264" s="501"/>
      <c r="V264" s="501"/>
      <c r="W264" s="501"/>
      <c r="X264" s="501"/>
      <c r="Y264" s="408"/>
      <c r="Z264" s="501"/>
      <c r="AA264" s="408"/>
      <c r="AB264" s="598"/>
      <c r="AC264" s="443"/>
      <c r="AD264" s="443"/>
      <c r="AE264" s="667"/>
      <c r="AF264" s="408"/>
      <c r="AG264" s="408"/>
      <c r="AH264" s="408"/>
      <c r="AI264" s="513"/>
      <c r="AJ264" s="732"/>
      <c r="AK264" s="414"/>
      <c r="AL264" s="414"/>
      <c r="AM264" s="408"/>
      <c r="AN264" s="513"/>
      <c r="AO264" s="527"/>
      <c r="AP264" s="286"/>
      <c r="AQ264" s="286"/>
      <c r="AR264" s="286"/>
      <c r="AS264" s="286"/>
      <c r="AT264" s="286"/>
      <c r="AU264" s="286"/>
      <c r="AV264" s="286"/>
      <c r="AW264" s="286"/>
      <c r="AX264" s="286"/>
      <c r="AY264" s="286"/>
      <c r="AZ264" s="333"/>
      <c r="BA264" s="339"/>
      <c r="BB264" s="335"/>
      <c r="BC264" s="335"/>
      <c r="BD264" s="335"/>
      <c r="BE264" s="526"/>
    </row>
    <row r="265" spans="1:57" ht="13.5" customHeight="1" thickBot="1">
      <c r="A265" s="292"/>
      <c r="B265" s="893"/>
      <c r="C265" s="408"/>
      <c r="D265" s="281"/>
      <c r="E265" s="531"/>
      <c r="F265" s="281"/>
      <c r="G265" s="531"/>
      <c r="H265" s="556"/>
      <c r="I265" s="113" t="s">
        <v>68</v>
      </c>
      <c r="J265" s="450"/>
      <c r="K265" s="453"/>
      <c r="L265" s="408"/>
      <c r="M265" s="699"/>
      <c r="N265" s="531"/>
      <c r="O265" s="408"/>
      <c r="P265" s="501"/>
      <c r="Q265" s="501"/>
      <c r="R265" s="501"/>
      <c r="S265" s="501"/>
      <c r="T265" s="501"/>
      <c r="U265" s="501"/>
      <c r="V265" s="501"/>
      <c r="W265" s="501"/>
      <c r="X265" s="501"/>
      <c r="Y265" s="408"/>
      <c r="Z265" s="501"/>
      <c r="AA265" s="408"/>
      <c r="AB265" s="598"/>
      <c r="AC265" s="443"/>
      <c r="AD265" s="443"/>
      <c r="AE265" s="667"/>
      <c r="AF265" s="408"/>
      <c r="AG265" s="408"/>
      <c r="AH265" s="408"/>
      <c r="AI265" s="513"/>
      <c r="AJ265" s="732"/>
      <c r="AK265" s="414"/>
      <c r="AL265" s="414"/>
      <c r="AM265" s="408"/>
      <c r="AN265" s="513"/>
      <c r="AO265" s="527"/>
      <c r="AP265" s="286"/>
      <c r="AQ265" s="286"/>
      <c r="AR265" s="286"/>
      <c r="AS265" s="286"/>
      <c r="AT265" s="286"/>
      <c r="AU265" s="286"/>
      <c r="AV265" s="286"/>
      <c r="AW265" s="286"/>
      <c r="AX265" s="286"/>
      <c r="AY265" s="286"/>
      <c r="AZ265" s="333"/>
      <c r="BA265" s="339"/>
      <c r="BB265" s="335"/>
      <c r="BC265" s="335"/>
      <c r="BD265" s="335"/>
      <c r="BE265" s="526"/>
    </row>
    <row r="266" spans="1:57" ht="18.75" customHeight="1" thickBot="1">
      <c r="A266" s="292"/>
      <c r="B266" s="893"/>
      <c r="C266" s="408"/>
      <c r="D266" s="281"/>
      <c r="E266" s="531"/>
      <c r="F266" s="281"/>
      <c r="G266" s="531"/>
      <c r="H266" s="577" t="s">
        <v>163</v>
      </c>
      <c r="I266" s="113" t="s">
        <v>68</v>
      </c>
      <c r="J266" s="450"/>
      <c r="K266" s="453"/>
      <c r="L266" s="408"/>
      <c r="M266" s="699"/>
      <c r="N266" s="531"/>
      <c r="O266" s="408"/>
      <c r="P266" s="501"/>
      <c r="Q266" s="501"/>
      <c r="R266" s="501"/>
      <c r="S266" s="501"/>
      <c r="T266" s="501"/>
      <c r="U266" s="501"/>
      <c r="V266" s="501"/>
      <c r="W266" s="501"/>
      <c r="X266" s="501"/>
      <c r="Y266" s="408"/>
      <c r="Z266" s="501"/>
      <c r="AA266" s="408"/>
      <c r="AB266" s="598"/>
      <c r="AC266" s="443"/>
      <c r="AD266" s="443"/>
      <c r="AE266" s="667"/>
      <c r="AF266" s="408"/>
      <c r="AG266" s="408"/>
      <c r="AH266" s="408"/>
      <c r="AI266" s="513"/>
      <c r="AJ266" s="732"/>
      <c r="AK266" s="414"/>
      <c r="AL266" s="414"/>
      <c r="AM266" s="408"/>
      <c r="AN266" s="513"/>
      <c r="AO266" s="527"/>
      <c r="AP266" s="286"/>
      <c r="AQ266" s="286"/>
      <c r="AR266" s="286"/>
      <c r="AS266" s="286"/>
      <c r="AT266" s="286"/>
      <c r="AU266" s="286"/>
      <c r="AV266" s="286"/>
      <c r="AW266" s="286"/>
      <c r="AX266" s="286"/>
      <c r="AY266" s="286"/>
      <c r="AZ266" s="333"/>
      <c r="BA266" s="339"/>
      <c r="BB266" s="335"/>
      <c r="BC266" s="335"/>
      <c r="BD266" s="335"/>
      <c r="BE266" s="526"/>
    </row>
    <row r="267" spans="1:57" ht="15.75" customHeight="1" thickBot="1">
      <c r="A267" s="293"/>
      <c r="B267" s="894"/>
      <c r="C267" s="455"/>
      <c r="D267" s="282"/>
      <c r="E267" s="532"/>
      <c r="F267" s="282"/>
      <c r="G267" s="532"/>
      <c r="H267" s="578"/>
      <c r="I267" s="113" t="s">
        <v>68</v>
      </c>
      <c r="J267" s="558"/>
      <c r="K267" s="560"/>
      <c r="L267" s="408"/>
      <c r="M267" s="700"/>
      <c r="N267" s="532"/>
      <c r="O267" s="455"/>
      <c r="P267" s="544"/>
      <c r="Q267" s="544"/>
      <c r="R267" s="544"/>
      <c r="S267" s="544"/>
      <c r="T267" s="544"/>
      <c r="U267" s="544"/>
      <c r="V267" s="544"/>
      <c r="W267" s="544"/>
      <c r="X267" s="544"/>
      <c r="Y267" s="455"/>
      <c r="Z267" s="544"/>
      <c r="AA267" s="455"/>
      <c r="AB267" s="599"/>
      <c r="AC267" s="443"/>
      <c r="AD267" s="443"/>
      <c r="AE267" s="668"/>
      <c r="AF267" s="455"/>
      <c r="AG267" s="455"/>
      <c r="AH267" s="408"/>
      <c r="AI267" s="514"/>
      <c r="AJ267" s="733"/>
      <c r="AK267" s="689"/>
      <c r="AL267" s="689"/>
      <c r="AM267" s="455"/>
      <c r="AN267" s="514"/>
      <c r="AO267" s="528"/>
      <c r="AP267" s="287"/>
      <c r="AQ267" s="287"/>
      <c r="AR267" s="287"/>
      <c r="AS267" s="287"/>
      <c r="AT267" s="287"/>
      <c r="AU267" s="287"/>
      <c r="AV267" s="287"/>
      <c r="AW267" s="287"/>
      <c r="AX267" s="287"/>
      <c r="AY267" s="287"/>
      <c r="AZ267" s="340"/>
      <c r="BA267" s="341"/>
      <c r="BB267" s="342"/>
      <c r="BC267" s="342"/>
      <c r="BD267" s="342"/>
      <c r="BE267" s="529"/>
    </row>
    <row r="268" spans="1:57" ht="46.5" customHeight="1" thickBot="1">
      <c r="A268" s="291">
        <v>9</v>
      </c>
      <c r="B268" s="871" t="s">
        <v>495</v>
      </c>
      <c r="C268" s="407" t="s">
        <v>311</v>
      </c>
      <c r="D268" s="280" t="s">
        <v>32</v>
      </c>
      <c r="E268" s="407" t="s">
        <v>310</v>
      </c>
      <c r="F268" s="280" t="s">
        <v>309</v>
      </c>
      <c r="G268" s="627" t="s">
        <v>100</v>
      </c>
      <c r="H268" s="52" t="s">
        <v>194</v>
      </c>
      <c r="I268" s="113" t="s">
        <v>68</v>
      </c>
      <c r="J268" s="557">
        <f>COUNTIF(I268:I293,[3]DATOS!$D$24)</f>
        <v>26</v>
      </c>
      <c r="K268" s="559" t="str">
        <f>+IF(AND(J268&lt;6,J268&gt;0),"Moderado",IF(AND(J268&lt;12,J268&gt;5),"Mayor",IF(AND(J268&lt;20,J268&gt;11),"Catastrófico","Responda las Preguntas de Impacto")))</f>
        <v>Responda las Preguntas de Impacto</v>
      </c>
      <c r="L268" s="407"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698"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03" t="s">
        <v>308</v>
      </c>
      <c r="O268" s="283" t="s">
        <v>65</v>
      </c>
      <c r="P268" s="50" t="s">
        <v>179</v>
      </c>
      <c r="Q268" s="45" t="s">
        <v>76</v>
      </c>
      <c r="R268" s="45">
        <f>+IFERROR(VLOOKUP(Q268,[16]DATOS!$E$2:$F$17,2,FALSE),"")</f>
        <v>15</v>
      </c>
      <c r="S268" s="601">
        <f>SUM(R268:R275)</f>
        <v>100</v>
      </c>
      <c r="T268" s="286" t="str">
        <f>+IF(AND(S268&lt;=100,S268&gt;=96),"Fuerte",IF(AND(S268&lt;=95,S268&gt;=86),"Moderado",IF(AND(S268&lt;=85,J268&gt;=0),"Débil"," ")))</f>
        <v>Fuerte</v>
      </c>
      <c r="U268" s="286" t="s">
        <v>90</v>
      </c>
      <c r="V268" s="286"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286">
        <f>IF(V268="Fuerte",100,IF(V268="Moderado",50,IF(V268="Débil",0)))</f>
        <v>100</v>
      </c>
      <c r="X268" s="543">
        <f>AVERAGE(W268:W293)</f>
        <v>100</v>
      </c>
      <c r="Y268" s="545" t="s">
        <v>307</v>
      </c>
      <c r="Z268" s="543" t="s">
        <v>191</v>
      </c>
      <c r="AA268" s="681" t="s">
        <v>306</v>
      </c>
      <c r="AB268" s="665" t="str">
        <f>+IF(X268=100,"Fuerte",IF(AND(X268&lt;=99,X268&gt;=50),"Moderado",IF(X268&lt;50,"Débil"," ")))</f>
        <v>Fuerte</v>
      </c>
      <c r="AC268" s="443" t="s">
        <v>95</v>
      </c>
      <c r="AD268" s="443" t="s">
        <v>95</v>
      </c>
      <c r="AE268" s="666"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07"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07" t="str">
        <f>K268</f>
        <v>Responda las Preguntas de Impacto</v>
      </c>
      <c r="AH268" s="407"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519"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398" t="s">
        <v>305</v>
      </c>
      <c r="AK268" s="683">
        <v>43466</v>
      </c>
      <c r="AL268" s="413">
        <v>43830</v>
      </c>
      <c r="AM268" s="610" t="s">
        <v>304</v>
      </c>
      <c r="AN268" s="730" t="s">
        <v>303</v>
      </c>
      <c r="AO268" s="539"/>
      <c r="AP268" s="500"/>
      <c r="AQ268" s="500"/>
      <c r="AR268" s="500"/>
      <c r="AS268" s="500"/>
      <c r="AT268" s="500"/>
      <c r="AU268" s="500"/>
      <c r="AV268" s="500"/>
      <c r="AW268" s="500"/>
      <c r="AX268" s="500"/>
      <c r="AY268" s="500"/>
      <c r="AZ268" s="503"/>
      <c r="BA268" s="506"/>
      <c r="BB268" s="533"/>
      <c r="BC268" s="533"/>
      <c r="BD268" s="533"/>
      <c r="BE268" s="536"/>
    </row>
    <row r="269" spans="1:57" ht="30" customHeight="1" thickBot="1">
      <c r="A269" s="292"/>
      <c r="B269" s="441"/>
      <c r="C269" s="408"/>
      <c r="D269" s="281"/>
      <c r="E269" s="408"/>
      <c r="F269" s="281"/>
      <c r="G269" s="531"/>
      <c r="H269" s="47" t="s">
        <v>187</v>
      </c>
      <c r="I269" s="113" t="s">
        <v>68</v>
      </c>
      <c r="J269" s="450"/>
      <c r="K269" s="453"/>
      <c r="L269" s="408"/>
      <c r="M269" s="699"/>
      <c r="N269" s="304"/>
      <c r="O269" s="284"/>
      <c r="P269" s="50" t="s">
        <v>177</v>
      </c>
      <c r="Q269" s="45" t="s">
        <v>78</v>
      </c>
      <c r="R269" s="45">
        <f>+IFERROR(VLOOKUP(Q269,[16]DATOS!$E$2:$F$17,2,FALSE),"")</f>
        <v>15</v>
      </c>
      <c r="S269" s="602"/>
      <c r="T269" s="286"/>
      <c r="U269" s="286"/>
      <c r="V269" s="286"/>
      <c r="W269" s="286"/>
      <c r="X269" s="501"/>
      <c r="Y269" s="408"/>
      <c r="Z269" s="501"/>
      <c r="AA269" s="460"/>
      <c r="AB269" s="598"/>
      <c r="AC269" s="443"/>
      <c r="AD269" s="443"/>
      <c r="AE269" s="667"/>
      <c r="AF269" s="408"/>
      <c r="AG269" s="408"/>
      <c r="AH269" s="408"/>
      <c r="AI269" s="438"/>
      <c r="AJ269" s="398"/>
      <c r="AK269" s="414"/>
      <c r="AL269" s="414"/>
      <c r="AM269" s="551"/>
      <c r="AN269" s="513"/>
      <c r="AO269" s="540"/>
      <c r="AP269" s="501"/>
      <c r="AQ269" s="501"/>
      <c r="AR269" s="501"/>
      <c r="AS269" s="501"/>
      <c r="AT269" s="501"/>
      <c r="AU269" s="501"/>
      <c r="AV269" s="501"/>
      <c r="AW269" s="501"/>
      <c r="AX269" s="501"/>
      <c r="AY269" s="501"/>
      <c r="AZ269" s="504"/>
      <c r="BA269" s="507"/>
      <c r="BB269" s="534"/>
      <c r="BC269" s="534"/>
      <c r="BD269" s="534"/>
      <c r="BE269" s="537"/>
    </row>
    <row r="270" spans="1:57" ht="30" customHeight="1" thickBot="1">
      <c r="A270" s="292"/>
      <c r="B270" s="441"/>
      <c r="C270" s="408"/>
      <c r="D270" s="281"/>
      <c r="E270" s="408"/>
      <c r="F270" s="281"/>
      <c r="G270" s="531"/>
      <c r="H270" s="47" t="s">
        <v>186</v>
      </c>
      <c r="I270" s="113" t="s">
        <v>68</v>
      </c>
      <c r="J270" s="450"/>
      <c r="K270" s="453"/>
      <c r="L270" s="408"/>
      <c r="M270" s="699"/>
      <c r="N270" s="304"/>
      <c r="O270" s="284"/>
      <c r="P270" s="50" t="s">
        <v>175</v>
      </c>
      <c r="Q270" s="45" t="s">
        <v>80</v>
      </c>
      <c r="R270" s="45">
        <f>+IFERROR(VLOOKUP(Q270,[16]DATOS!$E$2:$F$17,2,FALSE),"")</f>
        <v>15</v>
      </c>
      <c r="S270" s="602"/>
      <c r="T270" s="286"/>
      <c r="U270" s="286"/>
      <c r="V270" s="286"/>
      <c r="W270" s="286"/>
      <c r="X270" s="501"/>
      <c r="Y270" s="408"/>
      <c r="Z270" s="501"/>
      <c r="AA270" s="460"/>
      <c r="AB270" s="598"/>
      <c r="AC270" s="443"/>
      <c r="AD270" s="443"/>
      <c r="AE270" s="667"/>
      <c r="AF270" s="408"/>
      <c r="AG270" s="408"/>
      <c r="AH270" s="408"/>
      <c r="AI270" s="438"/>
      <c r="AJ270" s="398"/>
      <c r="AK270" s="414"/>
      <c r="AL270" s="414"/>
      <c r="AM270" s="551"/>
      <c r="AN270" s="513"/>
      <c r="AO270" s="540"/>
      <c r="AP270" s="501"/>
      <c r="AQ270" s="501"/>
      <c r="AR270" s="501"/>
      <c r="AS270" s="501"/>
      <c r="AT270" s="501"/>
      <c r="AU270" s="501"/>
      <c r="AV270" s="501"/>
      <c r="AW270" s="501"/>
      <c r="AX270" s="501"/>
      <c r="AY270" s="501"/>
      <c r="AZ270" s="504"/>
      <c r="BA270" s="507"/>
      <c r="BB270" s="534"/>
      <c r="BC270" s="534"/>
      <c r="BD270" s="534"/>
      <c r="BE270" s="537"/>
    </row>
    <row r="271" spans="1:57" ht="30" customHeight="1" thickBot="1">
      <c r="A271" s="292"/>
      <c r="B271" s="441"/>
      <c r="C271" s="408"/>
      <c r="D271" s="281"/>
      <c r="E271" s="408"/>
      <c r="F271" s="281"/>
      <c r="G271" s="531"/>
      <c r="H271" s="47" t="s">
        <v>185</v>
      </c>
      <c r="I271" s="113" t="s">
        <v>68</v>
      </c>
      <c r="J271" s="450"/>
      <c r="K271" s="453"/>
      <c r="L271" s="408"/>
      <c r="M271" s="699"/>
      <c r="N271" s="304"/>
      <c r="O271" s="284"/>
      <c r="P271" s="50" t="s">
        <v>173</v>
      </c>
      <c r="Q271" s="45" t="s">
        <v>82</v>
      </c>
      <c r="R271" s="45">
        <f>+IFERROR(VLOOKUP(Q271,[16]DATOS!$E$2:$F$17,2,FALSE),"")</f>
        <v>15</v>
      </c>
      <c r="S271" s="602"/>
      <c r="T271" s="286"/>
      <c r="U271" s="286"/>
      <c r="V271" s="286"/>
      <c r="W271" s="286"/>
      <c r="X271" s="501"/>
      <c r="Y271" s="408"/>
      <c r="Z271" s="501"/>
      <c r="AA271" s="460"/>
      <c r="AB271" s="598"/>
      <c r="AC271" s="443"/>
      <c r="AD271" s="443"/>
      <c r="AE271" s="667"/>
      <c r="AF271" s="408"/>
      <c r="AG271" s="408"/>
      <c r="AH271" s="408"/>
      <c r="AI271" s="438"/>
      <c r="AJ271" s="398"/>
      <c r="AK271" s="414"/>
      <c r="AL271" s="414"/>
      <c r="AM271" s="551"/>
      <c r="AN271" s="513"/>
      <c r="AO271" s="540"/>
      <c r="AP271" s="501"/>
      <c r="AQ271" s="501"/>
      <c r="AR271" s="501"/>
      <c r="AS271" s="501"/>
      <c r="AT271" s="501"/>
      <c r="AU271" s="501"/>
      <c r="AV271" s="501"/>
      <c r="AW271" s="501"/>
      <c r="AX271" s="501"/>
      <c r="AY271" s="501"/>
      <c r="AZ271" s="504"/>
      <c r="BA271" s="507"/>
      <c r="BB271" s="534"/>
      <c r="BC271" s="534"/>
      <c r="BD271" s="534"/>
      <c r="BE271" s="537"/>
    </row>
    <row r="272" spans="1:57" ht="30" customHeight="1" thickBot="1">
      <c r="A272" s="292"/>
      <c r="B272" s="441"/>
      <c r="C272" s="408"/>
      <c r="D272" s="281"/>
      <c r="E272" s="408"/>
      <c r="F272" s="281"/>
      <c r="G272" s="531"/>
      <c r="H272" s="47" t="s">
        <v>184</v>
      </c>
      <c r="I272" s="113" t="s">
        <v>68</v>
      </c>
      <c r="J272" s="450"/>
      <c r="K272" s="453"/>
      <c r="L272" s="408"/>
      <c r="M272" s="699"/>
      <c r="N272" s="304"/>
      <c r="O272" s="284"/>
      <c r="P272" s="50" t="s">
        <v>171</v>
      </c>
      <c r="Q272" s="45" t="s">
        <v>85</v>
      </c>
      <c r="R272" s="45">
        <f>+IFERROR(VLOOKUP(Q272,[16]DATOS!$E$2:$F$17,2,FALSE),"")</f>
        <v>15</v>
      </c>
      <c r="S272" s="602"/>
      <c r="T272" s="286"/>
      <c r="U272" s="286"/>
      <c r="V272" s="286"/>
      <c r="W272" s="286"/>
      <c r="X272" s="501"/>
      <c r="Y272" s="408"/>
      <c r="Z272" s="501"/>
      <c r="AA272" s="460"/>
      <c r="AB272" s="598"/>
      <c r="AC272" s="443"/>
      <c r="AD272" s="443"/>
      <c r="AE272" s="667"/>
      <c r="AF272" s="408"/>
      <c r="AG272" s="408"/>
      <c r="AH272" s="408"/>
      <c r="AI272" s="438"/>
      <c r="AJ272" s="398"/>
      <c r="AK272" s="414"/>
      <c r="AL272" s="414"/>
      <c r="AM272" s="551"/>
      <c r="AN272" s="513"/>
      <c r="AO272" s="540"/>
      <c r="AP272" s="501"/>
      <c r="AQ272" s="501"/>
      <c r="AR272" s="501"/>
      <c r="AS272" s="501"/>
      <c r="AT272" s="501"/>
      <c r="AU272" s="501"/>
      <c r="AV272" s="501"/>
      <c r="AW272" s="501"/>
      <c r="AX272" s="501"/>
      <c r="AY272" s="501"/>
      <c r="AZ272" s="504"/>
      <c r="BA272" s="507"/>
      <c r="BB272" s="534"/>
      <c r="BC272" s="534"/>
      <c r="BD272" s="534"/>
      <c r="BE272" s="537"/>
    </row>
    <row r="273" spans="1:57" ht="30" customHeight="1" thickBot="1">
      <c r="A273" s="292"/>
      <c r="B273" s="441"/>
      <c r="C273" s="408"/>
      <c r="D273" s="281"/>
      <c r="E273" s="408"/>
      <c r="F273" s="281"/>
      <c r="G273" s="531"/>
      <c r="H273" s="47" t="s">
        <v>183</v>
      </c>
      <c r="I273" s="113" t="s">
        <v>68</v>
      </c>
      <c r="J273" s="450"/>
      <c r="K273" s="453"/>
      <c r="L273" s="408"/>
      <c r="M273" s="699"/>
      <c r="N273" s="304"/>
      <c r="O273" s="284"/>
      <c r="P273" s="51" t="s">
        <v>170</v>
      </c>
      <c r="Q273" s="45" t="s">
        <v>98</v>
      </c>
      <c r="R273" s="45">
        <f>+IFERROR(VLOOKUP(Q273,[16]DATOS!$E$2:$F$17,2,FALSE),"")</f>
        <v>15</v>
      </c>
      <c r="S273" s="602"/>
      <c r="T273" s="286"/>
      <c r="U273" s="286"/>
      <c r="V273" s="286"/>
      <c r="W273" s="286"/>
      <c r="X273" s="501"/>
      <c r="Y273" s="408"/>
      <c r="Z273" s="501"/>
      <c r="AA273" s="460"/>
      <c r="AB273" s="598"/>
      <c r="AC273" s="443"/>
      <c r="AD273" s="443"/>
      <c r="AE273" s="667"/>
      <c r="AF273" s="408"/>
      <c r="AG273" s="408"/>
      <c r="AH273" s="408"/>
      <c r="AI273" s="438"/>
      <c r="AJ273" s="398"/>
      <c r="AK273" s="414"/>
      <c r="AL273" s="414"/>
      <c r="AM273" s="551"/>
      <c r="AN273" s="513"/>
      <c r="AO273" s="540"/>
      <c r="AP273" s="501"/>
      <c r="AQ273" s="501"/>
      <c r="AR273" s="501"/>
      <c r="AS273" s="501"/>
      <c r="AT273" s="501"/>
      <c r="AU273" s="501"/>
      <c r="AV273" s="501"/>
      <c r="AW273" s="501"/>
      <c r="AX273" s="501"/>
      <c r="AY273" s="501"/>
      <c r="AZ273" s="504"/>
      <c r="BA273" s="507"/>
      <c r="BB273" s="534"/>
      <c r="BC273" s="534"/>
      <c r="BD273" s="534"/>
      <c r="BE273" s="537"/>
    </row>
    <row r="274" spans="1:57" ht="30" customHeight="1" thickBot="1">
      <c r="A274" s="292"/>
      <c r="B274" s="441"/>
      <c r="C274" s="408"/>
      <c r="D274" s="281"/>
      <c r="E274" s="408"/>
      <c r="F274" s="281"/>
      <c r="G274" s="531"/>
      <c r="H274" s="47" t="s">
        <v>182</v>
      </c>
      <c r="I274" s="113" t="s">
        <v>68</v>
      </c>
      <c r="J274" s="450"/>
      <c r="K274" s="453"/>
      <c r="L274" s="408"/>
      <c r="M274" s="699"/>
      <c r="N274" s="304"/>
      <c r="O274" s="284"/>
      <c r="P274" s="50" t="s">
        <v>168</v>
      </c>
      <c r="Q274" s="50" t="s">
        <v>87</v>
      </c>
      <c r="R274" s="50">
        <f>+IFERROR(VLOOKUP(Q274,[16]DATOS!$E$2:$F$17,2,FALSE),"")</f>
        <v>10</v>
      </c>
      <c r="S274" s="602"/>
      <c r="T274" s="286"/>
      <c r="U274" s="286"/>
      <c r="V274" s="286"/>
      <c r="W274" s="286"/>
      <c r="X274" s="501"/>
      <c r="Y274" s="408"/>
      <c r="Z274" s="501"/>
      <c r="AA274" s="460"/>
      <c r="AB274" s="598"/>
      <c r="AC274" s="443"/>
      <c r="AD274" s="443"/>
      <c r="AE274" s="667"/>
      <c r="AF274" s="408"/>
      <c r="AG274" s="408"/>
      <c r="AH274" s="408"/>
      <c r="AI274" s="438"/>
      <c r="AJ274" s="398"/>
      <c r="AK274" s="414"/>
      <c r="AL274" s="414"/>
      <c r="AM274" s="551"/>
      <c r="AN274" s="513"/>
      <c r="AO274" s="540"/>
      <c r="AP274" s="501"/>
      <c r="AQ274" s="501"/>
      <c r="AR274" s="501"/>
      <c r="AS274" s="501"/>
      <c r="AT274" s="501"/>
      <c r="AU274" s="501"/>
      <c r="AV274" s="501"/>
      <c r="AW274" s="501"/>
      <c r="AX274" s="501"/>
      <c r="AY274" s="501"/>
      <c r="AZ274" s="504"/>
      <c r="BA274" s="507"/>
      <c r="BB274" s="534"/>
      <c r="BC274" s="534"/>
      <c r="BD274" s="534"/>
      <c r="BE274" s="537"/>
    </row>
    <row r="275" spans="1:57" ht="72" customHeight="1" thickBot="1">
      <c r="A275" s="292"/>
      <c r="B275" s="441"/>
      <c r="C275" s="408"/>
      <c r="D275" s="281"/>
      <c r="E275" s="409"/>
      <c r="F275" s="281"/>
      <c r="G275" s="531"/>
      <c r="H275" s="47" t="s">
        <v>181</v>
      </c>
      <c r="I275" s="113" t="s">
        <v>68</v>
      </c>
      <c r="J275" s="450"/>
      <c r="K275" s="453"/>
      <c r="L275" s="408"/>
      <c r="M275" s="699"/>
      <c r="N275" s="304"/>
      <c r="O275" s="284"/>
      <c r="P275" s="49"/>
      <c r="Q275" s="49"/>
      <c r="R275" s="49"/>
      <c r="S275" s="603"/>
      <c r="T275" s="286"/>
      <c r="U275" s="286"/>
      <c r="V275" s="286"/>
      <c r="W275" s="286"/>
      <c r="X275" s="501"/>
      <c r="Y275" s="409"/>
      <c r="Z275" s="502"/>
      <c r="AA275" s="729"/>
      <c r="AB275" s="598"/>
      <c r="AC275" s="443"/>
      <c r="AD275" s="443"/>
      <c r="AE275" s="667"/>
      <c r="AF275" s="408"/>
      <c r="AG275" s="408"/>
      <c r="AH275" s="408"/>
      <c r="AI275" s="438"/>
      <c r="AJ275" s="398"/>
      <c r="AK275" s="415"/>
      <c r="AL275" s="415"/>
      <c r="AM275" s="552"/>
      <c r="AN275" s="513"/>
      <c r="AO275" s="541"/>
      <c r="AP275" s="502"/>
      <c r="AQ275" s="502"/>
      <c r="AR275" s="502"/>
      <c r="AS275" s="502"/>
      <c r="AT275" s="502"/>
      <c r="AU275" s="502"/>
      <c r="AV275" s="502"/>
      <c r="AW275" s="502"/>
      <c r="AX275" s="502"/>
      <c r="AY275" s="502"/>
      <c r="AZ275" s="505"/>
      <c r="BA275" s="508"/>
      <c r="BB275" s="535"/>
      <c r="BC275" s="535"/>
      <c r="BD275" s="535"/>
      <c r="BE275" s="538"/>
    </row>
    <row r="276" spans="1:57" ht="30" customHeight="1" thickBot="1">
      <c r="A276" s="292"/>
      <c r="B276" s="441"/>
      <c r="C276" s="408"/>
      <c r="D276" s="281"/>
      <c r="E276" s="530" t="s">
        <v>302</v>
      </c>
      <c r="F276" s="281"/>
      <c r="G276" s="531"/>
      <c r="H276" s="47" t="s">
        <v>180</v>
      </c>
      <c r="I276" s="113" t="s">
        <v>68</v>
      </c>
      <c r="J276" s="450"/>
      <c r="K276" s="453"/>
      <c r="L276" s="408"/>
      <c r="M276" s="699"/>
      <c r="N276" s="304" t="s">
        <v>301</v>
      </c>
      <c r="O276" s="407" t="s">
        <v>65</v>
      </c>
      <c r="P276" s="45" t="s">
        <v>179</v>
      </c>
      <c r="Q276" s="45" t="s">
        <v>76</v>
      </c>
      <c r="R276" s="45">
        <f>+IFERROR(VLOOKUP(Q276,[16]DATOS!$E$2:$F$17,2,FALSE),"")</f>
        <v>15</v>
      </c>
      <c r="S276" s="543">
        <f>SUM(R276:R285)</f>
        <v>100</v>
      </c>
      <c r="T276" s="543" t="str">
        <f>+IF(AND(S276&lt;=100,S276&gt;=96),"Fuerte",IF(AND(S276&lt;=95,S276&gt;=86),"Moderado",IF(AND(S276&lt;=85,J276&gt;=0),"Débil"," ")))</f>
        <v>Fuerte</v>
      </c>
      <c r="U276" s="543" t="s">
        <v>90</v>
      </c>
      <c r="V276" s="543"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43">
        <f>IF(V276="Fuerte",100,IF(V276="Moderado",50,IF(V276="Débil",0)))</f>
        <v>100</v>
      </c>
      <c r="X276" s="501"/>
      <c r="Y276" s="545" t="s">
        <v>300</v>
      </c>
      <c r="Z276" s="600" t="s">
        <v>206</v>
      </c>
      <c r="AA276" s="545" t="s">
        <v>299</v>
      </c>
      <c r="AB276" s="598"/>
      <c r="AC276" s="443"/>
      <c r="AD276" s="443"/>
      <c r="AE276" s="667"/>
      <c r="AF276" s="408"/>
      <c r="AG276" s="408"/>
      <c r="AH276" s="408"/>
      <c r="AI276" s="438"/>
      <c r="AJ276" s="398" t="s">
        <v>459</v>
      </c>
      <c r="AK276" s="399">
        <v>43466</v>
      </c>
      <c r="AL276" s="399">
        <v>43830</v>
      </c>
      <c r="AM276" s="284" t="s">
        <v>298</v>
      </c>
      <c r="AN276" s="513"/>
      <c r="AO276" s="527"/>
      <c r="AP276" s="286"/>
      <c r="AQ276" s="286"/>
      <c r="AR276" s="286"/>
      <c r="AS276" s="286"/>
      <c r="AT276" s="286"/>
      <c r="AU276" s="286"/>
      <c r="AV276" s="286"/>
      <c r="AW276" s="286"/>
      <c r="AX276" s="286"/>
      <c r="AY276" s="286"/>
      <c r="AZ276" s="333"/>
      <c r="BA276" s="339"/>
      <c r="BB276" s="335"/>
      <c r="BC276" s="335"/>
      <c r="BD276" s="335"/>
      <c r="BE276" s="526"/>
    </row>
    <row r="277" spans="1:57" ht="30" customHeight="1" thickBot="1">
      <c r="A277" s="292"/>
      <c r="B277" s="441"/>
      <c r="C277" s="408"/>
      <c r="D277" s="281"/>
      <c r="E277" s="531"/>
      <c r="F277" s="281"/>
      <c r="G277" s="531"/>
      <c r="H277" s="47" t="s">
        <v>178</v>
      </c>
      <c r="I277" s="113" t="s">
        <v>68</v>
      </c>
      <c r="J277" s="450"/>
      <c r="K277" s="453"/>
      <c r="L277" s="408"/>
      <c r="M277" s="699"/>
      <c r="N277" s="304"/>
      <c r="O277" s="408"/>
      <c r="P277" s="46" t="s">
        <v>177</v>
      </c>
      <c r="Q277" s="45" t="s">
        <v>78</v>
      </c>
      <c r="R277" s="45">
        <f>+IFERROR(VLOOKUP(Q277,[16]DATOS!$E$2:$F$17,2,FALSE),"")</f>
        <v>15</v>
      </c>
      <c r="S277" s="501"/>
      <c r="T277" s="501"/>
      <c r="U277" s="501"/>
      <c r="V277" s="501"/>
      <c r="W277" s="501"/>
      <c r="X277" s="501"/>
      <c r="Y277" s="408"/>
      <c r="Z277" s="501"/>
      <c r="AA277" s="408"/>
      <c r="AB277" s="598"/>
      <c r="AC277" s="443"/>
      <c r="AD277" s="443"/>
      <c r="AE277" s="667"/>
      <c r="AF277" s="408"/>
      <c r="AG277" s="408"/>
      <c r="AH277" s="408"/>
      <c r="AI277" s="438"/>
      <c r="AJ277" s="398"/>
      <c r="AK277" s="399"/>
      <c r="AL277" s="399"/>
      <c r="AM277" s="284"/>
      <c r="AN277" s="513"/>
      <c r="AO277" s="527"/>
      <c r="AP277" s="286"/>
      <c r="AQ277" s="286"/>
      <c r="AR277" s="286"/>
      <c r="AS277" s="286"/>
      <c r="AT277" s="286"/>
      <c r="AU277" s="286"/>
      <c r="AV277" s="286"/>
      <c r="AW277" s="286"/>
      <c r="AX277" s="286"/>
      <c r="AY277" s="286"/>
      <c r="AZ277" s="333"/>
      <c r="BA277" s="339"/>
      <c r="BB277" s="335"/>
      <c r="BC277" s="335"/>
      <c r="BD277" s="335"/>
      <c r="BE277" s="526"/>
    </row>
    <row r="278" spans="1:57" ht="30" customHeight="1" thickBot="1">
      <c r="A278" s="292"/>
      <c r="B278" s="441"/>
      <c r="C278" s="408"/>
      <c r="D278" s="281"/>
      <c r="E278" s="531"/>
      <c r="F278" s="281"/>
      <c r="G278" s="531"/>
      <c r="H278" s="47" t="s">
        <v>176</v>
      </c>
      <c r="I278" s="113" t="s">
        <v>68</v>
      </c>
      <c r="J278" s="450"/>
      <c r="K278" s="453"/>
      <c r="L278" s="408"/>
      <c r="M278" s="699"/>
      <c r="N278" s="304"/>
      <c r="O278" s="408"/>
      <c r="P278" s="46" t="s">
        <v>175</v>
      </c>
      <c r="Q278" s="45" t="s">
        <v>80</v>
      </c>
      <c r="R278" s="45">
        <f>+IFERROR(VLOOKUP(Q278,[16]DATOS!$E$2:$F$17,2,FALSE),"")</f>
        <v>15</v>
      </c>
      <c r="S278" s="501"/>
      <c r="T278" s="501"/>
      <c r="U278" s="501"/>
      <c r="V278" s="501"/>
      <c r="W278" s="501"/>
      <c r="X278" s="501"/>
      <c r="Y278" s="408"/>
      <c r="Z278" s="501"/>
      <c r="AA278" s="408"/>
      <c r="AB278" s="598"/>
      <c r="AC278" s="443"/>
      <c r="AD278" s="443"/>
      <c r="AE278" s="667"/>
      <c r="AF278" s="408"/>
      <c r="AG278" s="408"/>
      <c r="AH278" s="408"/>
      <c r="AI278" s="438"/>
      <c r="AJ278" s="398"/>
      <c r="AK278" s="399"/>
      <c r="AL278" s="399"/>
      <c r="AM278" s="284"/>
      <c r="AN278" s="513"/>
      <c r="AO278" s="527"/>
      <c r="AP278" s="286"/>
      <c r="AQ278" s="286"/>
      <c r="AR278" s="286"/>
      <c r="AS278" s="286"/>
      <c r="AT278" s="286"/>
      <c r="AU278" s="286"/>
      <c r="AV278" s="286"/>
      <c r="AW278" s="286"/>
      <c r="AX278" s="286"/>
      <c r="AY278" s="286"/>
      <c r="AZ278" s="333"/>
      <c r="BA278" s="339"/>
      <c r="BB278" s="335"/>
      <c r="BC278" s="335"/>
      <c r="BD278" s="335"/>
      <c r="BE278" s="526"/>
    </row>
    <row r="279" spans="1:57" ht="30" customHeight="1" thickBot="1">
      <c r="A279" s="292"/>
      <c r="B279" s="441"/>
      <c r="C279" s="408"/>
      <c r="D279" s="281"/>
      <c r="E279" s="531"/>
      <c r="F279" s="281"/>
      <c r="G279" s="531"/>
      <c r="H279" s="47" t="s">
        <v>174</v>
      </c>
      <c r="I279" s="113" t="s">
        <v>68</v>
      </c>
      <c r="J279" s="450"/>
      <c r="K279" s="453"/>
      <c r="L279" s="408"/>
      <c r="M279" s="699"/>
      <c r="N279" s="304"/>
      <c r="O279" s="408"/>
      <c r="P279" s="46" t="s">
        <v>173</v>
      </c>
      <c r="Q279" s="45" t="s">
        <v>82</v>
      </c>
      <c r="R279" s="45">
        <f>+IFERROR(VLOOKUP(Q279,[16]DATOS!$E$2:$F$17,2,FALSE),"")</f>
        <v>15</v>
      </c>
      <c r="S279" s="501"/>
      <c r="T279" s="501"/>
      <c r="U279" s="501"/>
      <c r="V279" s="501"/>
      <c r="W279" s="501"/>
      <c r="X279" s="501"/>
      <c r="Y279" s="408"/>
      <c r="Z279" s="501"/>
      <c r="AA279" s="408"/>
      <c r="AB279" s="598"/>
      <c r="AC279" s="443"/>
      <c r="AD279" s="443"/>
      <c r="AE279" s="667"/>
      <c r="AF279" s="408"/>
      <c r="AG279" s="408"/>
      <c r="AH279" s="408"/>
      <c r="AI279" s="438"/>
      <c r="AJ279" s="398"/>
      <c r="AK279" s="399"/>
      <c r="AL279" s="399"/>
      <c r="AM279" s="284"/>
      <c r="AN279" s="513"/>
      <c r="AO279" s="527"/>
      <c r="AP279" s="286"/>
      <c r="AQ279" s="286"/>
      <c r="AR279" s="286"/>
      <c r="AS279" s="286"/>
      <c r="AT279" s="286"/>
      <c r="AU279" s="286"/>
      <c r="AV279" s="286"/>
      <c r="AW279" s="286"/>
      <c r="AX279" s="286"/>
      <c r="AY279" s="286"/>
      <c r="AZ279" s="333"/>
      <c r="BA279" s="339"/>
      <c r="BB279" s="335"/>
      <c r="BC279" s="335"/>
      <c r="BD279" s="335"/>
      <c r="BE279" s="526"/>
    </row>
    <row r="280" spans="1:57" ht="18.75" customHeight="1" thickBot="1">
      <c r="A280" s="292"/>
      <c r="B280" s="441"/>
      <c r="C280" s="408"/>
      <c r="D280" s="281"/>
      <c r="E280" s="531"/>
      <c r="F280" s="281"/>
      <c r="G280" s="531"/>
      <c r="H280" s="421" t="s">
        <v>172</v>
      </c>
      <c r="I280" s="113" t="s">
        <v>68</v>
      </c>
      <c r="J280" s="450"/>
      <c r="K280" s="453"/>
      <c r="L280" s="408"/>
      <c r="M280" s="699"/>
      <c r="N280" s="304"/>
      <c r="O280" s="408"/>
      <c r="P280" s="46" t="s">
        <v>171</v>
      </c>
      <c r="Q280" s="45" t="s">
        <v>85</v>
      </c>
      <c r="R280" s="45">
        <f>+IFERROR(VLOOKUP(Q280,[16]DATOS!$E$2:$F$17,2,FALSE),"")</f>
        <v>15</v>
      </c>
      <c r="S280" s="501"/>
      <c r="T280" s="501"/>
      <c r="U280" s="501"/>
      <c r="V280" s="501"/>
      <c r="W280" s="501"/>
      <c r="X280" s="501"/>
      <c r="Y280" s="408"/>
      <c r="Z280" s="501"/>
      <c r="AA280" s="408"/>
      <c r="AB280" s="598"/>
      <c r="AC280" s="443"/>
      <c r="AD280" s="443"/>
      <c r="AE280" s="667"/>
      <c r="AF280" s="408"/>
      <c r="AG280" s="408"/>
      <c r="AH280" s="408"/>
      <c r="AI280" s="438"/>
      <c r="AJ280" s="398"/>
      <c r="AK280" s="399"/>
      <c r="AL280" s="399"/>
      <c r="AM280" s="284"/>
      <c r="AN280" s="513"/>
      <c r="AO280" s="527"/>
      <c r="AP280" s="286"/>
      <c r="AQ280" s="286"/>
      <c r="AR280" s="286"/>
      <c r="AS280" s="286"/>
      <c r="AT280" s="286"/>
      <c r="AU280" s="286"/>
      <c r="AV280" s="286"/>
      <c r="AW280" s="286"/>
      <c r="AX280" s="286"/>
      <c r="AY280" s="286"/>
      <c r="AZ280" s="333"/>
      <c r="BA280" s="339"/>
      <c r="BB280" s="335"/>
      <c r="BC280" s="335"/>
      <c r="BD280" s="335"/>
      <c r="BE280" s="526"/>
    </row>
    <row r="281" spans="1:57" ht="45.75" customHeight="1" thickBot="1">
      <c r="A281" s="292"/>
      <c r="B281" s="441"/>
      <c r="C281" s="408"/>
      <c r="D281" s="281"/>
      <c r="E281" s="531"/>
      <c r="F281" s="281"/>
      <c r="G281" s="531"/>
      <c r="H281" s="421"/>
      <c r="I281" s="113" t="s">
        <v>68</v>
      </c>
      <c r="J281" s="450"/>
      <c r="K281" s="453"/>
      <c r="L281" s="408"/>
      <c r="M281" s="699"/>
      <c r="N281" s="304"/>
      <c r="O281" s="408"/>
      <c r="P281" s="46" t="s">
        <v>170</v>
      </c>
      <c r="Q281" s="45" t="s">
        <v>98</v>
      </c>
      <c r="R281" s="45">
        <f>+IFERROR(VLOOKUP(Q281,[16]DATOS!$E$2:$F$17,2,FALSE),"")</f>
        <v>15</v>
      </c>
      <c r="S281" s="501"/>
      <c r="T281" s="501"/>
      <c r="U281" s="501"/>
      <c r="V281" s="501"/>
      <c r="W281" s="501"/>
      <c r="X281" s="501"/>
      <c r="Y281" s="408"/>
      <c r="Z281" s="501"/>
      <c r="AA281" s="408"/>
      <c r="AB281" s="598"/>
      <c r="AC281" s="443"/>
      <c r="AD281" s="443"/>
      <c r="AE281" s="667"/>
      <c r="AF281" s="408"/>
      <c r="AG281" s="408"/>
      <c r="AH281" s="408"/>
      <c r="AI281" s="438"/>
      <c r="AJ281" s="398"/>
      <c r="AK281" s="399"/>
      <c r="AL281" s="399"/>
      <c r="AM281" s="284"/>
      <c r="AN281" s="513"/>
      <c r="AO281" s="527"/>
      <c r="AP281" s="286"/>
      <c r="AQ281" s="286"/>
      <c r="AR281" s="286"/>
      <c r="AS281" s="286"/>
      <c r="AT281" s="286"/>
      <c r="AU281" s="286"/>
      <c r="AV281" s="286"/>
      <c r="AW281" s="286"/>
      <c r="AX281" s="286"/>
      <c r="AY281" s="286"/>
      <c r="AZ281" s="333"/>
      <c r="BA281" s="339"/>
      <c r="BB281" s="335"/>
      <c r="BC281" s="335"/>
      <c r="BD281" s="335"/>
      <c r="BE281" s="526"/>
    </row>
    <row r="282" spans="1:57" ht="170.25" customHeight="1" thickBot="1">
      <c r="A282" s="292"/>
      <c r="B282" s="441"/>
      <c r="C282" s="408"/>
      <c r="D282" s="281"/>
      <c r="E282" s="531"/>
      <c r="F282" s="281"/>
      <c r="G282" s="531"/>
      <c r="H282" s="555" t="s">
        <v>169</v>
      </c>
      <c r="I282" s="113" t="s">
        <v>68</v>
      </c>
      <c r="J282" s="450"/>
      <c r="K282" s="453"/>
      <c r="L282" s="408"/>
      <c r="M282" s="699"/>
      <c r="N282" s="304"/>
      <c r="O282" s="408"/>
      <c r="P282" s="46" t="s">
        <v>168</v>
      </c>
      <c r="Q282" s="50" t="s">
        <v>87</v>
      </c>
      <c r="R282" s="45">
        <f>+IFERROR(VLOOKUP(Q282,[16]DATOS!$E$2:$F$17,2,FALSE),"")</f>
        <v>10</v>
      </c>
      <c r="S282" s="501"/>
      <c r="T282" s="501"/>
      <c r="U282" s="501"/>
      <c r="V282" s="501"/>
      <c r="W282" s="501"/>
      <c r="X282" s="501"/>
      <c r="Y282" s="408"/>
      <c r="Z282" s="501"/>
      <c r="AA282" s="408"/>
      <c r="AB282" s="598"/>
      <c r="AC282" s="443"/>
      <c r="AD282" s="443"/>
      <c r="AE282" s="667"/>
      <c r="AF282" s="408"/>
      <c r="AG282" s="408"/>
      <c r="AH282" s="408"/>
      <c r="AI282" s="438"/>
      <c r="AJ282" s="398"/>
      <c r="AK282" s="399"/>
      <c r="AL282" s="399"/>
      <c r="AM282" s="284"/>
      <c r="AN282" s="513"/>
      <c r="AO282" s="527"/>
      <c r="AP282" s="286"/>
      <c r="AQ282" s="286"/>
      <c r="AR282" s="286"/>
      <c r="AS282" s="286"/>
      <c r="AT282" s="286"/>
      <c r="AU282" s="286"/>
      <c r="AV282" s="286"/>
      <c r="AW282" s="286"/>
      <c r="AX282" s="286"/>
      <c r="AY282" s="286"/>
      <c r="AZ282" s="333"/>
      <c r="BA282" s="339"/>
      <c r="BB282" s="335"/>
      <c r="BC282" s="335"/>
      <c r="BD282" s="335"/>
      <c r="BE282" s="526"/>
    </row>
    <row r="283" spans="1:57" ht="59.25" customHeight="1" thickBot="1">
      <c r="A283" s="292"/>
      <c r="B283" s="441"/>
      <c r="C283" s="408"/>
      <c r="D283" s="281"/>
      <c r="E283" s="531"/>
      <c r="F283" s="281"/>
      <c r="G283" s="531"/>
      <c r="H283" s="556"/>
      <c r="I283" s="113" t="s">
        <v>68</v>
      </c>
      <c r="J283" s="450"/>
      <c r="K283" s="453"/>
      <c r="L283" s="408"/>
      <c r="M283" s="699"/>
      <c r="N283" s="531"/>
      <c r="O283" s="408"/>
      <c r="P283" s="543"/>
      <c r="Q283" s="543"/>
      <c r="R283" s="543"/>
      <c r="S283" s="501"/>
      <c r="T283" s="501"/>
      <c r="U283" s="501"/>
      <c r="V283" s="501"/>
      <c r="W283" s="501"/>
      <c r="X283" s="501"/>
      <c r="Y283" s="408"/>
      <c r="Z283" s="501"/>
      <c r="AA283" s="408"/>
      <c r="AB283" s="598"/>
      <c r="AC283" s="443"/>
      <c r="AD283" s="443"/>
      <c r="AE283" s="667"/>
      <c r="AF283" s="408"/>
      <c r="AG283" s="408"/>
      <c r="AH283" s="408"/>
      <c r="AI283" s="513"/>
      <c r="AJ283" s="574" t="s">
        <v>458</v>
      </c>
      <c r="AK283" s="594" t="s">
        <v>239</v>
      </c>
      <c r="AL283" s="594" t="s">
        <v>199</v>
      </c>
      <c r="AM283" s="545" t="s">
        <v>198</v>
      </c>
      <c r="AN283" s="513"/>
      <c r="AO283" s="527"/>
      <c r="AP283" s="286"/>
      <c r="AQ283" s="286"/>
      <c r="AR283" s="286"/>
      <c r="AS283" s="286"/>
      <c r="AT283" s="286"/>
      <c r="AU283" s="286"/>
      <c r="AV283" s="286"/>
      <c r="AW283" s="286"/>
      <c r="AX283" s="286"/>
      <c r="AY283" s="286"/>
      <c r="AZ283" s="333"/>
      <c r="BA283" s="339"/>
      <c r="BB283" s="335"/>
      <c r="BC283" s="335"/>
      <c r="BD283" s="335"/>
      <c r="BE283" s="526"/>
    </row>
    <row r="284" spans="1:57" ht="18.75" customHeight="1" thickBot="1">
      <c r="A284" s="292"/>
      <c r="B284" s="441"/>
      <c r="C284" s="408"/>
      <c r="D284" s="281"/>
      <c r="E284" s="531"/>
      <c r="F284" s="281"/>
      <c r="G284" s="531"/>
      <c r="H284" s="421" t="s">
        <v>167</v>
      </c>
      <c r="I284" s="113" t="s">
        <v>68</v>
      </c>
      <c r="J284" s="450"/>
      <c r="K284" s="453"/>
      <c r="L284" s="408"/>
      <c r="M284" s="699"/>
      <c r="N284" s="531"/>
      <c r="O284" s="408"/>
      <c r="P284" s="501"/>
      <c r="Q284" s="501"/>
      <c r="R284" s="501"/>
      <c r="S284" s="501"/>
      <c r="T284" s="501"/>
      <c r="U284" s="501"/>
      <c r="V284" s="501"/>
      <c r="W284" s="501"/>
      <c r="X284" s="501"/>
      <c r="Y284" s="408"/>
      <c r="Z284" s="501"/>
      <c r="AA284" s="408"/>
      <c r="AB284" s="598"/>
      <c r="AC284" s="443"/>
      <c r="AD284" s="443"/>
      <c r="AE284" s="667"/>
      <c r="AF284" s="408"/>
      <c r="AG284" s="408"/>
      <c r="AH284" s="408"/>
      <c r="AI284" s="513"/>
      <c r="AJ284" s="575"/>
      <c r="AK284" s="595"/>
      <c r="AL284" s="595"/>
      <c r="AM284" s="408"/>
      <c r="AN284" s="513"/>
      <c r="AO284" s="527"/>
      <c r="AP284" s="286"/>
      <c r="AQ284" s="286"/>
      <c r="AR284" s="286"/>
      <c r="AS284" s="286"/>
      <c r="AT284" s="286"/>
      <c r="AU284" s="286"/>
      <c r="AV284" s="286"/>
      <c r="AW284" s="286"/>
      <c r="AX284" s="286"/>
      <c r="AY284" s="286"/>
      <c r="AZ284" s="333"/>
      <c r="BA284" s="339"/>
      <c r="BB284" s="335"/>
      <c r="BC284" s="335"/>
      <c r="BD284" s="335"/>
      <c r="BE284" s="526"/>
    </row>
    <row r="285" spans="1:57" ht="9.75" customHeight="1" thickBot="1">
      <c r="A285" s="292"/>
      <c r="B285" s="441"/>
      <c r="C285" s="408"/>
      <c r="D285" s="281"/>
      <c r="E285" s="531"/>
      <c r="F285" s="281"/>
      <c r="G285" s="531"/>
      <c r="H285" s="421"/>
      <c r="I285" s="113" t="s">
        <v>68</v>
      </c>
      <c r="J285" s="450"/>
      <c r="K285" s="453"/>
      <c r="L285" s="408"/>
      <c r="M285" s="699"/>
      <c r="N285" s="531"/>
      <c r="O285" s="408"/>
      <c r="P285" s="501"/>
      <c r="Q285" s="501"/>
      <c r="R285" s="501"/>
      <c r="S285" s="501"/>
      <c r="T285" s="501"/>
      <c r="U285" s="501"/>
      <c r="V285" s="501"/>
      <c r="W285" s="501"/>
      <c r="X285" s="501"/>
      <c r="Y285" s="408"/>
      <c r="Z285" s="501"/>
      <c r="AA285" s="408"/>
      <c r="AB285" s="598"/>
      <c r="AC285" s="443"/>
      <c r="AD285" s="443"/>
      <c r="AE285" s="667"/>
      <c r="AF285" s="408"/>
      <c r="AG285" s="408"/>
      <c r="AH285" s="408"/>
      <c r="AI285" s="513"/>
      <c r="AJ285" s="575"/>
      <c r="AK285" s="595"/>
      <c r="AL285" s="595"/>
      <c r="AM285" s="408"/>
      <c r="AN285" s="513"/>
      <c r="AO285" s="527"/>
      <c r="AP285" s="286"/>
      <c r="AQ285" s="286"/>
      <c r="AR285" s="286"/>
      <c r="AS285" s="286"/>
      <c r="AT285" s="286"/>
      <c r="AU285" s="286"/>
      <c r="AV285" s="286"/>
      <c r="AW285" s="286"/>
      <c r="AX285" s="286"/>
      <c r="AY285" s="286"/>
      <c r="AZ285" s="333"/>
      <c r="BA285" s="339"/>
      <c r="BB285" s="335"/>
      <c r="BC285" s="335"/>
      <c r="BD285" s="335"/>
      <c r="BE285" s="526"/>
    </row>
    <row r="286" spans="1:57" ht="18.75" customHeight="1" thickBot="1">
      <c r="A286" s="292"/>
      <c r="B286" s="441"/>
      <c r="C286" s="408"/>
      <c r="D286" s="281"/>
      <c r="E286" s="531"/>
      <c r="F286" s="281"/>
      <c r="G286" s="531"/>
      <c r="H286" s="421" t="s">
        <v>166</v>
      </c>
      <c r="I286" s="113" t="s">
        <v>68</v>
      </c>
      <c r="J286" s="450"/>
      <c r="K286" s="453"/>
      <c r="L286" s="408"/>
      <c r="M286" s="699"/>
      <c r="N286" s="531"/>
      <c r="O286" s="408"/>
      <c r="P286" s="501"/>
      <c r="Q286" s="501"/>
      <c r="R286" s="501"/>
      <c r="S286" s="501"/>
      <c r="T286" s="501"/>
      <c r="U286" s="501"/>
      <c r="V286" s="501"/>
      <c r="W286" s="501"/>
      <c r="X286" s="501"/>
      <c r="Y286" s="408"/>
      <c r="Z286" s="501"/>
      <c r="AA286" s="408"/>
      <c r="AB286" s="598"/>
      <c r="AC286" s="443"/>
      <c r="AD286" s="443"/>
      <c r="AE286" s="667"/>
      <c r="AF286" s="408"/>
      <c r="AG286" s="408"/>
      <c r="AH286" s="408"/>
      <c r="AI286" s="513"/>
      <c r="AJ286" s="575"/>
      <c r="AK286" s="595"/>
      <c r="AL286" s="595"/>
      <c r="AM286" s="408"/>
      <c r="AN286" s="513"/>
      <c r="AO286" s="527"/>
      <c r="AP286" s="286"/>
      <c r="AQ286" s="286"/>
      <c r="AR286" s="286"/>
      <c r="AS286" s="286"/>
      <c r="AT286" s="286"/>
      <c r="AU286" s="286"/>
      <c r="AV286" s="286"/>
      <c r="AW286" s="286"/>
      <c r="AX286" s="286"/>
      <c r="AY286" s="286"/>
      <c r="AZ286" s="333"/>
      <c r="BA286" s="339"/>
      <c r="BB286" s="335"/>
      <c r="BC286" s="335"/>
      <c r="BD286" s="335"/>
      <c r="BE286" s="526"/>
    </row>
    <row r="287" spans="1:57" ht="12.75" customHeight="1" thickBot="1">
      <c r="A287" s="292"/>
      <c r="B287" s="441"/>
      <c r="C287" s="408"/>
      <c r="D287" s="281"/>
      <c r="E287" s="531"/>
      <c r="F287" s="281"/>
      <c r="G287" s="531"/>
      <c r="H287" s="421"/>
      <c r="I287" s="113" t="s">
        <v>68</v>
      </c>
      <c r="J287" s="450"/>
      <c r="K287" s="453"/>
      <c r="L287" s="408"/>
      <c r="M287" s="699"/>
      <c r="N287" s="531"/>
      <c r="O287" s="408"/>
      <c r="P287" s="501"/>
      <c r="Q287" s="501"/>
      <c r="R287" s="501"/>
      <c r="S287" s="501"/>
      <c r="T287" s="501"/>
      <c r="U287" s="501"/>
      <c r="V287" s="501"/>
      <c r="W287" s="501"/>
      <c r="X287" s="501"/>
      <c r="Y287" s="408"/>
      <c r="Z287" s="501"/>
      <c r="AA287" s="408"/>
      <c r="AB287" s="598"/>
      <c r="AC287" s="443"/>
      <c r="AD287" s="443"/>
      <c r="AE287" s="667"/>
      <c r="AF287" s="408"/>
      <c r="AG287" s="408"/>
      <c r="AH287" s="408"/>
      <c r="AI287" s="513"/>
      <c r="AJ287" s="575"/>
      <c r="AK287" s="595"/>
      <c r="AL287" s="595"/>
      <c r="AM287" s="408"/>
      <c r="AN287" s="513"/>
      <c r="AO287" s="527"/>
      <c r="AP287" s="286"/>
      <c r="AQ287" s="286"/>
      <c r="AR287" s="286"/>
      <c r="AS287" s="286"/>
      <c r="AT287" s="286"/>
      <c r="AU287" s="286"/>
      <c r="AV287" s="286"/>
      <c r="AW287" s="286"/>
      <c r="AX287" s="286"/>
      <c r="AY287" s="286"/>
      <c r="AZ287" s="333"/>
      <c r="BA287" s="339"/>
      <c r="BB287" s="335"/>
      <c r="BC287" s="335"/>
      <c r="BD287" s="335"/>
      <c r="BE287" s="526"/>
    </row>
    <row r="288" spans="1:57" ht="18.75" customHeight="1" thickBot="1">
      <c r="A288" s="292"/>
      <c r="B288" s="441"/>
      <c r="C288" s="408"/>
      <c r="D288" s="281"/>
      <c r="E288" s="531"/>
      <c r="F288" s="281"/>
      <c r="G288" s="531"/>
      <c r="H288" s="421" t="s">
        <v>165</v>
      </c>
      <c r="I288" s="113" t="s">
        <v>68</v>
      </c>
      <c r="J288" s="450"/>
      <c r="K288" s="453"/>
      <c r="L288" s="408"/>
      <c r="M288" s="699"/>
      <c r="N288" s="531"/>
      <c r="O288" s="408"/>
      <c r="P288" s="501"/>
      <c r="Q288" s="501"/>
      <c r="R288" s="501"/>
      <c r="S288" s="501"/>
      <c r="T288" s="501"/>
      <c r="U288" s="501"/>
      <c r="V288" s="501"/>
      <c r="W288" s="501"/>
      <c r="X288" s="501"/>
      <c r="Y288" s="408"/>
      <c r="Z288" s="501"/>
      <c r="AA288" s="408"/>
      <c r="AB288" s="598"/>
      <c r="AC288" s="443"/>
      <c r="AD288" s="443"/>
      <c r="AE288" s="667"/>
      <c r="AF288" s="408"/>
      <c r="AG288" s="408"/>
      <c r="AH288" s="408"/>
      <c r="AI288" s="513"/>
      <c r="AJ288" s="575"/>
      <c r="AK288" s="595"/>
      <c r="AL288" s="595"/>
      <c r="AM288" s="408"/>
      <c r="AN288" s="513"/>
      <c r="AO288" s="527"/>
      <c r="AP288" s="286"/>
      <c r="AQ288" s="286"/>
      <c r="AR288" s="286"/>
      <c r="AS288" s="286"/>
      <c r="AT288" s="286"/>
      <c r="AU288" s="286"/>
      <c r="AV288" s="286"/>
      <c r="AW288" s="286"/>
      <c r="AX288" s="286"/>
      <c r="AY288" s="286"/>
      <c r="AZ288" s="333"/>
      <c r="BA288" s="339"/>
      <c r="BB288" s="335"/>
      <c r="BC288" s="335"/>
      <c r="BD288" s="335"/>
      <c r="BE288" s="526"/>
    </row>
    <row r="289" spans="1:57" ht="12.75" customHeight="1" thickBot="1">
      <c r="A289" s="292"/>
      <c r="B289" s="441"/>
      <c r="C289" s="408"/>
      <c r="D289" s="281"/>
      <c r="E289" s="531"/>
      <c r="F289" s="281"/>
      <c r="G289" s="531"/>
      <c r="H289" s="421"/>
      <c r="I289" s="113" t="s">
        <v>68</v>
      </c>
      <c r="J289" s="450"/>
      <c r="K289" s="453"/>
      <c r="L289" s="408"/>
      <c r="M289" s="699"/>
      <c r="N289" s="531"/>
      <c r="O289" s="408"/>
      <c r="P289" s="501"/>
      <c r="Q289" s="501"/>
      <c r="R289" s="501"/>
      <c r="S289" s="501"/>
      <c r="T289" s="501"/>
      <c r="U289" s="501"/>
      <c r="V289" s="501"/>
      <c r="W289" s="501"/>
      <c r="X289" s="501"/>
      <c r="Y289" s="408"/>
      <c r="Z289" s="501"/>
      <c r="AA289" s="408"/>
      <c r="AB289" s="598"/>
      <c r="AC289" s="443"/>
      <c r="AD289" s="443"/>
      <c r="AE289" s="667"/>
      <c r="AF289" s="408"/>
      <c r="AG289" s="408"/>
      <c r="AH289" s="408"/>
      <c r="AI289" s="513"/>
      <c r="AJ289" s="575"/>
      <c r="AK289" s="595"/>
      <c r="AL289" s="595"/>
      <c r="AM289" s="408"/>
      <c r="AN289" s="513"/>
      <c r="AO289" s="527"/>
      <c r="AP289" s="286"/>
      <c r="AQ289" s="286"/>
      <c r="AR289" s="286"/>
      <c r="AS289" s="286"/>
      <c r="AT289" s="286"/>
      <c r="AU289" s="286"/>
      <c r="AV289" s="286"/>
      <c r="AW289" s="286"/>
      <c r="AX289" s="286"/>
      <c r="AY289" s="286"/>
      <c r="AZ289" s="333"/>
      <c r="BA289" s="339"/>
      <c r="BB289" s="335"/>
      <c r="BC289" s="335"/>
      <c r="BD289" s="335"/>
      <c r="BE289" s="526"/>
    </row>
    <row r="290" spans="1:57" ht="14.25" customHeight="1" thickBot="1">
      <c r="A290" s="292"/>
      <c r="B290" s="441"/>
      <c r="C290" s="408"/>
      <c r="D290" s="281"/>
      <c r="E290" s="531"/>
      <c r="F290" s="281"/>
      <c r="G290" s="531"/>
      <c r="H290" s="555" t="s">
        <v>164</v>
      </c>
      <c r="I290" s="113" t="s">
        <v>68</v>
      </c>
      <c r="J290" s="450"/>
      <c r="K290" s="453"/>
      <c r="L290" s="408"/>
      <c r="M290" s="699"/>
      <c r="N290" s="531"/>
      <c r="O290" s="408"/>
      <c r="P290" s="501"/>
      <c r="Q290" s="501"/>
      <c r="R290" s="501"/>
      <c r="S290" s="501"/>
      <c r="T290" s="501"/>
      <c r="U290" s="501"/>
      <c r="V290" s="501"/>
      <c r="W290" s="501"/>
      <c r="X290" s="501"/>
      <c r="Y290" s="408"/>
      <c r="Z290" s="501"/>
      <c r="AA290" s="408"/>
      <c r="AB290" s="598"/>
      <c r="AC290" s="443"/>
      <c r="AD290" s="443"/>
      <c r="AE290" s="667"/>
      <c r="AF290" s="408"/>
      <c r="AG290" s="408"/>
      <c r="AH290" s="408"/>
      <c r="AI290" s="513"/>
      <c r="AJ290" s="575"/>
      <c r="AK290" s="595"/>
      <c r="AL290" s="595"/>
      <c r="AM290" s="408"/>
      <c r="AN290" s="513"/>
      <c r="AO290" s="527"/>
      <c r="AP290" s="286"/>
      <c r="AQ290" s="286"/>
      <c r="AR290" s="286"/>
      <c r="AS290" s="286"/>
      <c r="AT290" s="286"/>
      <c r="AU290" s="286"/>
      <c r="AV290" s="286"/>
      <c r="AW290" s="286"/>
      <c r="AX290" s="286"/>
      <c r="AY290" s="286"/>
      <c r="AZ290" s="333"/>
      <c r="BA290" s="339"/>
      <c r="BB290" s="335"/>
      <c r="BC290" s="335"/>
      <c r="BD290" s="335"/>
      <c r="BE290" s="526"/>
    </row>
    <row r="291" spans="1:57" ht="13.5" customHeight="1" thickBot="1">
      <c r="A291" s="292"/>
      <c r="B291" s="441"/>
      <c r="C291" s="408"/>
      <c r="D291" s="281"/>
      <c r="E291" s="531"/>
      <c r="F291" s="281"/>
      <c r="G291" s="531"/>
      <c r="H291" s="556"/>
      <c r="I291" s="113" t="s">
        <v>68</v>
      </c>
      <c r="J291" s="450"/>
      <c r="K291" s="453"/>
      <c r="L291" s="408"/>
      <c r="M291" s="699"/>
      <c r="N291" s="531"/>
      <c r="O291" s="408"/>
      <c r="P291" s="501"/>
      <c r="Q291" s="501"/>
      <c r="R291" s="501"/>
      <c r="S291" s="501"/>
      <c r="T291" s="501"/>
      <c r="U291" s="501"/>
      <c r="V291" s="501"/>
      <c r="W291" s="501"/>
      <c r="X291" s="501"/>
      <c r="Y291" s="408"/>
      <c r="Z291" s="501"/>
      <c r="AA291" s="408"/>
      <c r="AB291" s="598"/>
      <c r="AC291" s="443"/>
      <c r="AD291" s="443"/>
      <c r="AE291" s="667"/>
      <c r="AF291" s="408"/>
      <c r="AG291" s="408"/>
      <c r="AH291" s="408"/>
      <c r="AI291" s="513"/>
      <c r="AJ291" s="575"/>
      <c r="AK291" s="595"/>
      <c r="AL291" s="595"/>
      <c r="AM291" s="408"/>
      <c r="AN291" s="513"/>
      <c r="AO291" s="527"/>
      <c r="AP291" s="286"/>
      <c r="AQ291" s="286"/>
      <c r="AR291" s="286"/>
      <c r="AS291" s="286"/>
      <c r="AT291" s="286"/>
      <c r="AU291" s="286"/>
      <c r="AV291" s="286"/>
      <c r="AW291" s="286"/>
      <c r="AX291" s="286"/>
      <c r="AY291" s="286"/>
      <c r="AZ291" s="333"/>
      <c r="BA291" s="339"/>
      <c r="BB291" s="335"/>
      <c r="BC291" s="335"/>
      <c r="BD291" s="335"/>
      <c r="BE291" s="526"/>
    </row>
    <row r="292" spans="1:57" ht="18.75" customHeight="1" thickBot="1">
      <c r="A292" s="292"/>
      <c r="B292" s="441"/>
      <c r="C292" s="408"/>
      <c r="D292" s="281"/>
      <c r="E292" s="531"/>
      <c r="F292" s="281"/>
      <c r="G292" s="531"/>
      <c r="H292" s="577" t="s">
        <v>163</v>
      </c>
      <c r="I292" s="113" t="s">
        <v>68</v>
      </c>
      <c r="J292" s="450"/>
      <c r="K292" s="453"/>
      <c r="L292" s="408"/>
      <c r="M292" s="699"/>
      <c r="N292" s="531"/>
      <c r="O292" s="408"/>
      <c r="P292" s="501"/>
      <c r="Q292" s="501"/>
      <c r="R292" s="501"/>
      <c r="S292" s="501"/>
      <c r="T292" s="501"/>
      <c r="U292" s="501"/>
      <c r="V292" s="501"/>
      <c r="W292" s="501"/>
      <c r="X292" s="501"/>
      <c r="Y292" s="408"/>
      <c r="Z292" s="501"/>
      <c r="AA292" s="408"/>
      <c r="AB292" s="598"/>
      <c r="AC292" s="443"/>
      <c r="AD292" s="443"/>
      <c r="AE292" s="667"/>
      <c r="AF292" s="408"/>
      <c r="AG292" s="408"/>
      <c r="AH292" s="408"/>
      <c r="AI292" s="513"/>
      <c r="AJ292" s="575"/>
      <c r="AK292" s="595"/>
      <c r="AL292" s="595"/>
      <c r="AM292" s="408"/>
      <c r="AN292" s="513"/>
      <c r="AO292" s="527"/>
      <c r="AP292" s="286"/>
      <c r="AQ292" s="286"/>
      <c r="AR292" s="286"/>
      <c r="AS292" s="286"/>
      <c r="AT292" s="286"/>
      <c r="AU292" s="286"/>
      <c r="AV292" s="286"/>
      <c r="AW292" s="286"/>
      <c r="AX292" s="286"/>
      <c r="AY292" s="286"/>
      <c r="AZ292" s="333"/>
      <c r="BA292" s="339"/>
      <c r="BB292" s="335"/>
      <c r="BC292" s="335"/>
      <c r="BD292" s="335"/>
      <c r="BE292" s="526"/>
    </row>
    <row r="293" spans="1:57" ht="15.75" customHeight="1" thickBot="1">
      <c r="A293" s="293"/>
      <c r="B293" s="687"/>
      <c r="C293" s="455"/>
      <c r="D293" s="282"/>
      <c r="E293" s="532"/>
      <c r="F293" s="282"/>
      <c r="G293" s="532"/>
      <c r="H293" s="578"/>
      <c r="I293" s="113" t="s">
        <v>68</v>
      </c>
      <c r="J293" s="558"/>
      <c r="K293" s="560"/>
      <c r="L293" s="408"/>
      <c r="M293" s="700"/>
      <c r="N293" s="532"/>
      <c r="O293" s="455"/>
      <c r="P293" s="544"/>
      <c r="Q293" s="544"/>
      <c r="R293" s="544"/>
      <c r="S293" s="544"/>
      <c r="T293" s="544"/>
      <c r="U293" s="544"/>
      <c r="V293" s="544"/>
      <c r="W293" s="544"/>
      <c r="X293" s="544"/>
      <c r="Y293" s="455"/>
      <c r="Z293" s="544"/>
      <c r="AA293" s="455"/>
      <c r="AB293" s="599"/>
      <c r="AC293" s="443"/>
      <c r="AD293" s="443"/>
      <c r="AE293" s="668"/>
      <c r="AF293" s="455"/>
      <c r="AG293" s="455"/>
      <c r="AH293" s="408"/>
      <c r="AI293" s="514"/>
      <c r="AJ293" s="576"/>
      <c r="AK293" s="596"/>
      <c r="AL293" s="596"/>
      <c r="AM293" s="455"/>
      <c r="AN293" s="514"/>
      <c r="AO293" s="528"/>
      <c r="AP293" s="287"/>
      <c r="AQ293" s="287"/>
      <c r="AR293" s="287"/>
      <c r="AS293" s="287"/>
      <c r="AT293" s="287"/>
      <c r="AU293" s="287"/>
      <c r="AV293" s="287"/>
      <c r="AW293" s="287"/>
      <c r="AX293" s="287"/>
      <c r="AY293" s="287"/>
      <c r="AZ293" s="340"/>
      <c r="BA293" s="341"/>
      <c r="BB293" s="342"/>
      <c r="BC293" s="342"/>
      <c r="BD293" s="342"/>
      <c r="BE293" s="529"/>
    </row>
    <row r="294" spans="1:57" ht="46.5" customHeight="1" thickBot="1">
      <c r="A294" s="721">
        <v>10</v>
      </c>
      <c r="B294" s="871" t="s">
        <v>496</v>
      </c>
      <c r="C294" s="408" t="s">
        <v>297</v>
      </c>
      <c r="D294" s="280" t="s">
        <v>32</v>
      </c>
      <c r="E294" s="408" t="s">
        <v>296</v>
      </c>
      <c r="F294" s="722" t="s">
        <v>295</v>
      </c>
      <c r="G294" s="627" t="s">
        <v>100</v>
      </c>
      <c r="H294" s="80" t="s">
        <v>194</v>
      </c>
      <c r="I294" s="113" t="s">
        <v>68</v>
      </c>
      <c r="J294" s="557">
        <f>COUNTIF(I294:I319,[3]DATOS!$D$24)</f>
        <v>26</v>
      </c>
      <c r="K294" s="453" t="str">
        <f>+IF(AND(J294&lt;6,J294&gt;0),"Moderado",IF(AND(J294&lt;12,J294&gt;5),"Mayor",IF(AND(J294&lt;20,J294&gt;11),"Catastrófico","Responda las Preguntas de Impacto")))</f>
        <v>Responda las Preguntas de Impacto</v>
      </c>
      <c r="L294" s="407"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698"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728" t="s">
        <v>294</v>
      </c>
      <c r="O294" s="409" t="s">
        <v>65</v>
      </c>
      <c r="P294" s="49" t="s">
        <v>179</v>
      </c>
      <c r="Q294" s="45" t="s">
        <v>76</v>
      </c>
      <c r="R294" s="49">
        <f>+IFERROR(VLOOKUP(Q294,[17]DATOS!$E$2:$F$17,2,FALSE),"")</f>
        <v>15</v>
      </c>
      <c r="S294" s="502">
        <f>SUM(R294:R301)</f>
        <v>100</v>
      </c>
      <c r="T294" s="502" t="str">
        <f>+IF(AND(S294&lt;=100,S294&gt;=96),"Fuerte",IF(AND(S294&lt;=95,S294&gt;=86),"Moderado",IF(AND(S294&lt;=85,J294&gt;=0),"Débil"," ")))</f>
        <v>Fuerte</v>
      </c>
      <c r="U294" s="502" t="s">
        <v>90</v>
      </c>
      <c r="V294" s="502"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02">
        <f>IF(V294="Fuerte",100,IF(V294="Moderado",50,IF(V294="Débil",0)))</f>
        <v>100</v>
      </c>
      <c r="X294" s="501">
        <f>AVERAGE(W294:W319)</f>
        <v>100</v>
      </c>
      <c r="Y294" s="716" t="s">
        <v>291</v>
      </c>
      <c r="Z294" s="723" t="s">
        <v>191</v>
      </c>
      <c r="AA294" s="725" t="s">
        <v>293</v>
      </c>
      <c r="AB294" s="598" t="str">
        <f>+IF(X294=100,"Fuerte",IF(AND(X294&lt;=99,X294&gt;=50),"Moderado",IF(X294&lt;50,"Débil"," ")))</f>
        <v>Fuerte</v>
      </c>
      <c r="AC294" s="443" t="s">
        <v>95</v>
      </c>
      <c r="AD294" s="443" t="s">
        <v>95</v>
      </c>
      <c r="AE294" s="727"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08"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08" t="str">
        <f>K294</f>
        <v>Responda las Preguntas de Impacto</v>
      </c>
      <c r="AH294" s="407"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519"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10" t="s">
        <v>457</v>
      </c>
      <c r="AK294" s="414">
        <v>43466</v>
      </c>
      <c r="AL294" s="414">
        <v>43830</v>
      </c>
      <c r="AM294" s="718" t="s">
        <v>291</v>
      </c>
      <c r="AN294" s="719" t="s">
        <v>456</v>
      </c>
      <c r="AO294" s="539"/>
      <c r="AP294" s="500"/>
      <c r="AQ294" s="500"/>
      <c r="AR294" s="500"/>
      <c r="AS294" s="500"/>
      <c r="AT294" s="500"/>
      <c r="AU294" s="500"/>
      <c r="AV294" s="500"/>
      <c r="AW294" s="500"/>
      <c r="AX294" s="500"/>
      <c r="AY294" s="500"/>
      <c r="AZ294" s="503"/>
      <c r="BA294" s="506"/>
      <c r="BB294" s="533"/>
      <c r="BC294" s="533"/>
      <c r="BD294" s="533"/>
      <c r="BE294" s="536"/>
    </row>
    <row r="295" spans="1:57" ht="30" customHeight="1" thickBot="1">
      <c r="A295" s="292"/>
      <c r="B295" s="441"/>
      <c r="C295" s="408"/>
      <c r="D295" s="281"/>
      <c r="E295" s="408"/>
      <c r="F295" s="281"/>
      <c r="G295" s="531"/>
      <c r="H295" s="47" t="s">
        <v>187</v>
      </c>
      <c r="I295" s="113" t="s">
        <v>68</v>
      </c>
      <c r="J295" s="450"/>
      <c r="K295" s="453"/>
      <c r="L295" s="408"/>
      <c r="M295" s="699"/>
      <c r="N295" s="304"/>
      <c r="O295" s="284"/>
      <c r="P295" s="50" t="s">
        <v>177</v>
      </c>
      <c r="Q295" s="45" t="s">
        <v>78</v>
      </c>
      <c r="R295" s="50">
        <f>+IFERROR(VLOOKUP(Q295,[17]DATOS!$E$2:$F$17,2,FALSE),"")</f>
        <v>15</v>
      </c>
      <c r="S295" s="286"/>
      <c r="T295" s="286"/>
      <c r="U295" s="286"/>
      <c r="V295" s="286"/>
      <c r="W295" s="286"/>
      <c r="X295" s="501"/>
      <c r="Y295" s="723"/>
      <c r="Z295" s="723"/>
      <c r="AA295" s="725"/>
      <c r="AB295" s="598"/>
      <c r="AC295" s="443"/>
      <c r="AD295" s="443"/>
      <c r="AE295" s="667"/>
      <c r="AF295" s="408"/>
      <c r="AG295" s="408"/>
      <c r="AH295" s="408"/>
      <c r="AI295" s="438"/>
      <c r="AJ295" s="711"/>
      <c r="AK295" s="414"/>
      <c r="AL295" s="414"/>
      <c r="AM295" s="718"/>
      <c r="AN295" s="720"/>
      <c r="AO295" s="540"/>
      <c r="AP295" s="501"/>
      <c r="AQ295" s="501"/>
      <c r="AR295" s="501"/>
      <c r="AS295" s="501"/>
      <c r="AT295" s="501"/>
      <c r="AU295" s="501"/>
      <c r="AV295" s="501"/>
      <c r="AW295" s="501"/>
      <c r="AX295" s="501"/>
      <c r="AY295" s="501"/>
      <c r="AZ295" s="504"/>
      <c r="BA295" s="507"/>
      <c r="BB295" s="534"/>
      <c r="BC295" s="534"/>
      <c r="BD295" s="534"/>
      <c r="BE295" s="537"/>
    </row>
    <row r="296" spans="1:57" ht="30" customHeight="1" thickBot="1">
      <c r="A296" s="292"/>
      <c r="B296" s="441"/>
      <c r="C296" s="408"/>
      <c r="D296" s="281"/>
      <c r="E296" s="408"/>
      <c r="F296" s="281"/>
      <c r="G296" s="531"/>
      <c r="H296" s="47" t="s">
        <v>186</v>
      </c>
      <c r="I296" s="113" t="s">
        <v>68</v>
      </c>
      <c r="J296" s="450"/>
      <c r="K296" s="453"/>
      <c r="L296" s="408"/>
      <c r="M296" s="699"/>
      <c r="N296" s="304"/>
      <c r="O296" s="284"/>
      <c r="P296" s="50" t="s">
        <v>175</v>
      </c>
      <c r="Q296" s="45" t="s">
        <v>80</v>
      </c>
      <c r="R296" s="50">
        <f>+IFERROR(VLOOKUP(Q296,[17]DATOS!$E$2:$F$17,2,FALSE),"")</f>
        <v>15</v>
      </c>
      <c r="S296" s="286"/>
      <c r="T296" s="286"/>
      <c r="U296" s="286"/>
      <c r="V296" s="286"/>
      <c r="W296" s="286"/>
      <c r="X296" s="501"/>
      <c r="Y296" s="723"/>
      <c r="Z296" s="723"/>
      <c r="AA296" s="725"/>
      <c r="AB296" s="598"/>
      <c r="AC296" s="443"/>
      <c r="AD296" s="443"/>
      <c r="AE296" s="667"/>
      <c r="AF296" s="408"/>
      <c r="AG296" s="408"/>
      <c r="AH296" s="408"/>
      <c r="AI296" s="438"/>
      <c r="AJ296" s="711"/>
      <c r="AK296" s="414"/>
      <c r="AL296" s="414"/>
      <c r="AM296" s="718"/>
      <c r="AN296" s="720"/>
      <c r="AO296" s="540"/>
      <c r="AP296" s="501"/>
      <c r="AQ296" s="501"/>
      <c r="AR296" s="501"/>
      <c r="AS296" s="501"/>
      <c r="AT296" s="501"/>
      <c r="AU296" s="501"/>
      <c r="AV296" s="501"/>
      <c r="AW296" s="501"/>
      <c r="AX296" s="501"/>
      <c r="AY296" s="501"/>
      <c r="AZ296" s="504"/>
      <c r="BA296" s="507"/>
      <c r="BB296" s="534"/>
      <c r="BC296" s="534"/>
      <c r="BD296" s="534"/>
      <c r="BE296" s="537"/>
    </row>
    <row r="297" spans="1:57" ht="30" customHeight="1" thickBot="1">
      <c r="A297" s="292"/>
      <c r="B297" s="441"/>
      <c r="C297" s="408"/>
      <c r="D297" s="281"/>
      <c r="E297" s="408"/>
      <c r="F297" s="281"/>
      <c r="G297" s="531"/>
      <c r="H297" s="47" t="s">
        <v>185</v>
      </c>
      <c r="I297" s="113" t="s">
        <v>68</v>
      </c>
      <c r="J297" s="450"/>
      <c r="K297" s="453"/>
      <c r="L297" s="408"/>
      <c r="M297" s="699"/>
      <c r="N297" s="304"/>
      <c r="O297" s="284"/>
      <c r="P297" s="50" t="s">
        <v>173</v>
      </c>
      <c r="Q297" s="45" t="s">
        <v>82</v>
      </c>
      <c r="R297" s="50">
        <f>+IFERROR(VLOOKUP(Q297,[17]DATOS!$E$2:$F$17,2,FALSE),"")</f>
        <v>15</v>
      </c>
      <c r="S297" s="286"/>
      <c r="T297" s="286"/>
      <c r="U297" s="286"/>
      <c r="V297" s="286"/>
      <c r="W297" s="286"/>
      <c r="X297" s="501"/>
      <c r="Y297" s="723"/>
      <c r="Z297" s="723"/>
      <c r="AA297" s="725"/>
      <c r="AB297" s="598"/>
      <c r="AC297" s="443"/>
      <c r="AD297" s="443"/>
      <c r="AE297" s="667"/>
      <c r="AF297" s="408"/>
      <c r="AG297" s="408"/>
      <c r="AH297" s="408"/>
      <c r="AI297" s="438"/>
      <c r="AJ297" s="711"/>
      <c r="AK297" s="414"/>
      <c r="AL297" s="414"/>
      <c r="AM297" s="718"/>
      <c r="AN297" s="720"/>
      <c r="AO297" s="540"/>
      <c r="AP297" s="501"/>
      <c r="AQ297" s="501"/>
      <c r="AR297" s="501"/>
      <c r="AS297" s="501"/>
      <c r="AT297" s="501"/>
      <c r="AU297" s="501"/>
      <c r="AV297" s="501"/>
      <c r="AW297" s="501"/>
      <c r="AX297" s="501"/>
      <c r="AY297" s="501"/>
      <c r="AZ297" s="504"/>
      <c r="BA297" s="507"/>
      <c r="BB297" s="534"/>
      <c r="BC297" s="534"/>
      <c r="BD297" s="534"/>
      <c r="BE297" s="537"/>
    </row>
    <row r="298" spans="1:57" ht="30" customHeight="1" thickBot="1">
      <c r="A298" s="292"/>
      <c r="B298" s="441"/>
      <c r="C298" s="408"/>
      <c r="D298" s="281"/>
      <c r="E298" s="408"/>
      <c r="F298" s="281"/>
      <c r="G298" s="531"/>
      <c r="H298" s="47" t="s">
        <v>184</v>
      </c>
      <c r="I298" s="113" t="s">
        <v>68</v>
      </c>
      <c r="J298" s="450"/>
      <c r="K298" s="453"/>
      <c r="L298" s="408"/>
      <c r="M298" s="699"/>
      <c r="N298" s="304"/>
      <c r="O298" s="284"/>
      <c r="P298" s="50" t="s">
        <v>171</v>
      </c>
      <c r="Q298" s="45" t="s">
        <v>85</v>
      </c>
      <c r="R298" s="50">
        <f>+IFERROR(VLOOKUP(Q298,[17]DATOS!$E$2:$F$17,2,FALSE),"")</f>
        <v>15</v>
      </c>
      <c r="S298" s="286"/>
      <c r="T298" s="286"/>
      <c r="U298" s="286"/>
      <c r="V298" s="286"/>
      <c r="W298" s="286"/>
      <c r="X298" s="501"/>
      <c r="Y298" s="723"/>
      <c r="Z298" s="723"/>
      <c r="AA298" s="725"/>
      <c r="AB298" s="598"/>
      <c r="AC298" s="443"/>
      <c r="AD298" s="443"/>
      <c r="AE298" s="667"/>
      <c r="AF298" s="408"/>
      <c r="AG298" s="408"/>
      <c r="AH298" s="408"/>
      <c r="AI298" s="438"/>
      <c r="AJ298" s="711"/>
      <c r="AK298" s="414"/>
      <c r="AL298" s="414"/>
      <c r="AM298" s="718"/>
      <c r="AN298" s="720"/>
      <c r="AO298" s="540"/>
      <c r="AP298" s="501"/>
      <c r="AQ298" s="501"/>
      <c r="AR298" s="501"/>
      <c r="AS298" s="501"/>
      <c r="AT298" s="501"/>
      <c r="AU298" s="501"/>
      <c r="AV298" s="501"/>
      <c r="AW298" s="501"/>
      <c r="AX298" s="501"/>
      <c r="AY298" s="501"/>
      <c r="AZ298" s="504"/>
      <c r="BA298" s="507"/>
      <c r="BB298" s="534"/>
      <c r="BC298" s="534"/>
      <c r="BD298" s="534"/>
      <c r="BE298" s="537"/>
    </row>
    <row r="299" spans="1:57" ht="30" customHeight="1" thickBot="1">
      <c r="A299" s="292"/>
      <c r="B299" s="441"/>
      <c r="C299" s="408"/>
      <c r="D299" s="281"/>
      <c r="E299" s="408"/>
      <c r="F299" s="281"/>
      <c r="G299" s="531"/>
      <c r="H299" s="47" t="s">
        <v>183</v>
      </c>
      <c r="I299" s="113" t="s">
        <v>68</v>
      </c>
      <c r="J299" s="450"/>
      <c r="K299" s="453"/>
      <c r="L299" s="408"/>
      <c r="M299" s="699"/>
      <c r="N299" s="304"/>
      <c r="O299" s="284"/>
      <c r="P299" s="51" t="s">
        <v>170</v>
      </c>
      <c r="Q299" s="45" t="s">
        <v>98</v>
      </c>
      <c r="R299" s="50">
        <f>+IFERROR(VLOOKUP(Q299,[17]DATOS!$E$2:$F$17,2,FALSE),"")</f>
        <v>15</v>
      </c>
      <c r="S299" s="286"/>
      <c r="T299" s="286"/>
      <c r="U299" s="286"/>
      <c r="V299" s="286"/>
      <c r="W299" s="286"/>
      <c r="X299" s="501"/>
      <c r="Y299" s="723"/>
      <c r="Z299" s="723"/>
      <c r="AA299" s="725"/>
      <c r="AB299" s="598"/>
      <c r="AC299" s="443"/>
      <c r="AD299" s="443"/>
      <c r="AE299" s="667"/>
      <c r="AF299" s="408"/>
      <c r="AG299" s="408"/>
      <c r="AH299" s="408"/>
      <c r="AI299" s="438"/>
      <c r="AJ299" s="711"/>
      <c r="AK299" s="414"/>
      <c r="AL299" s="414"/>
      <c r="AM299" s="718"/>
      <c r="AN299" s="720"/>
      <c r="AO299" s="540"/>
      <c r="AP299" s="501"/>
      <c r="AQ299" s="501"/>
      <c r="AR299" s="501"/>
      <c r="AS299" s="501"/>
      <c r="AT299" s="501"/>
      <c r="AU299" s="501"/>
      <c r="AV299" s="501"/>
      <c r="AW299" s="501"/>
      <c r="AX299" s="501"/>
      <c r="AY299" s="501"/>
      <c r="AZ299" s="504"/>
      <c r="BA299" s="507"/>
      <c r="BB299" s="534"/>
      <c r="BC299" s="534"/>
      <c r="BD299" s="534"/>
      <c r="BE299" s="537"/>
    </row>
    <row r="300" spans="1:57" ht="30" customHeight="1" thickBot="1">
      <c r="A300" s="292"/>
      <c r="B300" s="441"/>
      <c r="C300" s="408"/>
      <c r="D300" s="281"/>
      <c r="E300" s="408"/>
      <c r="F300" s="281"/>
      <c r="G300" s="531"/>
      <c r="H300" s="47" t="s">
        <v>182</v>
      </c>
      <c r="I300" s="113" t="s">
        <v>68</v>
      </c>
      <c r="J300" s="450"/>
      <c r="K300" s="453"/>
      <c r="L300" s="408"/>
      <c r="M300" s="699"/>
      <c r="N300" s="304"/>
      <c r="O300" s="284"/>
      <c r="P300" s="50" t="s">
        <v>168</v>
      </c>
      <c r="Q300" s="50" t="s">
        <v>87</v>
      </c>
      <c r="R300" s="50">
        <f>+IFERROR(VLOOKUP(Q300,[17]DATOS!$E$2:$F$17,2,FALSE),"")</f>
        <v>10</v>
      </c>
      <c r="S300" s="286"/>
      <c r="T300" s="286"/>
      <c r="U300" s="286"/>
      <c r="V300" s="286"/>
      <c r="W300" s="286"/>
      <c r="X300" s="501"/>
      <c r="Y300" s="723"/>
      <c r="Z300" s="723"/>
      <c r="AA300" s="725"/>
      <c r="AB300" s="598"/>
      <c r="AC300" s="443"/>
      <c r="AD300" s="443"/>
      <c r="AE300" s="667"/>
      <c r="AF300" s="408"/>
      <c r="AG300" s="408"/>
      <c r="AH300" s="408"/>
      <c r="AI300" s="438"/>
      <c r="AJ300" s="711"/>
      <c r="AK300" s="414"/>
      <c r="AL300" s="414"/>
      <c r="AM300" s="718"/>
      <c r="AN300" s="720"/>
      <c r="AO300" s="540"/>
      <c r="AP300" s="501"/>
      <c r="AQ300" s="501"/>
      <c r="AR300" s="501"/>
      <c r="AS300" s="501"/>
      <c r="AT300" s="501"/>
      <c r="AU300" s="501"/>
      <c r="AV300" s="501"/>
      <c r="AW300" s="501"/>
      <c r="AX300" s="501"/>
      <c r="AY300" s="501"/>
      <c r="AZ300" s="504"/>
      <c r="BA300" s="507"/>
      <c r="BB300" s="534"/>
      <c r="BC300" s="534"/>
      <c r="BD300" s="534"/>
      <c r="BE300" s="537"/>
    </row>
    <row r="301" spans="1:57" ht="72" customHeight="1" thickBot="1">
      <c r="A301" s="292"/>
      <c r="B301" s="441"/>
      <c r="C301" s="408"/>
      <c r="D301" s="281"/>
      <c r="E301" s="409"/>
      <c r="F301" s="281"/>
      <c r="G301" s="531"/>
      <c r="H301" s="47" t="s">
        <v>181</v>
      </c>
      <c r="I301" s="113" t="s">
        <v>68</v>
      </c>
      <c r="J301" s="450"/>
      <c r="K301" s="453"/>
      <c r="L301" s="408"/>
      <c r="M301" s="699"/>
      <c r="N301" s="304"/>
      <c r="O301" s="545"/>
      <c r="P301" s="46"/>
      <c r="Q301" s="51"/>
      <c r="R301" s="51"/>
      <c r="S301" s="286"/>
      <c r="T301" s="286"/>
      <c r="U301" s="286"/>
      <c r="V301" s="286"/>
      <c r="W301" s="286"/>
      <c r="X301" s="501"/>
      <c r="Y301" s="724"/>
      <c r="Z301" s="724"/>
      <c r="AA301" s="726"/>
      <c r="AB301" s="598"/>
      <c r="AC301" s="443"/>
      <c r="AD301" s="443"/>
      <c r="AE301" s="667"/>
      <c r="AF301" s="408"/>
      <c r="AG301" s="408"/>
      <c r="AH301" s="408"/>
      <c r="AI301" s="438"/>
      <c r="AJ301" s="711"/>
      <c r="AK301" s="415"/>
      <c r="AL301" s="415"/>
      <c r="AM301" s="710"/>
      <c r="AN301" s="720"/>
      <c r="AO301" s="541"/>
      <c r="AP301" s="502"/>
      <c r="AQ301" s="502"/>
      <c r="AR301" s="502"/>
      <c r="AS301" s="502"/>
      <c r="AT301" s="502"/>
      <c r="AU301" s="502"/>
      <c r="AV301" s="502"/>
      <c r="AW301" s="502"/>
      <c r="AX301" s="502"/>
      <c r="AY301" s="502"/>
      <c r="AZ301" s="505"/>
      <c r="BA301" s="508"/>
      <c r="BB301" s="535"/>
      <c r="BC301" s="535"/>
      <c r="BD301" s="535"/>
      <c r="BE301" s="538"/>
    </row>
    <row r="302" spans="1:57" ht="30" customHeight="1" thickBot="1">
      <c r="A302" s="292"/>
      <c r="B302" s="441"/>
      <c r="C302" s="408"/>
      <c r="D302" s="281"/>
      <c r="E302" s="530"/>
      <c r="F302" s="281"/>
      <c r="G302" s="531"/>
      <c r="H302" s="47" t="s">
        <v>180</v>
      </c>
      <c r="I302" s="113" t="s">
        <v>68</v>
      </c>
      <c r="J302" s="450"/>
      <c r="K302" s="453"/>
      <c r="L302" s="408"/>
      <c r="M302" s="699"/>
      <c r="N302" s="304"/>
      <c r="O302" s="284"/>
      <c r="P302" s="50" t="s">
        <v>179</v>
      </c>
      <c r="Q302" s="45" t="s">
        <v>76</v>
      </c>
      <c r="R302" s="50">
        <f>+IFERROR(VLOOKUP(Q302,[17]DATOS!$E$2:$F$17,2,FALSE),"")</f>
        <v>15</v>
      </c>
      <c r="S302" s="501">
        <f>SUM(R302:R311)</f>
        <v>100</v>
      </c>
      <c r="T302" s="543" t="str">
        <f>+IF(AND(S302&lt;=100,S302&gt;=96),"Fuerte",IF(AND(S302&lt;=95,S302&gt;=86),"Moderado",IF(AND(S302&lt;=85,J302&gt;=0),"Débil"," ")))</f>
        <v>Fuerte</v>
      </c>
      <c r="U302" s="543" t="s">
        <v>90</v>
      </c>
      <c r="V302" s="543"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43"/>
      <c r="X302" s="501"/>
      <c r="Y302" s="545"/>
      <c r="Z302" s="600"/>
      <c r="AA302" s="545"/>
      <c r="AB302" s="598"/>
      <c r="AC302" s="443"/>
      <c r="AD302" s="443"/>
      <c r="AE302" s="667"/>
      <c r="AF302" s="408"/>
      <c r="AG302" s="408"/>
      <c r="AH302" s="408"/>
      <c r="AI302" s="438"/>
      <c r="AJ302" s="398"/>
      <c r="AK302" s="399"/>
      <c r="AL302" s="399"/>
      <c r="AM302" s="284"/>
      <c r="AN302" s="720"/>
      <c r="AO302" s="527"/>
      <c r="AP302" s="286"/>
      <c r="AQ302" s="286"/>
      <c r="AR302" s="286"/>
      <c r="AS302" s="286"/>
      <c r="AT302" s="286"/>
      <c r="AU302" s="286"/>
      <c r="AV302" s="286"/>
      <c r="AW302" s="286"/>
      <c r="AX302" s="286"/>
      <c r="AY302" s="286"/>
      <c r="AZ302" s="333"/>
      <c r="BA302" s="339"/>
      <c r="BB302" s="335"/>
      <c r="BC302" s="335"/>
      <c r="BD302" s="335"/>
      <c r="BE302" s="526"/>
    </row>
    <row r="303" spans="1:57" ht="30" customHeight="1" thickBot="1">
      <c r="A303" s="292"/>
      <c r="B303" s="441"/>
      <c r="C303" s="408"/>
      <c r="D303" s="281"/>
      <c r="E303" s="531"/>
      <c r="F303" s="281"/>
      <c r="G303" s="531"/>
      <c r="H303" s="47" t="s">
        <v>178</v>
      </c>
      <c r="I303" s="113" t="s">
        <v>68</v>
      </c>
      <c r="J303" s="450"/>
      <c r="K303" s="453"/>
      <c r="L303" s="408"/>
      <c r="M303" s="699"/>
      <c r="N303" s="304"/>
      <c r="O303" s="284"/>
      <c r="P303" s="50" t="s">
        <v>177</v>
      </c>
      <c r="Q303" s="45" t="s">
        <v>78</v>
      </c>
      <c r="R303" s="50">
        <f>+IFERROR(VLOOKUP(Q303,[17]DATOS!$E$2:$F$17,2,FALSE),"")</f>
        <v>15</v>
      </c>
      <c r="S303" s="501"/>
      <c r="T303" s="501"/>
      <c r="U303" s="501"/>
      <c r="V303" s="501"/>
      <c r="W303" s="501"/>
      <c r="X303" s="501"/>
      <c r="Y303" s="408"/>
      <c r="Z303" s="501"/>
      <c r="AA303" s="408"/>
      <c r="AB303" s="598"/>
      <c r="AC303" s="443"/>
      <c r="AD303" s="443"/>
      <c r="AE303" s="667"/>
      <c r="AF303" s="408"/>
      <c r="AG303" s="408"/>
      <c r="AH303" s="408"/>
      <c r="AI303" s="438"/>
      <c r="AJ303" s="398"/>
      <c r="AK303" s="399"/>
      <c r="AL303" s="399"/>
      <c r="AM303" s="284"/>
      <c r="AN303" s="720"/>
      <c r="AO303" s="527"/>
      <c r="AP303" s="286"/>
      <c r="AQ303" s="286"/>
      <c r="AR303" s="286"/>
      <c r="AS303" s="286"/>
      <c r="AT303" s="286"/>
      <c r="AU303" s="286"/>
      <c r="AV303" s="286"/>
      <c r="AW303" s="286"/>
      <c r="AX303" s="286"/>
      <c r="AY303" s="286"/>
      <c r="AZ303" s="333"/>
      <c r="BA303" s="339"/>
      <c r="BB303" s="335"/>
      <c r="BC303" s="335"/>
      <c r="BD303" s="335"/>
      <c r="BE303" s="526"/>
    </row>
    <row r="304" spans="1:57" ht="30" customHeight="1" thickBot="1">
      <c r="A304" s="292"/>
      <c r="B304" s="441"/>
      <c r="C304" s="408"/>
      <c r="D304" s="281"/>
      <c r="E304" s="531"/>
      <c r="F304" s="281"/>
      <c r="G304" s="531"/>
      <c r="H304" s="47" t="s">
        <v>176</v>
      </c>
      <c r="I304" s="113" t="s">
        <v>68</v>
      </c>
      <c r="J304" s="450"/>
      <c r="K304" s="453"/>
      <c r="L304" s="408"/>
      <c r="M304" s="699"/>
      <c r="N304" s="304"/>
      <c r="O304" s="284"/>
      <c r="P304" s="50" t="s">
        <v>175</v>
      </c>
      <c r="Q304" s="45" t="s">
        <v>80</v>
      </c>
      <c r="R304" s="50">
        <f>+IFERROR(VLOOKUP(Q304,[17]DATOS!$E$2:$F$17,2,FALSE),"")</f>
        <v>15</v>
      </c>
      <c r="S304" s="501"/>
      <c r="T304" s="501"/>
      <c r="U304" s="501"/>
      <c r="V304" s="501"/>
      <c r="W304" s="501"/>
      <c r="X304" s="501"/>
      <c r="Y304" s="408"/>
      <c r="Z304" s="501"/>
      <c r="AA304" s="408"/>
      <c r="AB304" s="598"/>
      <c r="AC304" s="443"/>
      <c r="AD304" s="443"/>
      <c r="AE304" s="667"/>
      <c r="AF304" s="408"/>
      <c r="AG304" s="408"/>
      <c r="AH304" s="408"/>
      <c r="AI304" s="438"/>
      <c r="AJ304" s="398"/>
      <c r="AK304" s="399"/>
      <c r="AL304" s="399"/>
      <c r="AM304" s="284"/>
      <c r="AN304" s="720"/>
      <c r="AO304" s="527"/>
      <c r="AP304" s="286"/>
      <c r="AQ304" s="286"/>
      <c r="AR304" s="286"/>
      <c r="AS304" s="286"/>
      <c r="AT304" s="286"/>
      <c r="AU304" s="286"/>
      <c r="AV304" s="286"/>
      <c r="AW304" s="286"/>
      <c r="AX304" s="286"/>
      <c r="AY304" s="286"/>
      <c r="AZ304" s="333"/>
      <c r="BA304" s="339"/>
      <c r="BB304" s="335"/>
      <c r="BC304" s="335"/>
      <c r="BD304" s="335"/>
      <c r="BE304" s="526"/>
    </row>
    <row r="305" spans="1:57" ht="30" customHeight="1" thickBot="1">
      <c r="A305" s="292"/>
      <c r="B305" s="441"/>
      <c r="C305" s="408"/>
      <c r="D305" s="281"/>
      <c r="E305" s="531"/>
      <c r="F305" s="281"/>
      <c r="G305" s="531"/>
      <c r="H305" s="47" t="s">
        <v>174</v>
      </c>
      <c r="I305" s="113" t="s">
        <v>68</v>
      </c>
      <c r="J305" s="450"/>
      <c r="K305" s="453"/>
      <c r="L305" s="408"/>
      <c r="M305" s="699"/>
      <c r="N305" s="304"/>
      <c r="O305" s="284"/>
      <c r="P305" s="50" t="s">
        <v>173</v>
      </c>
      <c r="Q305" s="45" t="s">
        <v>82</v>
      </c>
      <c r="R305" s="50">
        <f>+IFERROR(VLOOKUP(Q305,[17]DATOS!$E$2:$F$17,2,FALSE),"")</f>
        <v>15</v>
      </c>
      <c r="S305" s="501"/>
      <c r="T305" s="501"/>
      <c r="U305" s="501"/>
      <c r="V305" s="501"/>
      <c r="W305" s="501"/>
      <c r="X305" s="501"/>
      <c r="Y305" s="408"/>
      <c r="Z305" s="501"/>
      <c r="AA305" s="408"/>
      <c r="AB305" s="598"/>
      <c r="AC305" s="443"/>
      <c r="AD305" s="443"/>
      <c r="AE305" s="667"/>
      <c r="AF305" s="408"/>
      <c r="AG305" s="408"/>
      <c r="AH305" s="408"/>
      <c r="AI305" s="438"/>
      <c r="AJ305" s="398"/>
      <c r="AK305" s="399"/>
      <c r="AL305" s="399"/>
      <c r="AM305" s="284"/>
      <c r="AN305" s="720"/>
      <c r="AO305" s="527"/>
      <c r="AP305" s="286"/>
      <c r="AQ305" s="286"/>
      <c r="AR305" s="286"/>
      <c r="AS305" s="286"/>
      <c r="AT305" s="286"/>
      <c r="AU305" s="286"/>
      <c r="AV305" s="286"/>
      <c r="AW305" s="286"/>
      <c r="AX305" s="286"/>
      <c r="AY305" s="286"/>
      <c r="AZ305" s="333"/>
      <c r="BA305" s="339"/>
      <c r="BB305" s="335"/>
      <c r="BC305" s="335"/>
      <c r="BD305" s="335"/>
      <c r="BE305" s="526"/>
    </row>
    <row r="306" spans="1:57" ht="18.75" customHeight="1" thickBot="1">
      <c r="A306" s="292"/>
      <c r="B306" s="441"/>
      <c r="C306" s="408"/>
      <c r="D306" s="281"/>
      <c r="E306" s="531"/>
      <c r="F306" s="281"/>
      <c r="G306" s="531"/>
      <c r="H306" s="421" t="s">
        <v>172</v>
      </c>
      <c r="I306" s="113" t="s">
        <v>68</v>
      </c>
      <c r="J306" s="450"/>
      <c r="K306" s="453"/>
      <c r="L306" s="408"/>
      <c r="M306" s="699"/>
      <c r="N306" s="304"/>
      <c r="O306" s="284"/>
      <c r="P306" s="50" t="s">
        <v>171</v>
      </c>
      <c r="Q306" s="45" t="s">
        <v>85</v>
      </c>
      <c r="R306" s="50">
        <f>+IFERROR(VLOOKUP(Q306,[17]DATOS!$E$2:$F$17,2,FALSE),"")</f>
        <v>15</v>
      </c>
      <c r="S306" s="501"/>
      <c r="T306" s="501"/>
      <c r="U306" s="501"/>
      <c r="V306" s="501"/>
      <c r="W306" s="501"/>
      <c r="X306" s="501"/>
      <c r="Y306" s="408"/>
      <c r="Z306" s="501"/>
      <c r="AA306" s="408"/>
      <c r="AB306" s="598"/>
      <c r="AC306" s="443"/>
      <c r="AD306" s="443"/>
      <c r="AE306" s="667"/>
      <c r="AF306" s="408"/>
      <c r="AG306" s="408"/>
      <c r="AH306" s="408"/>
      <c r="AI306" s="438"/>
      <c r="AJ306" s="398"/>
      <c r="AK306" s="399"/>
      <c r="AL306" s="399"/>
      <c r="AM306" s="284"/>
      <c r="AN306" s="720"/>
      <c r="AO306" s="527"/>
      <c r="AP306" s="286"/>
      <c r="AQ306" s="286"/>
      <c r="AR306" s="286"/>
      <c r="AS306" s="286"/>
      <c r="AT306" s="286"/>
      <c r="AU306" s="286"/>
      <c r="AV306" s="286"/>
      <c r="AW306" s="286"/>
      <c r="AX306" s="286"/>
      <c r="AY306" s="286"/>
      <c r="AZ306" s="333"/>
      <c r="BA306" s="339"/>
      <c r="BB306" s="335"/>
      <c r="BC306" s="335"/>
      <c r="BD306" s="335"/>
      <c r="BE306" s="526"/>
    </row>
    <row r="307" spans="1:57" ht="40.5" customHeight="1" thickBot="1">
      <c r="A307" s="292"/>
      <c r="B307" s="441"/>
      <c r="C307" s="408"/>
      <c r="D307" s="281"/>
      <c r="E307" s="531"/>
      <c r="F307" s="281"/>
      <c r="G307" s="531"/>
      <c r="H307" s="421"/>
      <c r="I307" s="113" t="s">
        <v>68</v>
      </c>
      <c r="J307" s="450"/>
      <c r="K307" s="453"/>
      <c r="L307" s="408"/>
      <c r="M307" s="699"/>
      <c r="N307" s="304"/>
      <c r="O307" s="284"/>
      <c r="P307" s="50" t="s">
        <v>170</v>
      </c>
      <c r="Q307" s="45" t="s">
        <v>98</v>
      </c>
      <c r="R307" s="50">
        <f>+IFERROR(VLOOKUP(Q307,[17]DATOS!$E$2:$F$17,2,FALSE),"")</f>
        <v>15</v>
      </c>
      <c r="S307" s="501"/>
      <c r="T307" s="501"/>
      <c r="U307" s="501"/>
      <c r="V307" s="501"/>
      <c r="W307" s="501"/>
      <c r="X307" s="501"/>
      <c r="Y307" s="408"/>
      <c r="Z307" s="501"/>
      <c r="AA307" s="408"/>
      <c r="AB307" s="598"/>
      <c r="AC307" s="443"/>
      <c r="AD307" s="443"/>
      <c r="AE307" s="667"/>
      <c r="AF307" s="408"/>
      <c r="AG307" s="408"/>
      <c r="AH307" s="408"/>
      <c r="AI307" s="438"/>
      <c r="AJ307" s="398"/>
      <c r="AK307" s="399"/>
      <c r="AL307" s="399"/>
      <c r="AM307" s="284"/>
      <c r="AN307" s="720"/>
      <c r="AO307" s="527"/>
      <c r="AP307" s="286"/>
      <c r="AQ307" s="286"/>
      <c r="AR307" s="286"/>
      <c r="AS307" s="286"/>
      <c r="AT307" s="286"/>
      <c r="AU307" s="286"/>
      <c r="AV307" s="286"/>
      <c r="AW307" s="286"/>
      <c r="AX307" s="286"/>
      <c r="AY307" s="286"/>
      <c r="AZ307" s="333"/>
      <c r="BA307" s="339"/>
      <c r="BB307" s="335"/>
      <c r="BC307" s="335"/>
      <c r="BD307" s="335"/>
      <c r="BE307" s="526"/>
    </row>
    <row r="308" spans="1:57" ht="27.75" hidden="1" customHeight="1">
      <c r="A308" s="292"/>
      <c r="B308" s="441"/>
      <c r="C308" s="408"/>
      <c r="D308" s="281"/>
      <c r="E308" s="531"/>
      <c r="F308" s="281"/>
      <c r="G308" s="531"/>
      <c r="H308" s="555" t="s">
        <v>169</v>
      </c>
      <c r="I308" s="113" t="s">
        <v>68</v>
      </c>
      <c r="J308" s="450"/>
      <c r="K308" s="453"/>
      <c r="L308" s="408"/>
      <c r="M308" s="699"/>
      <c r="N308" s="304"/>
      <c r="O308" s="284"/>
      <c r="P308" s="50" t="s">
        <v>168</v>
      </c>
      <c r="Q308" s="50" t="s">
        <v>87</v>
      </c>
      <c r="R308" s="50">
        <f>+IFERROR(VLOOKUP(Q308,[17]DATOS!$E$2:$F$17,2,FALSE),"")</f>
        <v>10</v>
      </c>
      <c r="S308" s="501"/>
      <c r="T308" s="501"/>
      <c r="U308" s="501"/>
      <c r="V308" s="501"/>
      <c r="W308" s="501"/>
      <c r="X308" s="501"/>
      <c r="Y308" s="408"/>
      <c r="Z308" s="501"/>
      <c r="AA308" s="408"/>
      <c r="AB308" s="598"/>
      <c r="AC308" s="443"/>
      <c r="AD308" s="443"/>
      <c r="AE308" s="667"/>
      <c r="AF308" s="408"/>
      <c r="AG308" s="408"/>
      <c r="AH308" s="408"/>
      <c r="AI308" s="438"/>
      <c r="AJ308" s="398"/>
      <c r="AK308" s="399"/>
      <c r="AL308" s="399"/>
      <c r="AM308" s="284"/>
      <c r="AN308" s="720"/>
      <c r="AO308" s="527"/>
      <c r="AP308" s="286"/>
      <c r="AQ308" s="286"/>
      <c r="AR308" s="286"/>
      <c r="AS308" s="286"/>
      <c r="AT308" s="286"/>
      <c r="AU308" s="286"/>
      <c r="AV308" s="286"/>
      <c r="AW308" s="286"/>
      <c r="AX308" s="286"/>
      <c r="AY308" s="286"/>
      <c r="AZ308" s="333"/>
      <c r="BA308" s="339"/>
      <c r="BB308" s="335"/>
      <c r="BC308" s="335"/>
      <c r="BD308" s="335"/>
      <c r="BE308" s="526"/>
    </row>
    <row r="309" spans="1:57" ht="26.25" hidden="1" customHeight="1">
      <c r="A309" s="292"/>
      <c r="B309" s="441"/>
      <c r="C309" s="408"/>
      <c r="D309" s="281"/>
      <c r="E309" s="531"/>
      <c r="F309" s="281"/>
      <c r="G309" s="531"/>
      <c r="H309" s="556"/>
      <c r="I309" s="113" t="s">
        <v>68</v>
      </c>
      <c r="J309" s="450"/>
      <c r="K309" s="453"/>
      <c r="L309" s="408"/>
      <c r="M309" s="699"/>
      <c r="N309" s="531"/>
      <c r="O309" s="284"/>
      <c r="P309" s="286"/>
      <c r="Q309" s="286"/>
      <c r="R309" s="286"/>
      <c r="S309" s="501"/>
      <c r="T309" s="501"/>
      <c r="U309" s="501"/>
      <c r="V309" s="501"/>
      <c r="W309" s="501"/>
      <c r="X309" s="501"/>
      <c r="Y309" s="408"/>
      <c r="Z309" s="501"/>
      <c r="AA309" s="408"/>
      <c r="AB309" s="598"/>
      <c r="AC309" s="443"/>
      <c r="AD309" s="443"/>
      <c r="AE309" s="667"/>
      <c r="AF309" s="408"/>
      <c r="AG309" s="408"/>
      <c r="AH309" s="408"/>
      <c r="AI309" s="513"/>
      <c r="AJ309" s="712" t="s">
        <v>292</v>
      </c>
      <c r="AK309" s="594" t="s">
        <v>200</v>
      </c>
      <c r="AL309" s="594" t="s">
        <v>199</v>
      </c>
      <c r="AM309" s="715" t="s">
        <v>291</v>
      </c>
      <c r="AN309" s="720"/>
      <c r="AO309" s="527"/>
      <c r="AP309" s="286"/>
      <c r="AQ309" s="286"/>
      <c r="AR309" s="286"/>
      <c r="AS309" s="286"/>
      <c r="AT309" s="286"/>
      <c r="AU309" s="286"/>
      <c r="AV309" s="286"/>
      <c r="AW309" s="286"/>
      <c r="AX309" s="286"/>
      <c r="AY309" s="286"/>
      <c r="AZ309" s="333"/>
      <c r="BA309" s="339"/>
      <c r="BB309" s="335"/>
      <c r="BC309" s="335"/>
      <c r="BD309" s="335"/>
      <c r="BE309" s="526"/>
    </row>
    <row r="310" spans="1:57" ht="18.75" hidden="1" customHeight="1">
      <c r="A310" s="292"/>
      <c r="B310" s="441"/>
      <c r="C310" s="408"/>
      <c r="D310" s="281"/>
      <c r="E310" s="531"/>
      <c r="F310" s="281"/>
      <c r="G310" s="531"/>
      <c r="H310" s="421" t="s">
        <v>167</v>
      </c>
      <c r="I310" s="113" t="s">
        <v>68</v>
      </c>
      <c r="J310" s="450"/>
      <c r="K310" s="453"/>
      <c r="L310" s="408"/>
      <c r="M310" s="699"/>
      <c r="N310" s="531"/>
      <c r="O310" s="284"/>
      <c r="P310" s="286"/>
      <c r="Q310" s="286"/>
      <c r="R310" s="286"/>
      <c r="S310" s="501"/>
      <c r="T310" s="501"/>
      <c r="U310" s="501"/>
      <c r="V310" s="501"/>
      <c r="W310" s="501"/>
      <c r="X310" s="501"/>
      <c r="Y310" s="408"/>
      <c r="Z310" s="501"/>
      <c r="AA310" s="408"/>
      <c r="AB310" s="598"/>
      <c r="AC310" s="443"/>
      <c r="AD310" s="443"/>
      <c r="AE310" s="667"/>
      <c r="AF310" s="408"/>
      <c r="AG310" s="408"/>
      <c r="AH310" s="408"/>
      <c r="AI310" s="513"/>
      <c r="AJ310" s="713"/>
      <c r="AK310" s="595"/>
      <c r="AL310" s="595"/>
      <c r="AM310" s="716"/>
      <c r="AN310" s="720"/>
      <c r="AO310" s="527"/>
      <c r="AP310" s="286"/>
      <c r="AQ310" s="286"/>
      <c r="AR310" s="286"/>
      <c r="AS310" s="286"/>
      <c r="AT310" s="286"/>
      <c r="AU310" s="286"/>
      <c r="AV310" s="286"/>
      <c r="AW310" s="286"/>
      <c r="AX310" s="286"/>
      <c r="AY310" s="286"/>
      <c r="AZ310" s="333"/>
      <c r="BA310" s="339"/>
      <c r="BB310" s="335"/>
      <c r="BC310" s="335"/>
      <c r="BD310" s="335"/>
      <c r="BE310" s="526"/>
    </row>
    <row r="311" spans="1:57" ht="9.75" hidden="1" customHeight="1">
      <c r="A311" s="292"/>
      <c r="B311" s="441"/>
      <c r="C311" s="408"/>
      <c r="D311" s="281"/>
      <c r="E311" s="531"/>
      <c r="F311" s="281"/>
      <c r="G311" s="531"/>
      <c r="H311" s="421"/>
      <c r="I311" s="113" t="s">
        <v>68</v>
      </c>
      <c r="J311" s="450"/>
      <c r="K311" s="453"/>
      <c r="L311" s="408"/>
      <c r="M311" s="699"/>
      <c r="N311" s="531"/>
      <c r="O311" s="284"/>
      <c r="P311" s="286"/>
      <c r="Q311" s="286"/>
      <c r="R311" s="286"/>
      <c r="S311" s="501"/>
      <c r="T311" s="501"/>
      <c r="U311" s="501"/>
      <c r="V311" s="501"/>
      <c r="W311" s="501"/>
      <c r="X311" s="501"/>
      <c r="Y311" s="408"/>
      <c r="Z311" s="501"/>
      <c r="AA311" s="408"/>
      <c r="AB311" s="598"/>
      <c r="AC311" s="443"/>
      <c r="AD311" s="443"/>
      <c r="AE311" s="667"/>
      <c r="AF311" s="408"/>
      <c r="AG311" s="408"/>
      <c r="AH311" s="408"/>
      <c r="AI311" s="513"/>
      <c r="AJ311" s="713"/>
      <c r="AK311" s="595"/>
      <c r="AL311" s="595"/>
      <c r="AM311" s="716"/>
      <c r="AN311" s="720"/>
      <c r="AO311" s="527"/>
      <c r="AP311" s="286"/>
      <c r="AQ311" s="286"/>
      <c r="AR311" s="286"/>
      <c r="AS311" s="286"/>
      <c r="AT311" s="286"/>
      <c r="AU311" s="286"/>
      <c r="AV311" s="286"/>
      <c r="AW311" s="286"/>
      <c r="AX311" s="286"/>
      <c r="AY311" s="286"/>
      <c r="AZ311" s="333"/>
      <c r="BA311" s="339"/>
      <c r="BB311" s="335"/>
      <c r="BC311" s="335"/>
      <c r="BD311" s="335"/>
      <c r="BE311" s="526"/>
    </row>
    <row r="312" spans="1:57" ht="18.75" customHeight="1" thickBot="1">
      <c r="A312" s="292"/>
      <c r="B312" s="441"/>
      <c r="C312" s="408"/>
      <c r="D312" s="281"/>
      <c r="E312" s="531"/>
      <c r="F312" s="281"/>
      <c r="G312" s="531"/>
      <c r="H312" s="421" t="s">
        <v>166</v>
      </c>
      <c r="I312" s="113" t="s">
        <v>68</v>
      </c>
      <c r="J312" s="450"/>
      <c r="K312" s="453"/>
      <c r="L312" s="408"/>
      <c r="M312" s="699"/>
      <c r="N312" s="531"/>
      <c r="O312" s="284"/>
      <c r="P312" s="286"/>
      <c r="Q312" s="286"/>
      <c r="R312" s="286"/>
      <c r="S312" s="501"/>
      <c r="T312" s="501"/>
      <c r="U312" s="501"/>
      <c r="V312" s="501"/>
      <c r="W312" s="501"/>
      <c r="X312" s="501"/>
      <c r="Y312" s="408"/>
      <c r="Z312" s="501"/>
      <c r="AA312" s="408"/>
      <c r="AB312" s="598"/>
      <c r="AC312" s="443"/>
      <c r="AD312" s="443"/>
      <c r="AE312" s="667"/>
      <c r="AF312" s="408"/>
      <c r="AG312" s="408"/>
      <c r="AH312" s="408"/>
      <c r="AI312" s="513"/>
      <c r="AJ312" s="713"/>
      <c r="AK312" s="595"/>
      <c r="AL312" s="595"/>
      <c r="AM312" s="716"/>
      <c r="AN312" s="720"/>
      <c r="AO312" s="527"/>
      <c r="AP312" s="286"/>
      <c r="AQ312" s="286"/>
      <c r="AR312" s="286"/>
      <c r="AS312" s="286"/>
      <c r="AT312" s="286"/>
      <c r="AU312" s="286"/>
      <c r="AV312" s="286"/>
      <c r="AW312" s="286"/>
      <c r="AX312" s="286"/>
      <c r="AY312" s="286"/>
      <c r="AZ312" s="333"/>
      <c r="BA312" s="339"/>
      <c r="BB312" s="335"/>
      <c r="BC312" s="335"/>
      <c r="BD312" s="335"/>
      <c r="BE312" s="526"/>
    </row>
    <row r="313" spans="1:57" ht="12.75" customHeight="1" thickBot="1">
      <c r="A313" s="292"/>
      <c r="B313" s="441"/>
      <c r="C313" s="408"/>
      <c r="D313" s="281"/>
      <c r="E313" s="531"/>
      <c r="F313" s="281"/>
      <c r="G313" s="531"/>
      <c r="H313" s="421"/>
      <c r="I313" s="113" t="s">
        <v>68</v>
      </c>
      <c r="J313" s="450"/>
      <c r="K313" s="453"/>
      <c r="L313" s="408"/>
      <c r="M313" s="699"/>
      <c r="N313" s="531"/>
      <c r="O313" s="284"/>
      <c r="P313" s="286"/>
      <c r="Q313" s="286"/>
      <c r="R313" s="286"/>
      <c r="S313" s="501"/>
      <c r="T313" s="501"/>
      <c r="U313" s="501"/>
      <c r="V313" s="501"/>
      <c r="W313" s="501"/>
      <c r="X313" s="501"/>
      <c r="Y313" s="408"/>
      <c r="Z313" s="501"/>
      <c r="AA313" s="408"/>
      <c r="AB313" s="598"/>
      <c r="AC313" s="443"/>
      <c r="AD313" s="443"/>
      <c r="AE313" s="667"/>
      <c r="AF313" s="408"/>
      <c r="AG313" s="408"/>
      <c r="AH313" s="408"/>
      <c r="AI313" s="513"/>
      <c r="AJ313" s="713"/>
      <c r="AK313" s="595"/>
      <c r="AL313" s="595"/>
      <c r="AM313" s="716"/>
      <c r="AN313" s="720"/>
      <c r="AO313" s="527"/>
      <c r="AP313" s="286"/>
      <c r="AQ313" s="286"/>
      <c r="AR313" s="286"/>
      <c r="AS313" s="286"/>
      <c r="AT313" s="286"/>
      <c r="AU313" s="286"/>
      <c r="AV313" s="286"/>
      <c r="AW313" s="286"/>
      <c r="AX313" s="286"/>
      <c r="AY313" s="286"/>
      <c r="AZ313" s="333"/>
      <c r="BA313" s="339"/>
      <c r="BB313" s="335"/>
      <c r="BC313" s="335"/>
      <c r="BD313" s="335"/>
      <c r="BE313" s="526"/>
    </row>
    <row r="314" spans="1:57" ht="18.75" customHeight="1" thickBot="1">
      <c r="A314" s="292"/>
      <c r="B314" s="441"/>
      <c r="C314" s="408"/>
      <c r="D314" s="281"/>
      <c r="E314" s="531"/>
      <c r="F314" s="281"/>
      <c r="G314" s="531"/>
      <c r="H314" s="421" t="s">
        <v>165</v>
      </c>
      <c r="I314" s="113" t="s">
        <v>68</v>
      </c>
      <c r="J314" s="450"/>
      <c r="K314" s="453"/>
      <c r="L314" s="408"/>
      <c r="M314" s="699"/>
      <c r="N314" s="531"/>
      <c r="O314" s="284"/>
      <c r="P314" s="286"/>
      <c r="Q314" s="286"/>
      <c r="R314" s="286"/>
      <c r="S314" s="501"/>
      <c r="T314" s="501"/>
      <c r="U314" s="501"/>
      <c r="V314" s="501"/>
      <c r="W314" s="501"/>
      <c r="X314" s="501"/>
      <c r="Y314" s="408"/>
      <c r="Z314" s="501"/>
      <c r="AA314" s="408"/>
      <c r="AB314" s="598"/>
      <c r="AC314" s="443"/>
      <c r="AD314" s="443"/>
      <c r="AE314" s="667"/>
      <c r="AF314" s="408"/>
      <c r="AG314" s="408"/>
      <c r="AH314" s="408"/>
      <c r="AI314" s="513"/>
      <c r="AJ314" s="713"/>
      <c r="AK314" s="595"/>
      <c r="AL314" s="595"/>
      <c r="AM314" s="716"/>
      <c r="AN314" s="720"/>
      <c r="AO314" s="527"/>
      <c r="AP314" s="286"/>
      <c r="AQ314" s="286"/>
      <c r="AR314" s="286"/>
      <c r="AS314" s="286"/>
      <c r="AT314" s="286"/>
      <c r="AU314" s="286"/>
      <c r="AV314" s="286"/>
      <c r="AW314" s="286"/>
      <c r="AX314" s="286"/>
      <c r="AY314" s="286"/>
      <c r="AZ314" s="333"/>
      <c r="BA314" s="339"/>
      <c r="BB314" s="335"/>
      <c r="BC314" s="335"/>
      <c r="BD314" s="335"/>
      <c r="BE314" s="526"/>
    </row>
    <row r="315" spans="1:57" ht="12.75" customHeight="1" thickBot="1">
      <c r="A315" s="292"/>
      <c r="B315" s="441"/>
      <c r="C315" s="408"/>
      <c r="D315" s="281"/>
      <c r="E315" s="531"/>
      <c r="F315" s="281"/>
      <c r="G315" s="531"/>
      <c r="H315" s="421"/>
      <c r="I315" s="113" t="s">
        <v>68</v>
      </c>
      <c r="J315" s="450"/>
      <c r="K315" s="453"/>
      <c r="L315" s="408"/>
      <c r="M315" s="699"/>
      <c r="N315" s="531"/>
      <c r="O315" s="284"/>
      <c r="P315" s="286"/>
      <c r="Q315" s="286"/>
      <c r="R315" s="286"/>
      <c r="S315" s="501"/>
      <c r="T315" s="501"/>
      <c r="U315" s="501"/>
      <c r="V315" s="501"/>
      <c r="W315" s="501"/>
      <c r="X315" s="501"/>
      <c r="Y315" s="408"/>
      <c r="Z315" s="501"/>
      <c r="AA315" s="408"/>
      <c r="AB315" s="598"/>
      <c r="AC315" s="443"/>
      <c r="AD315" s="443"/>
      <c r="AE315" s="667"/>
      <c r="AF315" s="408"/>
      <c r="AG315" s="408"/>
      <c r="AH315" s="408"/>
      <c r="AI315" s="513"/>
      <c r="AJ315" s="713"/>
      <c r="AK315" s="595"/>
      <c r="AL315" s="595"/>
      <c r="AM315" s="716"/>
      <c r="AN315" s="720"/>
      <c r="AO315" s="527"/>
      <c r="AP315" s="286"/>
      <c r="AQ315" s="286"/>
      <c r="AR315" s="286"/>
      <c r="AS315" s="286"/>
      <c r="AT315" s="286"/>
      <c r="AU315" s="286"/>
      <c r="AV315" s="286"/>
      <c r="AW315" s="286"/>
      <c r="AX315" s="286"/>
      <c r="AY315" s="286"/>
      <c r="AZ315" s="333"/>
      <c r="BA315" s="339"/>
      <c r="BB315" s="335"/>
      <c r="BC315" s="335"/>
      <c r="BD315" s="335"/>
      <c r="BE315" s="526"/>
    </row>
    <row r="316" spans="1:57" ht="14.25" customHeight="1" thickBot="1">
      <c r="A316" s="292"/>
      <c r="B316" s="441"/>
      <c r="C316" s="408"/>
      <c r="D316" s="281"/>
      <c r="E316" s="531"/>
      <c r="F316" s="281"/>
      <c r="G316" s="531"/>
      <c r="H316" s="555" t="s">
        <v>164</v>
      </c>
      <c r="I316" s="113" t="s">
        <v>68</v>
      </c>
      <c r="J316" s="450"/>
      <c r="K316" s="453"/>
      <c r="L316" s="408"/>
      <c r="M316" s="699"/>
      <c r="N316" s="531"/>
      <c r="O316" s="284"/>
      <c r="P316" s="286"/>
      <c r="Q316" s="286"/>
      <c r="R316" s="286"/>
      <c r="S316" s="501"/>
      <c r="T316" s="501"/>
      <c r="U316" s="501"/>
      <c r="V316" s="501"/>
      <c r="W316" s="501"/>
      <c r="X316" s="501"/>
      <c r="Y316" s="408"/>
      <c r="Z316" s="501"/>
      <c r="AA316" s="408"/>
      <c r="AB316" s="598"/>
      <c r="AC316" s="443"/>
      <c r="AD316" s="443"/>
      <c r="AE316" s="667"/>
      <c r="AF316" s="408"/>
      <c r="AG316" s="408"/>
      <c r="AH316" s="408"/>
      <c r="AI316" s="513"/>
      <c r="AJ316" s="713"/>
      <c r="AK316" s="595"/>
      <c r="AL316" s="595"/>
      <c r="AM316" s="716"/>
      <c r="AN316" s="720"/>
      <c r="AO316" s="527"/>
      <c r="AP316" s="286"/>
      <c r="AQ316" s="286"/>
      <c r="AR316" s="286"/>
      <c r="AS316" s="286"/>
      <c r="AT316" s="286"/>
      <c r="AU316" s="286"/>
      <c r="AV316" s="286"/>
      <c r="AW316" s="286"/>
      <c r="AX316" s="286"/>
      <c r="AY316" s="286"/>
      <c r="AZ316" s="333"/>
      <c r="BA316" s="339"/>
      <c r="BB316" s="335"/>
      <c r="BC316" s="335"/>
      <c r="BD316" s="335"/>
      <c r="BE316" s="526"/>
    </row>
    <row r="317" spans="1:57" ht="13.5" customHeight="1" thickBot="1">
      <c r="A317" s="292"/>
      <c r="B317" s="441"/>
      <c r="C317" s="408"/>
      <c r="D317" s="281"/>
      <c r="E317" s="531"/>
      <c r="F317" s="281"/>
      <c r="G317" s="531"/>
      <c r="H317" s="556"/>
      <c r="I317" s="113" t="s">
        <v>68</v>
      </c>
      <c r="J317" s="450"/>
      <c r="K317" s="453"/>
      <c r="L317" s="408"/>
      <c r="M317" s="699"/>
      <c r="N317" s="531"/>
      <c r="O317" s="284"/>
      <c r="P317" s="286"/>
      <c r="Q317" s="286"/>
      <c r="R317" s="286"/>
      <c r="S317" s="501"/>
      <c r="T317" s="501"/>
      <c r="U317" s="501"/>
      <c r="V317" s="501"/>
      <c r="W317" s="501"/>
      <c r="X317" s="501"/>
      <c r="Y317" s="408"/>
      <c r="Z317" s="501"/>
      <c r="AA317" s="408"/>
      <c r="AB317" s="598"/>
      <c r="AC317" s="443"/>
      <c r="AD317" s="443"/>
      <c r="AE317" s="667"/>
      <c r="AF317" s="408"/>
      <c r="AG317" s="408"/>
      <c r="AH317" s="408"/>
      <c r="AI317" s="513"/>
      <c r="AJ317" s="713"/>
      <c r="AK317" s="595"/>
      <c r="AL317" s="595"/>
      <c r="AM317" s="716"/>
      <c r="AN317" s="720"/>
      <c r="AO317" s="527"/>
      <c r="AP317" s="286"/>
      <c r="AQ317" s="286"/>
      <c r="AR317" s="286"/>
      <c r="AS317" s="286"/>
      <c r="AT317" s="286"/>
      <c r="AU317" s="286"/>
      <c r="AV317" s="286"/>
      <c r="AW317" s="286"/>
      <c r="AX317" s="286"/>
      <c r="AY317" s="286"/>
      <c r="AZ317" s="333"/>
      <c r="BA317" s="339"/>
      <c r="BB317" s="335"/>
      <c r="BC317" s="335"/>
      <c r="BD317" s="335"/>
      <c r="BE317" s="526"/>
    </row>
    <row r="318" spans="1:57" ht="18.75" customHeight="1" thickBot="1">
      <c r="A318" s="292"/>
      <c r="B318" s="441"/>
      <c r="C318" s="408"/>
      <c r="D318" s="281"/>
      <c r="E318" s="531"/>
      <c r="F318" s="281"/>
      <c r="G318" s="531"/>
      <c r="H318" s="577" t="s">
        <v>163</v>
      </c>
      <c r="I318" s="113" t="s">
        <v>68</v>
      </c>
      <c r="J318" s="450"/>
      <c r="K318" s="453"/>
      <c r="L318" s="408"/>
      <c r="M318" s="699"/>
      <c r="N318" s="531"/>
      <c r="O318" s="284"/>
      <c r="P318" s="286"/>
      <c r="Q318" s="286"/>
      <c r="R318" s="286"/>
      <c r="S318" s="501"/>
      <c r="T318" s="501"/>
      <c r="U318" s="501"/>
      <c r="V318" s="501"/>
      <c r="W318" s="501"/>
      <c r="X318" s="501"/>
      <c r="Y318" s="408"/>
      <c r="Z318" s="501"/>
      <c r="AA318" s="408"/>
      <c r="AB318" s="598"/>
      <c r="AC318" s="443"/>
      <c r="AD318" s="443"/>
      <c r="AE318" s="667"/>
      <c r="AF318" s="408"/>
      <c r="AG318" s="408"/>
      <c r="AH318" s="408"/>
      <c r="AI318" s="513"/>
      <c r="AJ318" s="713"/>
      <c r="AK318" s="595"/>
      <c r="AL318" s="595"/>
      <c r="AM318" s="716"/>
      <c r="AN318" s="720"/>
      <c r="AO318" s="527"/>
      <c r="AP318" s="286"/>
      <c r="AQ318" s="286"/>
      <c r="AR318" s="286"/>
      <c r="AS318" s="286"/>
      <c r="AT318" s="286"/>
      <c r="AU318" s="286"/>
      <c r="AV318" s="286"/>
      <c r="AW318" s="286"/>
      <c r="AX318" s="286"/>
      <c r="AY318" s="286"/>
      <c r="AZ318" s="333"/>
      <c r="BA318" s="339"/>
      <c r="BB318" s="335"/>
      <c r="BC318" s="335"/>
      <c r="BD318" s="335"/>
      <c r="BE318" s="526"/>
    </row>
    <row r="319" spans="1:57" ht="57" customHeight="1" thickBot="1">
      <c r="A319" s="293"/>
      <c r="B319" s="687"/>
      <c r="C319" s="455"/>
      <c r="D319" s="282"/>
      <c r="E319" s="532"/>
      <c r="F319" s="282"/>
      <c r="G319" s="532"/>
      <c r="H319" s="578"/>
      <c r="I319" s="113" t="s">
        <v>68</v>
      </c>
      <c r="J319" s="558"/>
      <c r="K319" s="560"/>
      <c r="L319" s="408"/>
      <c r="M319" s="700"/>
      <c r="N319" s="532"/>
      <c r="O319" s="284"/>
      <c r="P319" s="286"/>
      <c r="Q319" s="286"/>
      <c r="R319" s="286"/>
      <c r="S319" s="544"/>
      <c r="T319" s="544"/>
      <c r="U319" s="502"/>
      <c r="V319" s="544"/>
      <c r="W319" s="544"/>
      <c r="X319" s="544"/>
      <c r="Y319" s="455"/>
      <c r="Z319" s="544"/>
      <c r="AA319" s="455"/>
      <c r="AB319" s="599"/>
      <c r="AC319" s="443"/>
      <c r="AD319" s="443"/>
      <c r="AE319" s="668"/>
      <c r="AF319" s="455"/>
      <c r="AG319" s="455"/>
      <c r="AH319" s="408"/>
      <c r="AI319" s="514"/>
      <c r="AJ319" s="714"/>
      <c r="AK319" s="596"/>
      <c r="AL319" s="596"/>
      <c r="AM319" s="717"/>
      <c r="AN319" s="720"/>
      <c r="AO319" s="528"/>
      <c r="AP319" s="287"/>
      <c r="AQ319" s="287"/>
      <c r="AR319" s="287"/>
      <c r="AS319" s="287"/>
      <c r="AT319" s="287"/>
      <c r="AU319" s="287"/>
      <c r="AV319" s="287"/>
      <c r="AW319" s="287"/>
      <c r="AX319" s="287"/>
      <c r="AY319" s="287"/>
      <c r="AZ319" s="340"/>
      <c r="BA319" s="341"/>
      <c r="BB319" s="342"/>
      <c r="BC319" s="342"/>
      <c r="BD319" s="342"/>
      <c r="BE319" s="529"/>
    </row>
    <row r="320" spans="1:57" ht="46.5" customHeight="1" thickBot="1">
      <c r="A320" s="291">
        <v>11</v>
      </c>
      <c r="B320" s="871" t="s">
        <v>497</v>
      </c>
      <c r="C320" s="407" t="s">
        <v>290</v>
      </c>
      <c r="D320" s="280" t="s">
        <v>32</v>
      </c>
      <c r="E320" s="407" t="s">
        <v>289</v>
      </c>
      <c r="F320" s="280" t="s">
        <v>288</v>
      </c>
      <c r="G320" s="627" t="s">
        <v>100</v>
      </c>
      <c r="H320" s="52" t="s">
        <v>194</v>
      </c>
      <c r="I320" s="113" t="s">
        <v>68</v>
      </c>
      <c r="J320" s="557">
        <f>COUNTIF(I320:I345,[3]DATOS!$D$24)</f>
        <v>26</v>
      </c>
      <c r="K320" s="559" t="str">
        <f>+IF(AND(J320&lt;6,J320&gt;0),"Moderado",IF(AND(J320&lt;12,J320&gt;5),"Mayor",IF(AND(J320&lt;20,J320&gt;11),"Catastrófico","Responda las Preguntas de Impacto")))</f>
        <v>Responda las Preguntas de Impacto</v>
      </c>
      <c r="L320" s="407"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698"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03" t="s">
        <v>287</v>
      </c>
      <c r="O320" s="283" t="s">
        <v>65</v>
      </c>
      <c r="P320" s="50" t="s">
        <v>179</v>
      </c>
      <c r="Q320" s="45" t="s">
        <v>76</v>
      </c>
      <c r="R320" s="45">
        <f>+IFERROR(VLOOKUP(Q320,[18]DATOS!$E$2:$F$17,2,FALSE),"")</f>
        <v>15</v>
      </c>
      <c r="S320" s="601">
        <f>SUM(R320:R327)</f>
        <v>100</v>
      </c>
      <c r="T320" s="286" t="str">
        <f>+IF(AND(S320&lt;=100,S320&gt;=96),"Fuerte",IF(AND(S320&lt;=95,S320&gt;=86),"Moderado",IF(AND(S320&lt;=85,J320&gt;=0),"Débil"," ")))</f>
        <v>Fuerte</v>
      </c>
      <c r="U320" s="286" t="s">
        <v>90</v>
      </c>
      <c r="V320" s="286"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286">
        <f>IF(V320="Fuerte",100,IF(V320="Moderado",50,IF(V320="Débil",0)))</f>
        <v>100</v>
      </c>
      <c r="X320" s="543">
        <f>AVERAGE(W320:W345)</f>
        <v>100</v>
      </c>
      <c r="Y320" s="543" t="s">
        <v>281</v>
      </c>
      <c r="Z320" s="543" t="s">
        <v>191</v>
      </c>
      <c r="AA320" s="681" t="s">
        <v>286</v>
      </c>
      <c r="AB320" s="665" t="str">
        <f>+IF(X320=100,"Fuerte",IF(AND(X320&lt;=99,X320&gt;=50),"Moderado",IF(X320&lt;50,"Débil"," ")))</f>
        <v>Fuerte</v>
      </c>
      <c r="AC320" s="443" t="s">
        <v>95</v>
      </c>
      <c r="AD320" s="443" t="s">
        <v>95</v>
      </c>
      <c r="AE320" s="666"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07"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07" t="str">
        <f>K320</f>
        <v>Responda las Preguntas de Impacto</v>
      </c>
      <c r="AH320" s="407"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519"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831" t="s">
        <v>285</v>
      </c>
      <c r="AK320" s="683">
        <v>43466</v>
      </c>
      <c r="AL320" s="413">
        <v>43830</v>
      </c>
      <c r="AM320" s="610" t="s">
        <v>278</v>
      </c>
      <c r="AN320" s="730" t="s">
        <v>284</v>
      </c>
      <c r="AO320" s="539"/>
      <c r="AP320" s="500"/>
      <c r="AQ320" s="500"/>
      <c r="AR320" s="500"/>
      <c r="AS320" s="500"/>
      <c r="AT320" s="500"/>
      <c r="AU320" s="500"/>
      <c r="AV320" s="500"/>
      <c r="AW320" s="500"/>
      <c r="AX320" s="500"/>
      <c r="AY320" s="500"/>
      <c r="AZ320" s="503"/>
      <c r="BA320" s="506"/>
      <c r="BB320" s="533"/>
      <c r="BC320" s="533"/>
      <c r="BD320" s="533"/>
      <c r="BE320" s="536"/>
    </row>
    <row r="321" spans="1:57" ht="30" customHeight="1" thickBot="1">
      <c r="A321" s="292"/>
      <c r="B321" s="441"/>
      <c r="C321" s="408"/>
      <c r="D321" s="281"/>
      <c r="E321" s="408"/>
      <c r="F321" s="281"/>
      <c r="G321" s="531"/>
      <c r="H321" s="47" t="s">
        <v>187</v>
      </c>
      <c r="I321" s="113" t="s">
        <v>68</v>
      </c>
      <c r="J321" s="450"/>
      <c r="K321" s="453"/>
      <c r="L321" s="408"/>
      <c r="M321" s="699"/>
      <c r="N321" s="304"/>
      <c r="O321" s="284"/>
      <c r="P321" s="50" t="s">
        <v>177</v>
      </c>
      <c r="Q321" s="45" t="s">
        <v>78</v>
      </c>
      <c r="R321" s="45">
        <f>+IFERROR(VLOOKUP(Q321,[18]DATOS!$E$2:$F$17,2,FALSE),"")</f>
        <v>15</v>
      </c>
      <c r="S321" s="602"/>
      <c r="T321" s="286"/>
      <c r="U321" s="286"/>
      <c r="V321" s="286"/>
      <c r="W321" s="286"/>
      <c r="X321" s="501"/>
      <c r="Y321" s="501"/>
      <c r="Z321" s="501"/>
      <c r="AA321" s="460"/>
      <c r="AB321" s="598"/>
      <c r="AC321" s="443"/>
      <c r="AD321" s="443"/>
      <c r="AE321" s="667"/>
      <c r="AF321" s="408"/>
      <c r="AG321" s="408"/>
      <c r="AH321" s="408"/>
      <c r="AI321" s="438"/>
      <c r="AJ321" s="398"/>
      <c r="AK321" s="414"/>
      <c r="AL321" s="414"/>
      <c r="AM321" s="551"/>
      <c r="AN321" s="513"/>
      <c r="AO321" s="540"/>
      <c r="AP321" s="501"/>
      <c r="AQ321" s="501"/>
      <c r="AR321" s="501"/>
      <c r="AS321" s="501"/>
      <c r="AT321" s="501"/>
      <c r="AU321" s="501"/>
      <c r="AV321" s="501"/>
      <c r="AW321" s="501"/>
      <c r="AX321" s="501"/>
      <c r="AY321" s="501"/>
      <c r="AZ321" s="504"/>
      <c r="BA321" s="507"/>
      <c r="BB321" s="534"/>
      <c r="BC321" s="534"/>
      <c r="BD321" s="534"/>
      <c r="BE321" s="537"/>
    </row>
    <row r="322" spans="1:57" ht="30" customHeight="1" thickBot="1">
      <c r="A322" s="292"/>
      <c r="B322" s="441"/>
      <c r="C322" s="408"/>
      <c r="D322" s="281"/>
      <c r="E322" s="408"/>
      <c r="F322" s="281"/>
      <c r="G322" s="531"/>
      <c r="H322" s="47" t="s">
        <v>186</v>
      </c>
      <c r="I322" s="113" t="s">
        <v>68</v>
      </c>
      <c r="J322" s="450"/>
      <c r="K322" s="453"/>
      <c r="L322" s="408"/>
      <c r="M322" s="699"/>
      <c r="N322" s="304"/>
      <c r="O322" s="284"/>
      <c r="P322" s="50" t="s">
        <v>175</v>
      </c>
      <c r="Q322" s="45" t="s">
        <v>80</v>
      </c>
      <c r="R322" s="45">
        <f>+IFERROR(VLOOKUP(Q322,[18]DATOS!$E$2:$F$17,2,FALSE),"")</f>
        <v>15</v>
      </c>
      <c r="S322" s="602"/>
      <c r="T322" s="286"/>
      <c r="U322" s="286"/>
      <c r="V322" s="286"/>
      <c r="W322" s="286"/>
      <c r="X322" s="501"/>
      <c r="Y322" s="501"/>
      <c r="Z322" s="501"/>
      <c r="AA322" s="460"/>
      <c r="AB322" s="598"/>
      <c r="AC322" s="443"/>
      <c r="AD322" s="443"/>
      <c r="AE322" s="667"/>
      <c r="AF322" s="408"/>
      <c r="AG322" s="408"/>
      <c r="AH322" s="408"/>
      <c r="AI322" s="438"/>
      <c r="AJ322" s="398"/>
      <c r="AK322" s="414"/>
      <c r="AL322" s="414"/>
      <c r="AM322" s="551"/>
      <c r="AN322" s="513"/>
      <c r="AO322" s="540"/>
      <c r="AP322" s="501"/>
      <c r="AQ322" s="501"/>
      <c r="AR322" s="501"/>
      <c r="AS322" s="501"/>
      <c r="AT322" s="501"/>
      <c r="AU322" s="501"/>
      <c r="AV322" s="501"/>
      <c r="AW322" s="501"/>
      <c r="AX322" s="501"/>
      <c r="AY322" s="501"/>
      <c r="AZ322" s="504"/>
      <c r="BA322" s="507"/>
      <c r="BB322" s="534"/>
      <c r="BC322" s="534"/>
      <c r="BD322" s="534"/>
      <c r="BE322" s="537"/>
    </row>
    <row r="323" spans="1:57" ht="30" customHeight="1" thickBot="1">
      <c r="A323" s="292"/>
      <c r="B323" s="441"/>
      <c r="C323" s="408"/>
      <c r="D323" s="281"/>
      <c r="E323" s="408"/>
      <c r="F323" s="281"/>
      <c r="G323" s="531"/>
      <c r="H323" s="47" t="s">
        <v>185</v>
      </c>
      <c r="I323" s="113" t="s">
        <v>68</v>
      </c>
      <c r="J323" s="450"/>
      <c r="K323" s="453"/>
      <c r="L323" s="408"/>
      <c r="M323" s="699"/>
      <c r="N323" s="304"/>
      <c r="O323" s="284"/>
      <c r="P323" s="50" t="s">
        <v>173</v>
      </c>
      <c r="Q323" s="45" t="s">
        <v>82</v>
      </c>
      <c r="R323" s="45">
        <f>+IFERROR(VLOOKUP(Q323,[18]DATOS!$E$2:$F$17,2,FALSE),"")</f>
        <v>15</v>
      </c>
      <c r="S323" s="602"/>
      <c r="T323" s="286"/>
      <c r="U323" s="286"/>
      <c r="V323" s="286"/>
      <c r="W323" s="286"/>
      <c r="X323" s="501"/>
      <c r="Y323" s="501"/>
      <c r="Z323" s="501"/>
      <c r="AA323" s="460"/>
      <c r="AB323" s="598"/>
      <c r="AC323" s="443"/>
      <c r="AD323" s="443"/>
      <c r="AE323" s="667"/>
      <c r="AF323" s="408"/>
      <c r="AG323" s="408"/>
      <c r="AH323" s="408"/>
      <c r="AI323" s="438"/>
      <c r="AJ323" s="398"/>
      <c r="AK323" s="414"/>
      <c r="AL323" s="414"/>
      <c r="AM323" s="551"/>
      <c r="AN323" s="513"/>
      <c r="AO323" s="540"/>
      <c r="AP323" s="501"/>
      <c r="AQ323" s="501"/>
      <c r="AR323" s="501"/>
      <c r="AS323" s="501"/>
      <c r="AT323" s="501"/>
      <c r="AU323" s="501"/>
      <c r="AV323" s="501"/>
      <c r="AW323" s="501"/>
      <c r="AX323" s="501"/>
      <c r="AY323" s="501"/>
      <c r="AZ323" s="504"/>
      <c r="BA323" s="507"/>
      <c r="BB323" s="534"/>
      <c r="BC323" s="534"/>
      <c r="BD323" s="534"/>
      <c r="BE323" s="537"/>
    </row>
    <row r="324" spans="1:57" ht="30" customHeight="1" thickBot="1">
      <c r="A324" s="292"/>
      <c r="B324" s="441"/>
      <c r="C324" s="408"/>
      <c r="D324" s="281"/>
      <c r="E324" s="408"/>
      <c r="F324" s="281"/>
      <c r="G324" s="531"/>
      <c r="H324" s="47" t="s">
        <v>184</v>
      </c>
      <c r="I324" s="113" t="s">
        <v>68</v>
      </c>
      <c r="J324" s="450"/>
      <c r="K324" s="453"/>
      <c r="L324" s="408"/>
      <c r="M324" s="699"/>
      <c r="N324" s="304"/>
      <c r="O324" s="284"/>
      <c r="P324" s="50" t="s">
        <v>171</v>
      </c>
      <c r="Q324" s="45" t="s">
        <v>85</v>
      </c>
      <c r="R324" s="45">
        <f>+IFERROR(VLOOKUP(Q324,[18]DATOS!$E$2:$F$17,2,FALSE),"")</f>
        <v>15</v>
      </c>
      <c r="S324" s="602"/>
      <c r="T324" s="286"/>
      <c r="U324" s="286"/>
      <c r="V324" s="286"/>
      <c r="W324" s="286"/>
      <c r="X324" s="501"/>
      <c r="Y324" s="501"/>
      <c r="Z324" s="501"/>
      <c r="AA324" s="460"/>
      <c r="AB324" s="598"/>
      <c r="AC324" s="443"/>
      <c r="AD324" s="443"/>
      <c r="AE324" s="667"/>
      <c r="AF324" s="408"/>
      <c r="AG324" s="408"/>
      <c r="AH324" s="408"/>
      <c r="AI324" s="438"/>
      <c r="AJ324" s="398"/>
      <c r="AK324" s="414"/>
      <c r="AL324" s="414"/>
      <c r="AM324" s="551"/>
      <c r="AN324" s="513"/>
      <c r="AO324" s="540"/>
      <c r="AP324" s="501"/>
      <c r="AQ324" s="501"/>
      <c r="AR324" s="501"/>
      <c r="AS324" s="501"/>
      <c r="AT324" s="501"/>
      <c r="AU324" s="501"/>
      <c r="AV324" s="501"/>
      <c r="AW324" s="501"/>
      <c r="AX324" s="501"/>
      <c r="AY324" s="501"/>
      <c r="AZ324" s="504"/>
      <c r="BA324" s="507"/>
      <c r="BB324" s="534"/>
      <c r="BC324" s="534"/>
      <c r="BD324" s="534"/>
      <c r="BE324" s="537"/>
    </row>
    <row r="325" spans="1:57" ht="30" customHeight="1" thickBot="1">
      <c r="A325" s="292"/>
      <c r="B325" s="441"/>
      <c r="C325" s="408"/>
      <c r="D325" s="281"/>
      <c r="E325" s="408"/>
      <c r="F325" s="281"/>
      <c r="G325" s="531"/>
      <c r="H325" s="47" t="s">
        <v>183</v>
      </c>
      <c r="I325" s="113" t="s">
        <v>68</v>
      </c>
      <c r="J325" s="450"/>
      <c r="K325" s="453"/>
      <c r="L325" s="408"/>
      <c r="M325" s="699"/>
      <c r="N325" s="304"/>
      <c r="O325" s="284"/>
      <c r="P325" s="51" t="s">
        <v>170</v>
      </c>
      <c r="Q325" s="45" t="s">
        <v>98</v>
      </c>
      <c r="R325" s="45">
        <f>+IFERROR(VLOOKUP(Q325,[18]DATOS!$E$2:$F$17,2,FALSE),"")</f>
        <v>15</v>
      </c>
      <c r="S325" s="602"/>
      <c r="T325" s="286"/>
      <c r="U325" s="286"/>
      <c r="V325" s="286"/>
      <c r="W325" s="286"/>
      <c r="X325" s="501"/>
      <c r="Y325" s="501"/>
      <c r="Z325" s="501"/>
      <c r="AA325" s="460"/>
      <c r="AB325" s="598"/>
      <c r="AC325" s="443"/>
      <c r="AD325" s="443"/>
      <c r="AE325" s="667"/>
      <c r="AF325" s="408"/>
      <c r="AG325" s="408"/>
      <c r="AH325" s="408"/>
      <c r="AI325" s="438"/>
      <c r="AJ325" s="398"/>
      <c r="AK325" s="414"/>
      <c r="AL325" s="414"/>
      <c r="AM325" s="551"/>
      <c r="AN325" s="513"/>
      <c r="AO325" s="540"/>
      <c r="AP325" s="501"/>
      <c r="AQ325" s="501"/>
      <c r="AR325" s="501"/>
      <c r="AS325" s="501"/>
      <c r="AT325" s="501"/>
      <c r="AU325" s="501"/>
      <c r="AV325" s="501"/>
      <c r="AW325" s="501"/>
      <c r="AX325" s="501"/>
      <c r="AY325" s="501"/>
      <c r="AZ325" s="504"/>
      <c r="BA325" s="507"/>
      <c r="BB325" s="534"/>
      <c r="BC325" s="534"/>
      <c r="BD325" s="534"/>
      <c r="BE325" s="537"/>
    </row>
    <row r="326" spans="1:57" ht="30" customHeight="1" thickBot="1">
      <c r="A326" s="292"/>
      <c r="B326" s="441"/>
      <c r="C326" s="408"/>
      <c r="D326" s="281"/>
      <c r="E326" s="408"/>
      <c r="F326" s="281"/>
      <c r="G326" s="531"/>
      <c r="H326" s="47" t="s">
        <v>182</v>
      </c>
      <c r="I326" s="113" t="s">
        <v>68</v>
      </c>
      <c r="J326" s="450"/>
      <c r="K326" s="453"/>
      <c r="L326" s="408"/>
      <c r="M326" s="699"/>
      <c r="N326" s="304"/>
      <c r="O326" s="284"/>
      <c r="P326" s="50" t="s">
        <v>168</v>
      </c>
      <c r="Q326" s="50" t="s">
        <v>87</v>
      </c>
      <c r="R326" s="50">
        <f>+IFERROR(VLOOKUP(Q326,[18]DATOS!$E$2:$F$17,2,FALSE),"")</f>
        <v>10</v>
      </c>
      <c r="S326" s="602"/>
      <c r="T326" s="286"/>
      <c r="U326" s="286"/>
      <c r="V326" s="286"/>
      <c r="W326" s="286"/>
      <c r="X326" s="501"/>
      <c r="Y326" s="501"/>
      <c r="Z326" s="501"/>
      <c r="AA326" s="460"/>
      <c r="AB326" s="598"/>
      <c r="AC326" s="443"/>
      <c r="AD326" s="443"/>
      <c r="AE326" s="667"/>
      <c r="AF326" s="408"/>
      <c r="AG326" s="408"/>
      <c r="AH326" s="408"/>
      <c r="AI326" s="438"/>
      <c r="AJ326" s="398"/>
      <c r="AK326" s="414"/>
      <c r="AL326" s="414"/>
      <c r="AM326" s="551"/>
      <c r="AN326" s="513"/>
      <c r="AO326" s="540"/>
      <c r="AP326" s="501"/>
      <c r="AQ326" s="501"/>
      <c r="AR326" s="501"/>
      <c r="AS326" s="501"/>
      <c r="AT326" s="501"/>
      <c r="AU326" s="501"/>
      <c r="AV326" s="501"/>
      <c r="AW326" s="501"/>
      <c r="AX326" s="501"/>
      <c r="AY326" s="501"/>
      <c r="AZ326" s="504"/>
      <c r="BA326" s="507"/>
      <c r="BB326" s="534"/>
      <c r="BC326" s="534"/>
      <c r="BD326" s="534"/>
      <c r="BE326" s="537"/>
    </row>
    <row r="327" spans="1:57" ht="72" customHeight="1" thickBot="1">
      <c r="A327" s="292"/>
      <c r="B327" s="441"/>
      <c r="C327" s="408"/>
      <c r="D327" s="281"/>
      <c r="E327" s="409"/>
      <c r="F327" s="281"/>
      <c r="G327" s="531"/>
      <c r="H327" s="47" t="s">
        <v>181</v>
      </c>
      <c r="I327" s="113" t="s">
        <v>68</v>
      </c>
      <c r="J327" s="450"/>
      <c r="K327" s="453"/>
      <c r="L327" s="408"/>
      <c r="M327" s="699"/>
      <c r="N327" s="304"/>
      <c r="O327" s="284"/>
      <c r="P327" s="49"/>
      <c r="Q327" s="49"/>
      <c r="R327" s="49"/>
      <c r="S327" s="603"/>
      <c r="T327" s="286"/>
      <c r="U327" s="286"/>
      <c r="V327" s="286"/>
      <c r="W327" s="286"/>
      <c r="X327" s="501"/>
      <c r="Y327" s="502"/>
      <c r="Z327" s="502"/>
      <c r="AA327" s="729"/>
      <c r="AB327" s="598"/>
      <c r="AC327" s="443"/>
      <c r="AD327" s="443"/>
      <c r="AE327" s="667"/>
      <c r="AF327" s="408"/>
      <c r="AG327" s="408"/>
      <c r="AH327" s="408"/>
      <c r="AI327" s="438"/>
      <c r="AJ327" s="398"/>
      <c r="AK327" s="415"/>
      <c r="AL327" s="415"/>
      <c r="AM327" s="552"/>
      <c r="AN327" s="513"/>
      <c r="AO327" s="541"/>
      <c r="AP327" s="502"/>
      <c r="AQ327" s="502"/>
      <c r="AR327" s="502"/>
      <c r="AS327" s="502"/>
      <c r="AT327" s="502"/>
      <c r="AU327" s="502"/>
      <c r="AV327" s="502"/>
      <c r="AW327" s="502"/>
      <c r="AX327" s="502"/>
      <c r="AY327" s="502"/>
      <c r="AZ327" s="505"/>
      <c r="BA327" s="508"/>
      <c r="BB327" s="535"/>
      <c r="BC327" s="535"/>
      <c r="BD327" s="535"/>
      <c r="BE327" s="538"/>
    </row>
    <row r="328" spans="1:57" ht="30" customHeight="1" thickBot="1">
      <c r="A328" s="292"/>
      <c r="B328" s="441"/>
      <c r="C328" s="408"/>
      <c r="D328" s="281"/>
      <c r="E328" s="530" t="s">
        <v>283</v>
      </c>
      <c r="F328" s="281"/>
      <c r="G328" s="531"/>
      <c r="H328" s="47" t="s">
        <v>180</v>
      </c>
      <c r="I328" s="113" t="s">
        <v>68</v>
      </c>
      <c r="J328" s="450"/>
      <c r="K328" s="453"/>
      <c r="L328" s="408"/>
      <c r="M328" s="699"/>
      <c r="N328" s="304" t="s">
        <v>282</v>
      </c>
      <c r="O328" s="407" t="s">
        <v>65</v>
      </c>
      <c r="P328" s="45" t="s">
        <v>179</v>
      </c>
      <c r="Q328" s="45" t="s">
        <v>76</v>
      </c>
      <c r="R328" s="45">
        <f>+IFERROR(VLOOKUP(Q328,[18]DATOS!$E$2:$F$17,2,FALSE),"")</f>
        <v>15</v>
      </c>
      <c r="S328" s="543">
        <f>SUM(R328:R337)</f>
        <v>100</v>
      </c>
      <c r="T328" s="543" t="str">
        <f>+IF(AND(S328&lt;=100,S328&gt;=96),"Fuerte",IF(AND(S328&lt;=95,S328&gt;=86),"Moderado",IF(AND(S328&lt;=85,J328&gt;=0),"Débil"," ")))</f>
        <v>Fuerte</v>
      </c>
      <c r="U328" s="543" t="s">
        <v>90</v>
      </c>
      <c r="V328" s="543"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43">
        <f>IF(V328="Fuerte",100,IF(V328="Moderado",50,IF(V328="Débil",0)))</f>
        <v>100</v>
      </c>
      <c r="X328" s="501"/>
      <c r="Y328" s="545" t="s">
        <v>281</v>
      </c>
      <c r="Z328" s="600" t="s">
        <v>206</v>
      </c>
      <c r="AA328" s="545" t="s">
        <v>280</v>
      </c>
      <c r="AB328" s="598"/>
      <c r="AC328" s="443"/>
      <c r="AD328" s="443"/>
      <c r="AE328" s="667"/>
      <c r="AF328" s="408"/>
      <c r="AG328" s="408"/>
      <c r="AH328" s="408"/>
      <c r="AI328" s="438"/>
      <c r="AJ328" s="831" t="s">
        <v>279</v>
      </c>
      <c r="AK328" s="399">
        <v>43466</v>
      </c>
      <c r="AL328" s="399">
        <v>43830</v>
      </c>
      <c r="AM328" s="284" t="s">
        <v>278</v>
      </c>
      <c r="AN328" s="513"/>
      <c r="AO328" s="527"/>
      <c r="AP328" s="286"/>
      <c r="AQ328" s="286"/>
      <c r="AR328" s="286"/>
      <c r="AS328" s="286"/>
      <c r="AT328" s="286"/>
      <c r="AU328" s="286"/>
      <c r="AV328" s="286"/>
      <c r="AW328" s="286"/>
      <c r="AX328" s="286"/>
      <c r="AY328" s="286"/>
      <c r="AZ328" s="333"/>
      <c r="BA328" s="339"/>
      <c r="BB328" s="335"/>
      <c r="BC328" s="335"/>
      <c r="BD328" s="335"/>
      <c r="BE328" s="526"/>
    </row>
    <row r="329" spans="1:57" ht="30" customHeight="1" thickBot="1">
      <c r="A329" s="292"/>
      <c r="B329" s="441"/>
      <c r="C329" s="408"/>
      <c r="D329" s="281"/>
      <c r="E329" s="531"/>
      <c r="F329" s="281"/>
      <c r="G329" s="531"/>
      <c r="H329" s="47" t="s">
        <v>178</v>
      </c>
      <c r="I329" s="113" t="s">
        <v>68</v>
      </c>
      <c r="J329" s="450"/>
      <c r="K329" s="453"/>
      <c r="L329" s="408"/>
      <c r="M329" s="699"/>
      <c r="N329" s="304"/>
      <c r="O329" s="408"/>
      <c r="P329" s="46" t="s">
        <v>177</v>
      </c>
      <c r="Q329" s="45" t="s">
        <v>78</v>
      </c>
      <c r="R329" s="45">
        <f>+IFERROR(VLOOKUP(Q329,[18]DATOS!$E$2:$F$17,2,FALSE),"")</f>
        <v>15</v>
      </c>
      <c r="S329" s="501"/>
      <c r="T329" s="501"/>
      <c r="U329" s="501"/>
      <c r="V329" s="501"/>
      <c r="W329" s="501"/>
      <c r="X329" s="501"/>
      <c r="Y329" s="408"/>
      <c r="Z329" s="501"/>
      <c r="AA329" s="408"/>
      <c r="AB329" s="598"/>
      <c r="AC329" s="443"/>
      <c r="AD329" s="443"/>
      <c r="AE329" s="667"/>
      <c r="AF329" s="408"/>
      <c r="AG329" s="408"/>
      <c r="AH329" s="408"/>
      <c r="AI329" s="438"/>
      <c r="AJ329" s="398"/>
      <c r="AK329" s="399"/>
      <c r="AL329" s="399"/>
      <c r="AM329" s="284"/>
      <c r="AN329" s="513"/>
      <c r="AO329" s="527"/>
      <c r="AP329" s="286"/>
      <c r="AQ329" s="286"/>
      <c r="AR329" s="286"/>
      <c r="AS329" s="286"/>
      <c r="AT329" s="286"/>
      <c r="AU329" s="286"/>
      <c r="AV329" s="286"/>
      <c r="AW329" s="286"/>
      <c r="AX329" s="286"/>
      <c r="AY329" s="286"/>
      <c r="AZ329" s="333"/>
      <c r="BA329" s="339"/>
      <c r="BB329" s="335"/>
      <c r="BC329" s="335"/>
      <c r="BD329" s="335"/>
      <c r="BE329" s="526"/>
    </row>
    <row r="330" spans="1:57" ht="30" customHeight="1" thickBot="1">
      <c r="A330" s="292"/>
      <c r="B330" s="441"/>
      <c r="C330" s="408"/>
      <c r="D330" s="281"/>
      <c r="E330" s="531"/>
      <c r="F330" s="281"/>
      <c r="G330" s="531"/>
      <c r="H330" s="47" t="s">
        <v>176</v>
      </c>
      <c r="I330" s="113" t="s">
        <v>68</v>
      </c>
      <c r="J330" s="450"/>
      <c r="K330" s="453"/>
      <c r="L330" s="408"/>
      <c r="M330" s="699"/>
      <c r="N330" s="304"/>
      <c r="O330" s="408"/>
      <c r="P330" s="46" t="s">
        <v>175</v>
      </c>
      <c r="Q330" s="45" t="s">
        <v>80</v>
      </c>
      <c r="R330" s="45">
        <f>+IFERROR(VLOOKUP(Q330,[18]DATOS!$E$2:$F$17,2,FALSE),"")</f>
        <v>15</v>
      </c>
      <c r="S330" s="501"/>
      <c r="T330" s="501"/>
      <c r="U330" s="501"/>
      <c r="V330" s="501"/>
      <c r="W330" s="501"/>
      <c r="X330" s="501"/>
      <c r="Y330" s="408"/>
      <c r="Z330" s="501"/>
      <c r="AA330" s="408"/>
      <c r="AB330" s="598"/>
      <c r="AC330" s="443"/>
      <c r="AD330" s="443"/>
      <c r="AE330" s="667"/>
      <c r="AF330" s="408"/>
      <c r="AG330" s="408"/>
      <c r="AH330" s="408"/>
      <c r="AI330" s="438"/>
      <c r="AJ330" s="398"/>
      <c r="AK330" s="399"/>
      <c r="AL330" s="399"/>
      <c r="AM330" s="284"/>
      <c r="AN330" s="513"/>
      <c r="AO330" s="527"/>
      <c r="AP330" s="286"/>
      <c r="AQ330" s="286"/>
      <c r="AR330" s="286"/>
      <c r="AS330" s="286"/>
      <c r="AT330" s="286"/>
      <c r="AU330" s="286"/>
      <c r="AV330" s="286"/>
      <c r="AW330" s="286"/>
      <c r="AX330" s="286"/>
      <c r="AY330" s="286"/>
      <c r="AZ330" s="333"/>
      <c r="BA330" s="339"/>
      <c r="BB330" s="335"/>
      <c r="BC330" s="335"/>
      <c r="BD330" s="335"/>
      <c r="BE330" s="526"/>
    </row>
    <row r="331" spans="1:57" ht="30" customHeight="1" thickBot="1">
      <c r="A331" s="292"/>
      <c r="B331" s="441"/>
      <c r="C331" s="408"/>
      <c r="D331" s="281"/>
      <c r="E331" s="531"/>
      <c r="F331" s="281"/>
      <c r="G331" s="531"/>
      <c r="H331" s="47" t="s">
        <v>174</v>
      </c>
      <c r="I331" s="113" t="s">
        <v>68</v>
      </c>
      <c r="J331" s="450"/>
      <c r="K331" s="453"/>
      <c r="L331" s="408"/>
      <c r="M331" s="699"/>
      <c r="N331" s="304"/>
      <c r="O331" s="408"/>
      <c r="P331" s="46" t="s">
        <v>173</v>
      </c>
      <c r="Q331" s="45" t="s">
        <v>82</v>
      </c>
      <c r="R331" s="45">
        <f>+IFERROR(VLOOKUP(Q331,[18]DATOS!$E$2:$F$17,2,FALSE),"")</f>
        <v>15</v>
      </c>
      <c r="S331" s="501"/>
      <c r="T331" s="501"/>
      <c r="U331" s="501"/>
      <c r="V331" s="501"/>
      <c r="W331" s="501"/>
      <c r="X331" s="501"/>
      <c r="Y331" s="408"/>
      <c r="Z331" s="501"/>
      <c r="AA331" s="408"/>
      <c r="AB331" s="598"/>
      <c r="AC331" s="443"/>
      <c r="AD331" s="443"/>
      <c r="AE331" s="667"/>
      <c r="AF331" s="408"/>
      <c r="AG331" s="408"/>
      <c r="AH331" s="408"/>
      <c r="AI331" s="438"/>
      <c r="AJ331" s="398"/>
      <c r="AK331" s="399"/>
      <c r="AL331" s="399"/>
      <c r="AM331" s="284"/>
      <c r="AN331" s="513"/>
      <c r="AO331" s="527"/>
      <c r="AP331" s="286"/>
      <c r="AQ331" s="286"/>
      <c r="AR331" s="286"/>
      <c r="AS331" s="286"/>
      <c r="AT331" s="286"/>
      <c r="AU331" s="286"/>
      <c r="AV331" s="286"/>
      <c r="AW331" s="286"/>
      <c r="AX331" s="286"/>
      <c r="AY331" s="286"/>
      <c r="AZ331" s="333"/>
      <c r="BA331" s="339"/>
      <c r="BB331" s="335"/>
      <c r="BC331" s="335"/>
      <c r="BD331" s="335"/>
      <c r="BE331" s="526"/>
    </row>
    <row r="332" spans="1:57" ht="18.75" customHeight="1" thickBot="1">
      <c r="A332" s="292"/>
      <c r="B332" s="441"/>
      <c r="C332" s="408"/>
      <c r="D332" s="281"/>
      <c r="E332" s="531"/>
      <c r="F332" s="281"/>
      <c r="G332" s="531"/>
      <c r="H332" s="421" t="s">
        <v>172</v>
      </c>
      <c r="I332" s="113" t="s">
        <v>68</v>
      </c>
      <c r="J332" s="450"/>
      <c r="K332" s="453"/>
      <c r="L332" s="408"/>
      <c r="M332" s="699"/>
      <c r="N332" s="304"/>
      <c r="O332" s="408"/>
      <c r="P332" s="46" t="s">
        <v>171</v>
      </c>
      <c r="Q332" s="45" t="s">
        <v>85</v>
      </c>
      <c r="R332" s="45">
        <f>+IFERROR(VLOOKUP(Q332,[18]DATOS!$E$2:$F$17,2,FALSE),"")</f>
        <v>15</v>
      </c>
      <c r="S332" s="501"/>
      <c r="T332" s="501"/>
      <c r="U332" s="501"/>
      <c r="V332" s="501"/>
      <c r="W332" s="501"/>
      <c r="X332" s="501"/>
      <c r="Y332" s="408"/>
      <c r="Z332" s="501"/>
      <c r="AA332" s="408"/>
      <c r="AB332" s="598"/>
      <c r="AC332" s="443"/>
      <c r="AD332" s="443"/>
      <c r="AE332" s="667"/>
      <c r="AF332" s="408"/>
      <c r="AG332" s="408"/>
      <c r="AH332" s="408"/>
      <c r="AI332" s="438"/>
      <c r="AJ332" s="398"/>
      <c r="AK332" s="399"/>
      <c r="AL332" s="399"/>
      <c r="AM332" s="284"/>
      <c r="AN332" s="513"/>
      <c r="AO332" s="527"/>
      <c r="AP332" s="286"/>
      <c r="AQ332" s="286"/>
      <c r="AR332" s="286"/>
      <c r="AS332" s="286"/>
      <c r="AT332" s="286"/>
      <c r="AU332" s="286"/>
      <c r="AV332" s="286"/>
      <c r="AW332" s="286"/>
      <c r="AX332" s="286"/>
      <c r="AY332" s="286"/>
      <c r="AZ332" s="333"/>
      <c r="BA332" s="339"/>
      <c r="BB332" s="335"/>
      <c r="BC332" s="335"/>
      <c r="BD332" s="335"/>
      <c r="BE332" s="526"/>
    </row>
    <row r="333" spans="1:57" ht="45.75" customHeight="1" thickBot="1">
      <c r="A333" s="292"/>
      <c r="B333" s="441"/>
      <c r="C333" s="408"/>
      <c r="D333" s="281"/>
      <c r="E333" s="531"/>
      <c r="F333" s="281"/>
      <c r="G333" s="531"/>
      <c r="H333" s="421"/>
      <c r="I333" s="113" t="s">
        <v>68</v>
      </c>
      <c r="J333" s="450"/>
      <c r="K333" s="453"/>
      <c r="L333" s="408"/>
      <c r="M333" s="699"/>
      <c r="N333" s="304"/>
      <c r="O333" s="408"/>
      <c r="P333" s="46" t="s">
        <v>170</v>
      </c>
      <c r="Q333" s="45" t="s">
        <v>98</v>
      </c>
      <c r="R333" s="45">
        <f>+IFERROR(VLOOKUP(Q333,[18]DATOS!$E$2:$F$17,2,FALSE),"")</f>
        <v>15</v>
      </c>
      <c r="S333" s="501"/>
      <c r="T333" s="501"/>
      <c r="U333" s="501"/>
      <c r="V333" s="501"/>
      <c r="W333" s="501"/>
      <c r="X333" s="501"/>
      <c r="Y333" s="408"/>
      <c r="Z333" s="501"/>
      <c r="AA333" s="408"/>
      <c r="AB333" s="598"/>
      <c r="AC333" s="443"/>
      <c r="AD333" s="443"/>
      <c r="AE333" s="667"/>
      <c r="AF333" s="408"/>
      <c r="AG333" s="408"/>
      <c r="AH333" s="408"/>
      <c r="AI333" s="438"/>
      <c r="AJ333" s="398"/>
      <c r="AK333" s="399"/>
      <c r="AL333" s="399"/>
      <c r="AM333" s="284"/>
      <c r="AN333" s="513"/>
      <c r="AO333" s="527"/>
      <c r="AP333" s="286"/>
      <c r="AQ333" s="286"/>
      <c r="AR333" s="286"/>
      <c r="AS333" s="286"/>
      <c r="AT333" s="286"/>
      <c r="AU333" s="286"/>
      <c r="AV333" s="286"/>
      <c r="AW333" s="286"/>
      <c r="AX333" s="286"/>
      <c r="AY333" s="286"/>
      <c r="AZ333" s="333"/>
      <c r="BA333" s="339"/>
      <c r="BB333" s="335"/>
      <c r="BC333" s="335"/>
      <c r="BD333" s="335"/>
      <c r="BE333" s="526"/>
    </row>
    <row r="334" spans="1:57" ht="27.75" customHeight="1" thickBot="1">
      <c r="A334" s="292"/>
      <c r="B334" s="441"/>
      <c r="C334" s="408"/>
      <c r="D334" s="281"/>
      <c r="E334" s="531"/>
      <c r="F334" s="281"/>
      <c r="G334" s="531"/>
      <c r="H334" s="555" t="s">
        <v>169</v>
      </c>
      <c r="I334" s="113" t="s">
        <v>68</v>
      </c>
      <c r="J334" s="450"/>
      <c r="K334" s="453"/>
      <c r="L334" s="408"/>
      <c r="M334" s="699"/>
      <c r="N334" s="304"/>
      <c r="O334" s="408"/>
      <c r="P334" s="46" t="s">
        <v>168</v>
      </c>
      <c r="Q334" s="50" t="s">
        <v>87</v>
      </c>
      <c r="R334" s="45">
        <f>+IFERROR(VLOOKUP(Q334,[18]DATOS!$E$2:$F$17,2,FALSE),"")</f>
        <v>10</v>
      </c>
      <c r="S334" s="501"/>
      <c r="T334" s="501"/>
      <c r="U334" s="501"/>
      <c r="V334" s="501"/>
      <c r="W334" s="501"/>
      <c r="X334" s="501"/>
      <c r="Y334" s="408"/>
      <c r="Z334" s="501"/>
      <c r="AA334" s="408"/>
      <c r="AB334" s="598"/>
      <c r="AC334" s="443"/>
      <c r="AD334" s="443"/>
      <c r="AE334" s="667"/>
      <c r="AF334" s="408"/>
      <c r="AG334" s="408"/>
      <c r="AH334" s="408"/>
      <c r="AI334" s="438"/>
      <c r="AJ334" s="398"/>
      <c r="AK334" s="399"/>
      <c r="AL334" s="399"/>
      <c r="AM334" s="284"/>
      <c r="AN334" s="513"/>
      <c r="AO334" s="527"/>
      <c r="AP334" s="286"/>
      <c r="AQ334" s="286"/>
      <c r="AR334" s="286"/>
      <c r="AS334" s="286"/>
      <c r="AT334" s="286"/>
      <c r="AU334" s="286"/>
      <c r="AV334" s="286"/>
      <c r="AW334" s="286"/>
      <c r="AX334" s="286"/>
      <c r="AY334" s="286"/>
      <c r="AZ334" s="333"/>
      <c r="BA334" s="339"/>
      <c r="BB334" s="335"/>
      <c r="BC334" s="335"/>
      <c r="BD334" s="335"/>
      <c r="BE334" s="526"/>
    </row>
    <row r="335" spans="1:57" ht="26.25" customHeight="1" thickBot="1">
      <c r="A335" s="292"/>
      <c r="B335" s="441"/>
      <c r="C335" s="408"/>
      <c r="D335" s="281"/>
      <c r="E335" s="531"/>
      <c r="F335" s="281"/>
      <c r="G335" s="531"/>
      <c r="H335" s="556"/>
      <c r="I335" s="113" t="s">
        <v>68</v>
      </c>
      <c r="J335" s="450"/>
      <c r="K335" s="453"/>
      <c r="L335" s="408"/>
      <c r="M335" s="699"/>
      <c r="N335" s="531"/>
      <c r="O335" s="408"/>
      <c r="P335" s="543"/>
      <c r="Q335" s="543"/>
      <c r="R335" s="543"/>
      <c r="S335" s="501"/>
      <c r="T335" s="501"/>
      <c r="U335" s="501"/>
      <c r="V335" s="501"/>
      <c r="W335" s="501"/>
      <c r="X335" s="501"/>
      <c r="Y335" s="408"/>
      <c r="Z335" s="501"/>
      <c r="AA335" s="408"/>
      <c r="AB335" s="598"/>
      <c r="AC335" s="443"/>
      <c r="AD335" s="443"/>
      <c r="AE335" s="667"/>
      <c r="AF335" s="408"/>
      <c r="AG335" s="408"/>
      <c r="AH335" s="408"/>
      <c r="AI335" s="513"/>
      <c r="AJ335" s="574" t="s">
        <v>455</v>
      </c>
      <c r="AK335" s="594" t="s">
        <v>200</v>
      </c>
      <c r="AL335" s="594" t="s">
        <v>199</v>
      </c>
      <c r="AM335" s="545" t="s">
        <v>198</v>
      </c>
      <c r="AN335" s="513"/>
      <c r="AO335" s="527"/>
      <c r="AP335" s="286"/>
      <c r="AQ335" s="286"/>
      <c r="AR335" s="286"/>
      <c r="AS335" s="286"/>
      <c r="AT335" s="286"/>
      <c r="AU335" s="286"/>
      <c r="AV335" s="286"/>
      <c r="AW335" s="286"/>
      <c r="AX335" s="286"/>
      <c r="AY335" s="286"/>
      <c r="AZ335" s="333"/>
      <c r="BA335" s="339"/>
      <c r="BB335" s="335"/>
      <c r="BC335" s="335"/>
      <c r="BD335" s="335"/>
      <c r="BE335" s="526"/>
    </row>
    <row r="336" spans="1:57" ht="18.75" customHeight="1" thickBot="1">
      <c r="A336" s="292"/>
      <c r="B336" s="441"/>
      <c r="C336" s="408"/>
      <c r="D336" s="281"/>
      <c r="E336" s="531"/>
      <c r="F336" s="281"/>
      <c r="G336" s="531"/>
      <c r="H336" s="421" t="s">
        <v>167</v>
      </c>
      <c r="I336" s="113" t="s">
        <v>68</v>
      </c>
      <c r="J336" s="450"/>
      <c r="K336" s="453"/>
      <c r="L336" s="408"/>
      <c r="M336" s="699"/>
      <c r="N336" s="531"/>
      <c r="O336" s="408"/>
      <c r="P336" s="501"/>
      <c r="Q336" s="501"/>
      <c r="R336" s="501"/>
      <c r="S336" s="501"/>
      <c r="T336" s="501"/>
      <c r="U336" s="501"/>
      <c r="V336" s="501"/>
      <c r="W336" s="501"/>
      <c r="X336" s="501"/>
      <c r="Y336" s="408"/>
      <c r="Z336" s="501"/>
      <c r="AA336" s="408"/>
      <c r="AB336" s="598"/>
      <c r="AC336" s="443"/>
      <c r="AD336" s="443"/>
      <c r="AE336" s="667"/>
      <c r="AF336" s="408"/>
      <c r="AG336" s="408"/>
      <c r="AH336" s="408"/>
      <c r="AI336" s="513"/>
      <c r="AJ336" s="575"/>
      <c r="AK336" s="595"/>
      <c r="AL336" s="595"/>
      <c r="AM336" s="408"/>
      <c r="AN336" s="513"/>
      <c r="AO336" s="527"/>
      <c r="AP336" s="286"/>
      <c r="AQ336" s="286"/>
      <c r="AR336" s="286"/>
      <c r="AS336" s="286"/>
      <c r="AT336" s="286"/>
      <c r="AU336" s="286"/>
      <c r="AV336" s="286"/>
      <c r="AW336" s="286"/>
      <c r="AX336" s="286"/>
      <c r="AY336" s="286"/>
      <c r="AZ336" s="333"/>
      <c r="BA336" s="339"/>
      <c r="BB336" s="335"/>
      <c r="BC336" s="335"/>
      <c r="BD336" s="335"/>
      <c r="BE336" s="526"/>
    </row>
    <row r="337" spans="1:57" ht="9.75" customHeight="1" thickBot="1">
      <c r="A337" s="292"/>
      <c r="B337" s="441"/>
      <c r="C337" s="408"/>
      <c r="D337" s="281"/>
      <c r="E337" s="531"/>
      <c r="F337" s="281"/>
      <c r="G337" s="531"/>
      <c r="H337" s="421"/>
      <c r="I337" s="113" t="s">
        <v>68</v>
      </c>
      <c r="J337" s="450"/>
      <c r="K337" s="453"/>
      <c r="L337" s="408"/>
      <c r="M337" s="699"/>
      <c r="N337" s="531"/>
      <c r="O337" s="408"/>
      <c r="P337" s="501"/>
      <c r="Q337" s="501"/>
      <c r="R337" s="501"/>
      <c r="S337" s="501"/>
      <c r="T337" s="501"/>
      <c r="U337" s="501"/>
      <c r="V337" s="501"/>
      <c r="W337" s="501"/>
      <c r="X337" s="501"/>
      <c r="Y337" s="408"/>
      <c r="Z337" s="501"/>
      <c r="AA337" s="408"/>
      <c r="AB337" s="598"/>
      <c r="AC337" s="443"/>
      <c r="AD337" s="443"/>
      <c r="AE337" s="667"/>
      <c r="AF337" s="408"/>
      <c r="AG337" s="408"/>
      <c r="AH337" s="408"/>
      <c r="AI337" s="513"/>
      <c r="AJ337" s="575"/>
      <c r="AK337" s="595"/>
      <c r="AL337" s="595"/>
      <c r="AM337" s="408"/>
      <c r="AN337" s="513"/>
      <c r="AO337" s="527"/>
      <c r="AP337" s="286"/>
      <c r="AQ337" s="286"/>
      <c r="AR337" s="286"/>
      <c r="AS337" s="286"/>
      <c r="AT337" s="286"/>
      <c r="AU337" s="286"/>
      <c r="AV337" s="286"/>
      <c r="AW337" s="286"/>
      <c r="AX337" s="286"/>
      <c r="AY337" s="286"/>
      <c r="AZ337" s="333"/>
      <c r="BA337" s="339"/>
      <c r="BB337" s="335"/>
      <c r="BC337" s="335"/>
      <c r="BD337" s="335"/>
      <c r="BE337" s="526"/>
    </row>
    <row r="338" spans="1:57" ht="18.75" customHeight="1" thickBot="1">
      <c r="A338" s="292"/>
      <c r="B338" s="441"/>
      <c r="C338" s="408"/>
      <c r="D338" s="281"/>
      <c r="E338" s="531"/>
      <c r="F338" s="281"/>
      <c r="G338" s="531"/>
      <c r="H338" s="421" t="s">
        <v>166</v>
      </c>
      <c r="I338" s="113" t="s">
        <v>68</v>
      </c>
      <c r="J338" s="450"/>
      <c r="K338" s="453"/>
      <c r="L338" s="408"/>
      <c r="M338" s="699"/>
      <c r="N338" s="531"/>
      <c r="O338" s="408"/>
      <c r="P338" s="501"/>
      <c r="Q338" s="501"/>
      <c r="R338" s="501"/>
      <c r="S338" s="501"/>
      <c r="T338" s="501"/>
      <c r="U338" s="501"/>
      <c r="V338" s="501"/>
      <c r="W338" s="501"/>
      <c r="X338" s="501"/>
      <c r="Y338" s="408"/>
      <c r="Z338" s="501"/>
      <c r="AA338" s="408"/>
      <c r="AB338" s="598"/>
      <c r="AC338" s="443"/>
      <c r="AD338" s="443"/>
      <c r="AE338" s="667"/>
      <c r="AF338" s="408"/>
      <c r="AG338" s="408"/>
      <c r="AH338" s="408"/>
      <c r="AI338" s="513"/>
      <c r="AJ338" s="575"/>
      <c r="AK338" s="595"/>
      <c r="AL338" s="595"/>
      <c r="AM338" s="408"/>
      <c r="AN338" s="513"/>
      <c r="AO338" s="527"/>
      <c r="AP338" s="286"/>
      <c r="AQ338" s="286"/>
      <c r="AR338" s="286"/>
      <c r="AS338" s="286"/>
      <c r="AT338" s="286"/>
      <c r="AU338" s="286"/>
      <c r="AV338" s="286"/>
      <c r="AW338" s="286"/>
      <c r="AX338" s="286"/>
      <c r="AY338" s="286"/>
      <c r="AZ338" s="333"/>
      <c r="BA338" s="339"/>
      <c r="BB338" s="335"/>
      <c r="BC338" s="335"/>
      <c r="BD338" s="335"/>
      <c r="BE338" s="526"/>
    </row>
    <row r="339" spans="1:57" ht="12.75" customHeight="1" thickBot="1">
      <c r="A339" s="292"/>
      <c r="B339" s="441"/>
      <c r="C339" s="408"/>
      <c r="D339" s="281"/>
      <c r="E339" s="531"/>
      <c r="F339" s="281"/>
      <c r="G339" s="531"/>
      <c r="H339" s="421"/>
      <c r="I339" s="113" t="s">
        <v>68</v>
      </c>
      <c r="J339" s="450"/>
      <c r="K339" s="453"/>
      <c r="L339" s="408"/>
      <c r="M339" s="699"/>
      <c r="N339" s="531"/>
      <c r="O339" s="408"/>
      <c r="P339" s="501"/>
      <c r="Q339" s="501"/>
      <c r="R339" s="501"/>
      <c r="S339" s="501"/>
      <c r="T339" s="501"/>
      <c r="U339" s="501"/>
      <c r="V339" s="501"/>
      <c r="W339" s="501"/>
      <c r="X339" s="501"/>
      <c r="Y339" s="408"/>
      <c r="Z339" s="501"/>
      <c r="AA339" s="408"/>
      <c r="AB339" s="598"/>
      <c r="AC339" s="443"/>
      <c r="AD339" s="443"/>
      <c r="AE339" s="667"/>
      <c r="AF339" s="408"/>
      <c r="AG339" s="408"/>
      <c r="AH339" s="408"/>
      <c r="AI339" s="513"/>
      <c r="AJ339" s="575"/>
      <c r="AK339" s="595"/>
      <c r="AL339" s="595"/>
      <c r="AM339" s="408"/>
      <c r="AN339" s="513"/>
      <c r="AO339" s="527"/>
      <c r="AP339" s="286"/>
      <c r="AQ339" s="286"/>
      <c r="AR339" s="286"/>
      <c r="AS339" s="286"/>
      <c r="AT339" s="286"/>
      <c r="AU339" s="286"/>
      <c r="AV339" s="286"/>
      <c r="AW339" s="286"/>
      <c r="AX339" s="286"/>
      <c r="AY339" s="286"/>
      <c r="AZ339" s="333"/>
      <c r="BA339" s="339"/>
      <c r="BB339" s="335"/>
      <c r="BC339" s="335"/>
      <c r="BD339" s="335"/>
      <c r="BE339" s="526"/>
    </row>
    <row r="340" spans="1:57" ht="18.75" customHeight="1" thickBot="1">
      <c r="A340" s="292"/>
      <c r="B340" s="441"/>
      <c r="C340" s="408"/>
      <c r="D340" s="281"/>
      <c r="E340" s="531"/>
      <c r="F340" s="281"/>
      <c r="G340" s="531"/>
      <c r="H340" s="421" t="s">
        <v>165</v>
      </c>
      <c r="I340" s="113" t="s">
        <v>68</v>
      </c>
      <c r="J340" s="450"/>
      <c r="K340" s="453"/>
      <c r="L340" s="408"/>
      <c r="M340" s="699"/>
      <c r="N340" s="531"/>
      <c r="O340" s="408"/>
      <c r="P340" s="501"/>
      <c r="Q340" s="501"/>
      <c r="R340" s="501"/>
      <c r="S340" s="501"/>
      <c r="T340" s="501"/>
      <c r="U340" s="501"/>
      <c r="V340" s="501"/>
      <c r="W340" s="501"/>
      <c r="X340" s="501"/>
      <c r="Y340" s="408"/>
      <c r="Z340" s="501"/>
      <c r="AA340" s="408"/>
      <c r="AB340" s="598"/>
      <c r="AC340" s="443"/>
      <c r="AD340" s="443"/>
      <c r="AE340" s="667"/>
      <c r="AF340" s="408"/>
      <c r="AG340" s="408"/>
      <c r="AH340" s="408"/>
      <c r="AI340" s="513"/>
      <c r="AJ340" s="575"/>
      <c r="AK340" s="595"/>
      <c r="AL340" s="595"/>
      <c r="AM340" s="408"/>
      <c r="AN340" s="513"/>
      <c r="AO340" s="527"/>
      <c r="AP340" s="286"/>
      <c r="AQ340" s="286"/>
      <c r="AR340" s="286"/>
      <c r="AS340" s="286"/>
      <c r="AT340" s="286"/>
      <c r="AU340" s="286"/>
      <c r="AV340" s="286"/>
      <c r="AW340" s="286"/>
      <c r="AX340" s="286"/>
      <c r="AY340" s="286"/>
      <c r="AZ340" s="333"/>
      <c r="BA340" s="339"/>
      <c r="BB340" s="335"/>
      <c r="BC340" s="335"/>
      <c r="BD340" s="335"/>
      <c r="BE340" s="526"/>
    </row>
    <row r="341" spans="1:57" ht="12.75" customHeight="1" thickBot="1">
      <c r="A341" s="292"/>
      <c r="B341" s="441"/>
      <c r="C341" s="408"/>
      <c r="D341" s="281"/>
      <c r="E341" s="531"/>
      <c r="F341" s="281"/>
      <c r="G341" s="531"/>
      <c r="H341" s="421"/>
      <c r="I341" s="113" t="s">
        <v>68</v>
      </c>
      <c r="J341" s="450"/>
      <c r="K341" s="453"/>
      <c r="L341" s="408"/>
      <c r="M341" s="699"/>
      <c r="N341" s="531"/>
      <c r="O341" s="408"/>
      <c r="P341" s="501"/>
      <c r="Q341" s="501"/>
      <c r="R341" s="501"/>
      <c r="S341" s="501"/>
      <c r="T341" s="501"/>
      <c r="U341" s="501"/>
      <c r="V341" s="501"/>
      <c r="W341" s="501"/>
      <c r="X341" s="501"/>
      <c r="Y341" s="408"/>
      <c r="Z341" s="501"/>
      <c r="AA341" s="408"/>
      <c r="AB341" s="598"/>
      <c r="AC341" s="443"/>
      <c r="AD341" s="443"/>
      <c r="AE341" s="667"/>
      <c r="AF341" s="408"/>
      <c r="AG341" s="408"/>
      <c r="AH341" s="408"/>
      <c r="AI341" s="513"/>
      <c r="AJ341" s="575"/>
      <c r="AK341" s="595"/>
      <c r="AL341" s="595"/>
      <c r="AM341" s="408"/>
      <c r="AN341" s="513"/>
      <c r="AO341" s="527"/>
      <c r="AP341" s="286"/>
      <c r="AQ341" s="286"/>
      <c r="AR341" s="286"/>
      <c r="AS341" s="286"/>
      <c r="AT341" s="286"/>
      <c r="AU341" s="286"/>
      <c r="AV341" s="286"/>
      <c r="AW341" s="286"/>
      <c r="AX341" s="286"/>
      <c r="AY341" s="286"/>
      <c r="AZ341" s="333"/>
      <c r="BA341" s="339"/>
      <c r="BB341" s="335"/>
      <c r="BC341" s="335"/>
      <c r="BD341" s="335"/>
      <c r="BE341" s="526"/>
    </row>
    <row r="342" spans="1:57" ht="14.25" customHeight="1" thickBot="1">
      <c r="A342" s="292"/>
      <c r="B342" s="441"/>
      <c r="C342" s="408"/>
      <c r="D342" s="281"/>
      <c r="E342" s="531"/>
      <c r="F342" s="281"/>
      <c r="G342" s="531"/>
      <c r="H342" s="555" t="s">
        <v>164</v>
      </c>
      <c r="I342" s="113" t="s">
        <v>68</v>
      </c>
      <c r="J342" s="450"/>
      <c r="K342" s="453"/>
      <c r="L342" s="408"/>
      <c r="M342" s="699"/>
      <c r="N342" s="531"/>
      <c r="O342" s="408"/>
      <c r="P342" s="501"/>
      <c r="Q342" s="501"/>
      <c r="R342" s="501"/>
      <c r="S342" s="501"/>
      <c r="T342" s="501"/>
      <c r="U342" s="501"/>
      <c r="V342" s="501"/>
      <c r="W342" s="501"/>
      <c r="X342" s="501"/>
      <c r="Y342" s="408"/>
      <c r="Z342" s="501"/>
      <c r="AA342" s="408"/>
      <c r="AB342" s="598"/>
      <c r="AC342" s="443"/>
      <c r="AD342" s="443"/>
      <c r="AE342" s="667"/>
      <c r="AF342" s="408"/>
      <c r="AG342" s="408"/>
      <c r="AH342" s="408"/>
      <c r="AI342" s="513"/>
      <c r="AJ342" s="575"/>
      <c r="AK342" s="595"/>
      <c r="AL342" s="595"/>
      <c r="AM342" s="408"/>
      <c r="AN342" s="513"/>
      <c r="AO342" s="527"/>
      <c r="AP342" s="286"/>
      <c r="AQ342" s="286"/>
      <c r="AR342" s="286"/>
      <c r="AS342" s="286"/>
      <c r="AT342" s="286"/>
      <c r="AU342" s="286"/>
      <c r="AV342" s="286"/>
      <c r="AW342" s="286"/>
      <c r="AX342" s="286"/>
      <c r="AY342" s="286"/>
      <c r="AZ342" s="333"/>
      <c r="BA342" s="339"/>
      <c r="BB342" s="335"/>
      <c r="BC342" s="335"/>
      <c r="BD342" s="335"/>
      <c r="BE342" s="526"/>
    </row>
    <row r="343" spans="1:57" ht="13.5" customHeight="1" thickBot="1">
      <c r="A343" s="292"/>
      <c r="B343" s="441"/>
      <c r="C343" s="408"/>
      <c r="D343" s="281"/>
      <c r="E343" s="531"/>
      <c r="F343" s="281"/>
      <c r="G343" s="531"/>
      <c r="H343" s="556"/>
      <c r="I343" s="113" t="s">
        <v>68</v>
      </c>
      <c r="J343" s="450"/>
      <c r="K343" s="453"/>
      <c r="L343" s="408"/>
      <c r="M343" s="699"/>
      <c r="N343" s="531"/>
      <c r="O343" s="408"/>
      <c r="P343" s="501"/>
      <c r="Q343" s="501"/>
      <c r="R343" s="501"/>
      <c r="S343" s="501"/>
      <c r="T343" s="501"/>
      <c r="U343" s="501"/>
      <c r="V343" s="501"/>
      <c r="W343" s="501"/>
      <c r="X343" s="501"/>
      <c r="Y343" s="408"/>
      <c r="Z343" s="501"/>
      <c r="AA343" s="408"/>
      <c r="AB343" s="598"/>
      <c r="AC343" s="443"/>
      <c r="AD343" s="443"/>
      <c r="AE343" s="667"/>
      <c r="AF343" s="408"/>
      <c r="AG343" s="408"/>
      <c r="AH343" s="408"/>
      <c r="AI343" s="513"/>
      <c r="AJ343" s="575"/>
      <c r="AK343" s="595"/>
      <c r="AL343" s="595"/>
      <c r="AM343" s="408"/>
      <c r="AN343" s="513"/>
      <c r="AO343" s="527"/>
      <c r="AP343" s="286"/>
      <c r="AQ343" s="286"/>
      <c r="AR343" s="286"/>
      <c r="AS343" s="286"/>
      <c r="AT343" s="286"/>
      <c r="AU343" s="286"/>
      <c r="AV343" s="286"/>
      <c r="AW343" s="286"/>
      <c r="AX343" s="286"/>
      <c r="AY343" s="286"/>
      <c r="AZ343" s="333"/>
      <c r="BA343" s="339"/>
      <c r="BB343" s="335"/>
      <c r="BC343" s="335"/>
      <c r="BD343" s="335"/>
      <c r="BE343" s="526"/>
    </row>
    <row r="344" spans="1:57" ht="18.75" customHeight="1" thickBot="1">
      <c r="A344" s="292"/>
      <c r="B344" s="441"/>
      <c r="C344" s="408"/>
      <c r="D344" s="281"/>
      <c r="E344" s="531"/>
      <c r="F344" s="281"/>
      <c r="G344" s="531"/>
      <c r="H344" s="577" t="s">
        <v>163</v>
      </c>
      <c r="I344" s="113" t="s">
        <v>68</v>
      </c>
      <c r="J344" s="450"/>
      <c r="K344" s="453"/>
      <c r="L344" s="408"/>
      <c r="M344" s="699"/>
      <c r="N344" s="531"/>
      <c r="O344" s="408"/>
      <c r="P344" s="501"/>
      <c r="Q344" s="501"/>
      <c r="R344" s="501"/>
      <c r="S344" s="501"/>
      <c r="T344" s="501"/>
      <c r="U344" s="501"/>
      <c r="V344" s="501"/>
      <c r="W344" s="501"/>
      <c r="X344" s="501"/>
      <c r="Y344" s="408"/>
      <c r="Z344" s="501"/>
      <c r="AA344" s="408"/>
      <c r="AB344" s="598"/>
      <c r="AC344" s="443"/>
      <c r="AD344" s="443"/>
      <c r="AE344" s="667"/>
      <c r="AF344" s="408"/>
      <c r="AG344" s="408"/>
      <c r="AH344" s="408"/>
      <c r="AI344" s="513"/>
      <c r="AJ344" s="575"/>
      <c r="AK344" s="595"/>
      <c r="AL344" s="595"/>
      <c r="AM344" s="408"/>
      <c r="AN344" s="513"/>
      <c r="AO344" s="527"/>
      <c r="AP344" s="286"/>
      <c r="AQ344" s="286"/>
      <c r="AR344" s="286"/>
      <c r="AS344" s="286"/>
      <c r="AT344" s="286"/>
      <c r="AU344" s="286"/>
      <c r="AV344" s="286"/>
      <c r="AW344" s="286"/>
      <c r="AX344" s="286"/>
      <c r="AY344" s="286"/>
      <c r="AZ344" s="333"/>
      <c r="BA344" s="339"/>
      <c r="BB344" s="335"/>
      <c r="BC344" s="335"/>
      <c r="BD344" s="335"/>
      <c r="BE344" s="526"/>
    </row>
    <row r="345" spans="1:57" ht="15.75" customHeight="1" thickBot="1">
      <c r="A345" s="293"/>
      <c r="B345" s="687"/>
      <c r="C345" s="455"/>
      <c r="D345" s="282"/>
      <c r="E345" s="532"/>
      <c r="F345" s="282"/>
      <c r="G345" s="532"/>
      <c r="H345" s="578"/>
      <c r="I345" s="113" t="s">
        <v>68</v>
      </c>
      <c r="J345" s="558"/>
      <c r="K345" s="560"/>
      <c r="L345" s="408"/>
      <c r="M345" s="700"/>
      <c r="N345" s="532"/>
      <c r="O345" s="455"/>
      <c r="P345" s="544"/>
      <c r="Q345" s="544"/>
      <c r="R345" s="544"/>
      <c r="S345" s="544"/>
      <c r="T345" s="544"/>
      <c r="U345" s="544"/>
      <c r="V345" s="544"/>
      <c r="W345" s="544"/>
      <c r="X345" s="544"/>
      <c r="Y345" s="455"/>
      <c r="Z345" s="544"/>
      <c r="AA345" s="455"/>
      <c r="AB345" s="599"/>
      <c r="AC345" s="443"/>
      <c r="AD345" s="443"/>
      <c r="AE345" s="668"/>
      <c r="AF345" s="455"/>
      <c r="AG345" s="455"/>
      <c r="AH345" s="408"/>
      <c r="AI345" s="514"/>
      <c r="AJ345" s="576"/>
      <c r="AK345" s="596"/>
      <c r="AL345" s="596"/>
      <c r="AM345" s="455"/>
      <c r="AN345" s="514"/>
      <c r="AO345" s="528"/>
      <c r="AP345" s="287"/>
      <c r="AQ345" s="287"/>
      <c r="AR345" s="287"/>
      <c r="AS345" s="287"/>
      <c r="AT345" s="287"/>
      <c r="AU345" s="287"/>
      <c r="AV345" s="287"/>
      <c r="AW345" s="287"/>
      <c r="AX345" s="287"/>
      <c r="AY345" s="287"/>
      <c r="AZ345" s="340"/>
      <c r="BA345" s="341"/>
      <c r="BB345" s="342"/>
      <c r="BC345" s="342"/>
      <c r="BD345" s="342"/>
      <c r="BE345" s="529"/>
    </row>
    <row r="346" spans="1:57" ht="46.5" customHeight="1" thickBot="1">
      <c r="A346" s="291">
        <v>12</v>
      </c>
      <c r="B346" s="871" t="s">
        <v>498</v>
      </c>
      <c r="C346" s="407" t="s">
        <v>277</v>
      </c>
      <c r="D346" s="280" t="s">
        <v>32</v>
      </c>
      <c r="E346" s="407" t="s">
        <v>276</v>
      </c>
      <c r="F346" s="280" t="s">
        <v>275</v>
      </c>
      <c r="G346" s="627" t="s">
        <v>100</v>
      </c>
      <c r="H346" s="52" t="s">
        <v>194</v>
      </c>
      <c r="I346" s="113" t="s">
        <v>68</v>
      </c>
      <c r="J346" s="557">
        <f>COUNTIF(I346:I371,[3]DATOS!$D$24)</f>
        <v>26</v>
      </c>
      <c r="K346" s="559" t="str">
        <f>+IF(AND(J346&lt;6,J346&gt;0),"Moderado",IF(AND(J346&lt;12,J346&gt;5),"Mayor",IF(AND(J346&lt;20,J346&gt;11),"Catastrófico","Responda las Preguntas de Impacto")))</f>
        <v>Responda las Preguntas de Impacto</v>
      </c>
      <c r="L346" s="407"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698"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03" t="s">
        <v>274</v>
      </c>
      <c r="O346" s="283" t="s">
        <v>65</v>
      </c>
      <c r="P346" s="50" t="s">
        <v>179</v>
      </c>
      <c r="Q346" s="45" t="s">
        <v>76</v>
      </c>
      <c r="R346" s="45">
        <f>+IFERROR(VLOOKUP(Q346,[18]DATOS!$E$2:$F$17,2,FALSE),"")</f>
        <v>15</v>
      </c>
      <c r="S346" s="601">
        <f>SUM(R346:R353)</f>
        <v>100</v>
      </c>
      <c r="T346" s="286" t="str">
        <f>+IF(AND(S346&lt;=100,S346&gt;=96),"Fuerte",IF(AND(S346&lt;=95,S346&gt;=86),"Moderado",IF(AND(S346&lt;=85,J346&gt;=0),"Débil"," ")))</f>
        <v>Fuerte</v>
      </c>
      <c r="U346" s="543" t="s">
        <v>90</v>
      </c>
      <c r="V346" s="286"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286">
        <f>IF(V346="Fuerte",100,IF(V346="Moderado",50,IF(V346="Débil",0)))</f>
        <v>100</v>
      </c>
      <c r="X346" s="543">
        <f>AVERAGE(W346:W371)</f>
        <v>100</v>
      </c>
      <c r="Y346" s="543" t="s">
        <v>267</v>
      </c>
      <c r="Z346" s="543" t="s">
        <v>191</v>
      </c>
      <c r="AA346" s="681" t="s">
        <v>273</v>
      </c>
      <c r="AB346" s="665" t="str">
        <f>+IF(X346=100,"Fuerte",IF(AND(X346&lt;=99,X346&gt;=50),"Moderado",IF(X346&lt;50,"Débil"," ")))</f>
        <v>Fuerte</v>
      </c>
      <c r="AC346" s="443" t="s">
        <v>95</v>
      </c>
      <c r="AD346" s="443" t="s">
        <v>95</v>
      </c>
      <c r="AE346" s="666"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07"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07" t="str">
        <f>K346</f>
        <v>Responda las Preguntas de Impacto</v>
      </c>
      <c r="AH346" s="407"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519"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831" t="s">
        <v>272</v>
      </c>
      <c r="AK346" s="683">
        <v>43466</v>
      </c>
      <c r="AL346" s="413">
        <v>43830</v>
      </c>
      <c r="AM346" s="610" t="s">
        <v>267</v>
      </c>
      <c r="AN346" s="730" t="s">
        <v>271</v>
      </c>
      <c r="AO346" s="539"/>
      <c r="AP346" s="500"/>
      <c r="AQ346" s="500"/>
      <c r="AR346" s="500"/>
      <c r="AS346" s="500"/>
      <c r="AT346" s="500"/>
      <c r="AU346" s="500"/>
      <c r="AV346" s="500"/>
      <c r="AW346" s="500"/>
      <c r="AX346" s="500"/>
      <c r="AY346" s="500"/>
      <c r="AZ346" s="503"/>
      <c r="BA346" s="506"/>
      <c r="BB346" s="533"/>
      <c r="BC346" s="533"/>
      <c r="BD346" s="533"/>
      <c r="BE346" s="536"/>
    </row>
    <row r="347" spans="1:57" ht="30" customHeight="1" thickBot="1">
      <c r="A347" s="292"/>
      <c r="B347" s="893"/>
      <c r="C347" s="408"/>
      <c r="D347" s="281"/>
      <c r="E347" s="408"/>
      <c r="F347" s="281"/>
      <c r="G347" s="531"/>
      <c r="H347" s="47" t="s">
        <v>187</v>
      </c>
      <c r="I347" s="113" t="s">
        <v>68</v>
      </c>
      <c r="J347" s="450"/>
      <c r="K347" s="453"/>
      <c r="L347" s="408"/>
      <c r="M347" s="699"/>
      <c r="N347" s="304"/>
      <c r="O347" s="284"/>
      <c r="P347" s="50" t="s">
        <v>177</v>
      </c>
      <c r="Q347" s="45" t="s">
        <v>78</v>
      </c>
      <c r="R347" s="45">
        <f>+IFERROR(VLOOKUP(Q347,[18]DATOS!$E$2:$F$17,2,FALSE),"")</f>
        <v>15</v>
      </c>
      <c r="S347" s="602"/>
      <c r="T347" s="286"/>
      <c r="U347" s="501"/>
      <c r="V347" s="286"/>
      <c r="W347" s="286"/>
      <c r="X347" s="501"/>
      <c r="Y347" s="501"/>
      <c r="Z347" s="501"/>
      <c r="AA347" s="460"/>
      <c r="AB347" s="598"/>
      <c r="AC347" s="443"/>
      <c r="AD347" s="443"/>
      <c r="AE347" s="667"/>
      <c r="AF347" s="408"/>
      <c r="AG347" s="408"/>
      <c r="AH347" s="408"/>
      <c r="AI347" s="438"/>
      <c r="AJ347" s="398"/>
      <c r="AK347" s="414"/>
      <c r="AL347" s="414"/>
      <c r="AM347" s="551"/>
      <c r="AN347" s="513"/>
      <c r="AO347" s="540"/>
      <c r="AP347" s="501"/>
      <c r="AQ347" s="501"/>
      <c r="AR347" s="501"/>
      <c r="AS347" s="501"/>
      <c r="AT347" s="501"/>
      <c r="AU347" s="501"/>
      <c r="AV347" s="501"/>
      <c r="AW347" s="501"/>
      <c r="AX347" s="501"/>
      <c r="AY347" s="501"/>
      <c r="AZ347" s="504"/>
      <c r="BA347" s="507"/>
      <c r="BB347" s="534"/>
      <c r="BC347" s="534"/>
      <c r="BD347" s="534"/>
      <c r="BE347" s="537"/>
    </row>
    <row r="348" spans="1:57" ht="30" customHeight="1" thickBot="1">
      <c r="A348" s="292"/>
      <c r="B348" s="893"/>
      <c r="C348" s="408"/>
      <c r="D348" s="281"/>
      <c r="E348" s="408"/>
      <c r="F348" s="281"/>
      <c r="G348" s="531"/>
      <c r="H348" s="47" t="s">
        <v>186</v>
      </c>
      <c r="I348" s="113" t="s">
        <v>68</v>
      </c>
      <c r="J348" s="450"/>
      <c r="K348" s="453"/>
      <c r="L348" s="408"/>
      <c r="M348" s="699"/>
      <c r="N348" s="304"/>
      <c r="O348" s="284"/>
      <c r="P348" s="50" t="s">
        <v>175</v>
      </c>
      <c r="Q348" s="45" t="s">
        <v>80</v>
      </c>
      <c r="R348" s="45">
        <f>+IFERROR(VLOOKUP(Q348,[18]DATOS!$E$2:$F$17,2,FALSE),"")</f>
        <v>15</v>
      </c>
      <c r="S348" s="602"/>
      <c r="T348" s="286"/>
      <c r="U348" s="501"/>
      <c r="V348" s="286"/>
      <c r="W348" s="286"/>
      <c r="X348" s="501"/>
      <c r="Y348" s="501"/>
      <c r="Z348" s="501"/>
      <c r="AA348" s="460"/>
      <c r="AB348" s="598"/>
      <c r="AC348" s="443"/>
      <c r="AD348" s="443"/>
      <c r="AE348" s="667"/>
      <c r="AF348" s="408"/>
      <c r="AG348" s="408"/>
      <c r="AH348" s="408"/>
      <c r="AI348" s="438"/>
      <c r="AJ348" s="398"/>
      <c r="AK348" s="414"/>
      <c r="AL348" s="414"/>
      <c r="AM348" s="551"/>
      <c r="AN348" s="513"/>
      <c r="AO348" s="540"/>
      <c r="AP348" s="501"/>
      <c r="AQ348" s="501"/>
      <c r="AR348" s="501"/>
      <c r="AS348" s="501"/>
      <c r="AT348" s="501"/>
      <c r="AU348" s="501"/>
      <c r="AV348" s="501"/>
      <c r="AW348" s="501"/>
      <c r="AX348" s="501"/>
      <c r="AY348" s="501"/>
      <c r="AZ348" s="504"/>
      <c r="BA348" s="507"/>
      <c r="BB348" s="534"/>
      <c r="BC348" s="534"/>
      <c r="BD348" s="534"/>
      <c r="BE348" s="537"/>
    </row>
    <row r="349" spans="1:57" ht="30" customHeight="1" thickBot="1">
      <c r="A349" s="292"/>
      <c r="B349" s="893"/>
      <c r="C349" s="408"/>
      <c r="D349" s="281"/>
      <c r="E349" s="408"/>
      <c r="F349" s="281"/>
      <c r="G349" s="531"/>
      <c r="H349" s="47" t="s">
        <v>185</v>
      </c>
      <c r="I349" s="113" t="s">
        <v>68</v>
      </c>
      <c r="J349" s="450"/>
      <c r="K349" s="453"/>
      <c r="L349" s="408"/>
      <c r="M349" s="699"/>
      <c r="N349" s="304"/>
      <c r="O349" s="284"/>
      <c r="P349" s="50" t="s">
        <v>173</v>
      </c>
      <c r="Q349" s="45" t="s">
        <v>82</v>
      </c>
      <c r="R349" s="45">
        <f>+IFERROR(VLOOKUP(Q349,[18]DATOS!$E$2:$F$17,2,FALSE),"")</f>
        <v>15</v>
      </c>
      <c r="S349" s="602"/>
      <c r="T349" s="286"/>
      <c r="U349" s="501"/>
      <c r="V349" s="286"/>
      <c r="W349" s="286"/>
      <c r="X349" s="501"/>
      <c r="Y349" s="501"/>
      <c r="Z349" s="501"/>
      <c r="AA349" s="460"/>
      <c r="AB349" s="598"/>
      <c r="AC349" s="443"/>
      <c r="AD349" s="443"/>
      <c r="AE349" s="667"/>
      <c r="AF349" s="408"/>
      <c r="AG349" s="408"/>
      <c r="AH349" s="408"/>
      <c r="AI349" s="438"/>
      <c r="AJ349" s="398"/>
      <c r="AK349" s="414"/>
      <c r="AL349" s="414"/>
      <c r="AM349" s="551"/>
      <c r="AN349" s="513"/>
      <c r="AO349" s="540"/>
      <c r="AP349" s="501"/>
      <c r="AQ349" s="501"/>
      <c r="AR349" s="501"/>
      <c r="AS349" s="501"/>
      <c r="AT349" s="501"/>
      <c r="AU349" s="501"/>
      <c r="AV349" s="501"/>
      <c r="AW349" s="501"/>
      <c r="AX349" s="501"/>
      <c r="AY349" s="501"/>
      <c r="AZ349" s="504"/>
      <c r="BA349" s="507"/>
      <c r="BB349" s="534"/>
      <c r="BC349" s="534"/>
      <c r="BD349" s="534"/>
      <c r="BE349" s="537"/>
    </row>
    <row r="350" spans="1:57" ht="30" customHeight="1" thickBot="1">
      <c r="A350" s="292"/>
      <c r="B350" s="893"/>
      <c r="C350" s="408"/>
      <c r="D350" s="281"/>
      <c r="E350" s="408"/>
      <c r="F350" s="281"/>
      <c r="G350" s="531"/>
      <c r="H350" s="47" t="s">
        <v>184</v>
      </c>
      <c r="I350" s="113" t="s">
        <v>68</v>
      </c>
      <c r="J350" s="450"/>
      <c r="K350" s="453"/>
      <c r="L350" s="408"/>
      <c r="M350" s="699"/>
      <c r="N350" s="304"/>
      <c r="O350" s="284"/>
      <c r="P350" s="50" t="s">
        <v>171</v>
      </c>
      <c r="Q350" s="45" t="s">
        <v>85</v>
      </c>
      <c r="R350" s="45">
        <f>+IFERROR(VLOOKUP(Q350,[18]DATOS!$E$2:$F$17,2,FALSE),"")</f>
        <v>15</v>
      </c>
      <c r="S350" s="602"/>
      <c r="T350" s="286"/>
      <c r="U350" s="501"/>
      <c r="V350" s="286"/>
      <c r="W350" s="286"/>
      <c r="X350" s="501"/>
      <c r="Y350" s="501"/>
      <c r="Z350" s="501"/>
      <c r="AA350" s="460"/>
      <c r="AB350" s="598"/>
      <c r="AC350" s="443"/>
      <c r="AD350" s="443"/>
      <c r="AE350" s="667"/>
      <c r="AF350" s="408"/>
      <c r="AG350" s="408"/>
      <c r="AH350" s="408"/>
      <c r="AI350" s="438"/>
      <c r="AJ350" s="398"/>
      <c r="AK350" s="414"/>
      <c r="AL350" s="414"/>
      <c r="AM350" s="551"/>
      <c r="AN350" s="513"/>
      <c r="AO350" s="540"/>
      <c r="AP350" s="501"/>
      <c r="AQ350" s="501"/>
      <c r="AR350" s="501"/>
      <c r="AS350" s="501"/>
      <c r="AT350" s="501"/>
      <c r="AU350" s="501"/>
      <c r="AV350" s="501"/>
      <c r="AW350" s="501"/>
      <c r="AX350" s="501"/>
      <c r="AY350" s="501"/>
      <c r="AZ350" s="504"/>
      <c r="BA350" s="507"/>
      <c r="BB350" s="534"/>
      <c r="BC350" s="534"/>
      <c r="BD350" s="534"/>
      <c r="BE350" s="537"/>
    </row>
    <row r="351" spans="1:57" ht="30" customHeight="1" thickBot="1">
      <c r="A351" s="292"/>
      <c r="B351" s="893"/>
      <c r="C351" s="408"/>
      <c r="D351" s="281"/>
      <c r="E351" s="408"/>
      <c r="F351" s="281"/>
      <c r="G351" s="531"/>
      <c r="H351" s="47" t="s">
        <v>183</v>
      </c>
      <c r="I351" s="113" t="s">
        <v>68</v>
      </c>
      <c r="J351" s="450"/>
      <c r="K351" s="453"/>
      <c r="L351" s="408"/>
      <c r="M351" s="699"/>
      <c r="N351" s="304"/>
      <c r="O351" s="284"/>
      <c r="P351" s="51" t="s">
        <v>170</v>
      </c>
      <c r="Q351" s="45" t="s">
        <v>98</v>
      </c>
      <c r="R351" s="45">
        <f>+IFERROR(VLOOKUP(Q351,[18]DATOS!$E$2:$F$17,2,FALSE),"")</f>
        <v>15</v>
      </c>
      <c r="S351" s="602"/>
      <c r="T351" s="286"/>
      <c r="U351" s="501"/>
      <c r="V351" s="286"/>
      <c r="W351" s="286"/>
      <c r="X351" s="501"/>
      <c r="Y351" s="501"/>
      <c r="Z351" s="501"/>
      <c r="AA351" s="460"/>
      <c r="AB351" s="598"/>
      <c r="AC351" s="443"/>
      <c r="AD351" s="443"/>
      <c r="AE351" s="667"/>
      <c r="AF351" s="408"/>
      <c r="AG351" s="408"/>
      <c r="AH351" s="408"/>
      <c r="AI351" s="438"/>
      <c r="AJ351" s="398"/>
      <c r="AK351" s="414"/>
      <c r="AL351" s="414"/>
      <c r="AM351" s="551"/>
      <c r="AN351" s="513"/>
      <c r="AO351" s="540"/>
      <c r="AP351" s="501"/>
      <c r="AQ351" s="501"/>
      <c r="AR351" s="501"/>
      <c r="AS351" s="501"/>
      <c r="AT351" s="501"/>
      <c r="AU351" s="501"/>
      <c r="AV351" s="501"/>
      <c r="AW351" s="501"/>
      <c r="AX351" s="501"/>
      <c r="AY351" s="501"/>
      <c r="AZ351" s="504"/>
      <c r="BA351" s="507"/>
      <c r="BB351" s="534"/>
      <c r="BC351" s="534"/>
      <c r="BD351" s="534"/>
      <c r="BE351" s="537"/>
    </row>
    <row r="352" spans="1:57" ht="30" customHeight="1" thickBot="1">
      <c r="A352" s="292"/>
      <c r="B352" s="893"/>
      <c r="C352" s="408"/>
      <c r="D352" s="281"/>
      <c r="E352" s="408"/>
      <c r="F352" s="281"/>
      <c r="G352" s="531"/>
      <c r="H352" s="47" t="s">
        <v>182</v>
      </c>
      <c r="I352" s="113" t="s">
        <v>68</v>
      </c>
      <c r="J352" s="450"/>
      <c r="K352" s="453"/>
      <c r="L352" s="408"/>
      <c r="M352" s="699"/>
      <c r="N352" s="304"/>
      <c r="O352" s="284"/>
      <c r="P352" s="50" t="s">
        <v>168</v>
      </c>
      <c r="Q352" s="50" t="s">
        <v>87</v>
      </c>
      <c r="R352" s="50">
        <f>+IFERROR(VLOOKUP(Q352,[18]DATOS!$E$2:$F$17,2,FALSE),"")</f>
        <v>10</v>
      </c>
      <c r="S352" s="602"/>
      <c r="T352" s="286"/>
      <c r="U352" s="501"/>
      <c r="V352" s="286"/>
      <c r="W352" s="286"/>
      <c r="X352" s="501"/>
      <c r="Y352" s="501"/>
      <c r="Z352" s="501"/>
      <c r="AA352" s="460"/>
      <c r="AB352" s="598"/>
      <c r="AC352" s="443"/>
      <c r="AD352" s="443"/>
      <c r="AE352" s="667"/>
      <c r="AF352" s="408"/>
      <c r="AG352" s="408"/>
      <c r="AH352" s="408"/>
      <c r="AI352" s="438"/>
      <c r="AJ352" s="398"/>
      <c r="AK352" s="414"/>
      <c r="AL352" s="414"/>
      <c r="AM352" s="551"/>
      <c r="AN352" s="513"/>
      <c r="AO352" s="540"/>
      <c r="AP352" s="501"/>
      <c r="AQ352" s="501"/>
      <c r="AR352" s="501"/>
      <c r="AS352" s="501"/>
      <c r="AT352" s="501"/>
      <c r="AU352" s="501"/>
      <c r="AV352" s="501"/>
      <c r="AW352" s="501"/>
      <c r="AX352" s="501"/>
      <c r="AY352" s="501"/>
      <c r="AZ352" s="504"/>
      <c r="BA352" s="507"/>
      <c r="BB352" s="534"/>
      <c r="BC352" s="534"/>
      <c r="BD352" s="534"/>
      <c r="BE352" s="537"/>
    </row>
    <row r="353" spans="1:57" ht="72" customHeight="1" thickBot="1">
      <c r="A353" s="292"/>
      <c r="B353" s="893"/>
      <c r="C353" s="408"/>
      <c r="D353" s="281"/>
      <c r="E353" s="409"/>
      <c r="F353" s="281"/>
      <c r="G353" s="531"/>
      <c r="H353" s="47" t="s">
        <v>181</v>
      </c>
      <c r="I353" s="113" t="s">
        <v>68</v>
      </c>
      <c r="J353" s="450"/>
      <c r="K353" s="453"/>
      <c r="L353" s="408"/>
      <c r="M353" s="699"/>
      <c r="N353" s="304"/>
      <c r="O353" s="284"/>
      <c r="P353" s="49"/>
      <c r="Q353" s="49"/>
      <c r="R353" s="49"/>
      <c r="S353" s="603"/>
      <c r="T353" s="286"/>
      <c r="U353" s="501"/>
      <c r="V353" s="286"/>
      <c r="W353" s="286"/>
      <c r="X353" s="501"/>
      <c r="Y353" s="502"/>
      <c r="Z353" s="502"/>
      <c r="AA353" s="729"/>
      <c r="AB353" s="598"/>
      <c r="AC353" s="443"/>
      <c r="AD353" s="443"/>
      <c r="AE353" s="667"/>
      <c r="AF353" s="408"/>
      <c r="AG353" s="408"/>
      <c r="AH353" s="408"/>
      <c r="AI353" s="438"/>
      <c r="AJ353" s="398"/>
      <c r="AK353" s="415"/>
      <c r="AL353" s="415"/>
      <c r="AM353" s="552"/>
      <c r="AN353" s="513"/>
      <c r="AO353" s="541"/>
      <c r="AP353" s="502"/>
      <c r="AQ353" s="502"/>
      <c r="AR353" s="502"/>
      <c r="AS353" s="502"/>
      <c r="AT353" s="502"/>
      <c r="AU353" s="502"/>
      <c r="AV353" s="502"/>
      <c r="AW353" s="502"/>
      <c r="AX353" s="502"/>
      <c r="AY353" s="502"/>
      <c r="AZ353" s="505"/>
      <c r="BA353" s="508"/>
      <c r="BB353" s="535"/>
      <c r="BC353" s="535"/>
      <c r="BD353" s="535"/>
      <c r="BE353" s="538"/>
    </row>
    <row r="354" spans="1:57" ht="30" customHeight="1" thickBot="1">
      <c r="A354" s="292"/>
      <c r="B354" s="893"/>
      <c r="C354" s="408"/>
      <c r="D354" s="281"/>
      <c r="E354" s="530"/>
      <c r="F354" s="281"/>
      <c r="G354" s="531"/>
      <c r="H354" s="47" t="s">
        <v>180</v>
      </c>
      <c r="I354" s="113" t="s">
        <v>68</v>
      </c>
      <c r="J354" s="450"/>
      <c r="K354" s="453"/>
      <c r="L354" s="408"/>
      <c r="M354" s="699"/>
      <c r="N354" s="304" t="s">
        <v>270</v>
      </c>
      <c r="O354" s="407" t="s">
        <v>65</v>
      </c>
      <c r="P354" s="45" t="s">
        <v>179</v>
      </c>
      <c r="Q354" s="45" t="s">
        <v>76</v>
      </c>
      <c r="R354" s="45">
        <f>+IFERROR(VLOOKUP(Q354,[18]DATOS!$E$2:$F$17,2,FALSE),"")</f>
        <v>15</v>
      </c>
      <c r="S354" s="543">
        <f>SUM(R354:R363)</f>
        <v>100</v>
      </c>
      <c r="T354" s="543" t="str">
        <f>+IF(AND(S354&lt;=100,S354&gt;=96),"Fuerte",IF(AND(S354&lt;=95,S354&gt;=86),"Moderado",IF(AND(S354&lt;=85,J354&gt;=0),"Débil"," ")))</f>
        <v>Fuerte</v>
      </c>
      <c r="U354" s="543" t="s">
        <v>90</v>
      </c>
      <c r="V354" s="543"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43">
        <f>IF(V354="Fuerte",100,IF(V354="Moderado",50,IF(V354="Débil",0)))</f>
        <v>100</v>
      </c>
      <c r="X354" s="501"/>
      <c r="Y354" s="545" t="s">
        <v>267</v>
      </c>
      <c r="Z354" s="600" t="s">
        <v>206</v>
      </c>
      <c r="AA354" s="545" t="s">
        <v>269</v>
      </c>
      <c r="AB354" s="598"/>
      <c r="AC354" s="443"/>
      <c r="AD354" s="443"/>
      <c r="AE354" s="667"/>
      <c r="AF354" s="408"/>
      <c r="AG354" s="408"/>
      <c r="AH354" s="408"/>
      <c r="AI354" s="438"/>
      <c r="AJ354" s="831" t="s">
        <v>268</v>
      </c>
      <c r="AK354" s="399">
        <v>43466</v>
      </c>
      <c r="AL354" s="399">
        <v>43830</v>
      </c>
      <c r="AM354" s="284" t="s">
        <v>267</v>
      </c>
      <c r="AN354" s="513"/>
      <c r="AO354" s="527"/>
      <c r="AP354" s="286"/>
      <c r="AQ354" s="286"/>
      <c r="AR354" s="286"/>
      <c r="AS354" s="286"/>
      <c r="AT354" s="286"/>
      <c r="AU354" s="286"/>
      <c r="AV354" s="286"/>
      <c r="AW354" s="286"/>
      <c r="AX354" s="286"/>
      <c r="AY354" s="286"/>
      <c r="AZ354" s="333"/>
      <c r="BA354" s="339"/>
      <c r="BB354" s="335"/>
      <c r="BC354" s="335"/>
      <c r="BD354" s="335"/>
      <c r="BE354" s="526"/>
    </row>
    <row r="355" spans="1:57" ht="30" customHeight="1" thickBot="1">
      <c r="A355" s="292"/>
      <c r="B355" s="893"/>
      <c r="C355" s="408"/>
      <c r="D355" s="281"/>
      <c r="E355" s="531"/>
      <c r="F355" s="281"/>
      <c r="G355" s="531"/>
      <c r="H355" s="47" t="s">
        <v>178</v>
      </c>
      <c r="I355" s="113" t="s">
        <v>68</v>
      </c>
      <c r="J355" s="450"/>
      <c r="K355" s="453"/>
      <c r="L355" s="408"/>
      <c r="M355" s="699"/>
      <c r="N355" s="304"/>
      <c r="O355" s="408"/>
      <c r="P355" s="46" t="s">
        <v>177</v>
      </c>
      <c r="Q355" s="45" t="s">
        <v>78</v>
      </c>
      <c r="R355" s="45">
        <f>+IFERROR(VLOOKUP(Q355,[18]DATOS!$E$2:$F$17,2,FALSE),"")</f>
        <v>15</v>
      </c>
      <c r="S355" s="501"/>
      <c r="T355" s="501"/>
      <c r="U355" s="501"/>
      <c r="V355" s="501"/>
      <c r="W355" s="501"/>
      <c r="X355" s="501"/>
      <c r="Y355" s="408"/>
      <c r="Z355" s="501"/>
      <c r="AA355" s="408"/>
      <c r="AB355" s="598"/>
      <c r="AC355" s="443"/>
      <c r="AD355" s="443"/>
      <c r="AE355" s="667"/>
      <c r="AF355" s="408"/>
      <c r="AG355" s="408"/>
      <c r="AH355" s="408"/>
      <c r="AI355" s="438"/>
      <c r="AJ355" s="398"/>
      <c r="AK355" s="399"/>
      <c r="AL355" s="399"/>
      <c r="AM355" s="284"/>
      <c r="AN355" s="513"/>
      <c r="AO355" s="527"/>
      <c r="AP355" s="286"/>
      <c r="AQ355" s="286"/>
      <c r="AR355" s="286"/>
      <c r="AS355" s="286"/>
      <c r="AT355" s="286"/>
      <c r="AU355" s="286"/>
      <c r="AV355" s="286"/>
      <c r="AW355" s="286"/>
      <c r="AX355" s="286"/>
      <c r="AY355" s="286"/>
      <c r="AZ355" s="333"/>
      <c r="BA355" s="339"/>
      <c r="BB355" s="335"/>
      <c r="BC355" s="335"/>
      <c r="BD355" s="335"/>
      <c r="BE355" s="526"/>
    </row>
    <row r="356" spans="1:57" ht="30" customHeight="1" thickBot="1">
      <c r="A356" s="292"/>
      <c r="B356" s="893"/>
      <c r="C356" s="408"/>
      <c r="D356" s="281"/>
      <c r="E356" s="531"/>
      <c r="F356" s="281"/>
      <c r="G356" s="531"/>
      <c r="H356" s="47" t="s">
        <v>176</v>
      </c>
      <c r="I356" s="113" t="s">
        <v>68</v>
      </c>
      <c r="J356" s="450"/>
      <c r="K356" s="453"/>
      <c r="L356" s="408"/>
      <c r="M356" s="699"/>
      <c r="N356" s="304"/>
      <c r="O356" s="408"/>
      <c r="P356" s="46" t="s">
        <v>175</v>
      </c>
      <c r="Q356" s="45" t="s">
        <v>80</v>
      </c>
      <c r="R356" s="45">
        <f>+IFERROR(VLOOKUP(Q356,[18]DATOS!$E$2:$F$17,2,FALSE),"")</f>
        <v>15</v>
      </c>
      <c r="S356" s="501"/>
      <c r="T356" s="501"/>
      <c r="U356" s="501"/>
      <c r="V356" s="501"/>
      <c r="W356" s="501"/>
      <c r="X356" s="501"/>
      <c r="Y356" s="408"/>
      <c r="Z356" s="501"/>
      <c r="AA356" s="408"/>
      <c r="AB356" s="598"/>
      <c r="AC356" s="443"/>
      <c r="AD356" s="443"/>
      <c r="AE356" s="667"/>
      <c r="AF356" s="408"/>
      <c r="AG356" s="408"/>
      <c r="AH356" s="408"/>
      <c r="AI356" s="438"/>
      <c r="AJ356" s="398"/>
      <c r="AK356" s="399"/>
      <c r="AL356" s="399"/>
      <c r="AM356" s="284"/>
      <c r="AN356" s="513"/>
      <c r="AO356" s="527"/>
      <c r="AP356" s="286"/>
      <c r="AQ356" s="286"/>
      <c r="AR356" s="286"/>
      <c r="AS356" s="286"/>
      <c r="AT356" s="286"/>
      <c r="AU356" s="286"/>
      <c r="AV356" s="286"/>
      <c r="AW356" s="286"/>
      <c r="AX356" s="286"/>
      <c r="AY356" s="286"/>
      <c r="AZ356" s="333"/>
      <c r="BA356" s="339"/>
      <c r="BB356" s="335"/>
      <c r="BC356" s="335"/>
      <c r="BD356" s="335"/>
      <c r="BE356" s="526"/>
    </row>
    <row r="357" spans="1:57" ht="30" customHeight="1" thickBot="1">
      <c r="A357" s="292"/>
      <c r="B357" s="893"/>
      <c r="C357" s="408"/>
      <c r="D357" s="281"/>
      <c r="E357" s="531"/>
      <c r="F357" s="281"/>
      <c r="G357" s="531"/>
      <c r="H357" s="47" t="s">
        <v>174</v>
      </c>
      <c r="I357" s="113" t="s">
        <v>68</v>
      </c>
      <c r="J357" s="450"/>
      <c r="K357" s="453"/>
      <c r="L357" s="408"/>
      <c r="M357" s="699"/>
      <c r="N357" s="304"/>
      <c r="O357" s="408"/>
      <c r="P357" s="46" t="s">
        <v>173</v>
      </c>
      <c r="Q357" s="45" t="s">
        <v>82</v>
      </c>
      <c r="R357" s="45">
        <f>+IFERROR(VLOOKUP(Q357,[18]DATOS!$E$2:$F$17,2,FALSE),"")</f>
        <v>15</v>
      </c>
      <c r="S357" s="501"/>
      <c r="T357" s="501"/>
      <c r="U357" s="501"/>
      <c r="V357" s="501"/>
      <c r="W357" s="501"/>
      <c r="X357" s="501"/>
      <c r="Y357" s="408"/>
      <c r="Z357" s="501"/>
      <c r="AA357" s="408"/>
      <c r="AB357" s="598"/>
      <c r="AC357" s="443"/>
      <c r="AD357" s="443"/>
      <c r="AE357" s="667"/>
      <c r="AF357" s="408"/>
      <c r="AG357" s="408"/>
      <c r="AH357" s="408"/>
      <c r="AI357" s="438"/>
      <c r="AJ357" s="398"/>
      <c r="AK357" s="399"/>
      <c r="AL357" s="399"/>
      <c r="AM357" s="284"/>
      <c r="AN357" s="513"/>
      <c r="AO357" s="527"/>
      <c r="AP357" s="286"/>
      <c r="AQ357" s="286"/>
      <c r="AR357" s="286"/>
      <c r="AS357" s="286"/>
      <c r="AT357" s="286"/>
      <c r="AU357" s="286"/>
      <c r="AV357" s="286"/>
      <c r="AW357" s="286"/>
      <c r="AX357" s="286"/>
      <c r="AY357" s="286"/>
      <c r="AZ357" s="333"/>
      <c r="BA357" s="339"/>
      <c r="BB357" s="335"/>
      <c r="BC357" s="335"/>
      <c r="BD357" s="335"/>
      <c r="BE357" s="526"/>
    </row>
    <row r="358" spans="1:57" ht="18.75" customHeight="1" thickBot="1">
      <c r="A358" s="292"/>
      <c r="B358" s="893"/>
      <c r="C358" s="408"/>
      <c r="D358" s="281"/>
      <c r="E358" s="531"/>
      <c r="F358" s="281"/>
      <c r="G358" s="531"/>
      <c r="H358" s="421" t="s">
        <v>172</v>
      </c>
      <c r="I358" s="113" t="s">
        <v>68</v>
      </c>
      <c r="J358" s="450"/>
      <c r="K358" s="453"/>
      <c r="L358" s="408"/>
      <c r="M358" s="699"/>
      <c r="N358" s="304"/>
      <c r="O358" s="408"/>
      <c r="P358" s="46" t="s">
        <v>171</v>
      </c>
      <c r="Q358" s="45" t="s">
        <v>85</v>
      </c>
      <c r="R358" s="45">
        <f>+IFERROR(VLOOKUP(Q358,[18]DATOS!$E$2:$F$17,2,FALSE),"")</f>
        <v>15</v>
      </c>
      <c r="S358" s="501"/>
      <c r="T358" s="501"/>
      <c r="U358" s="501"/>
      <c r="V358" s="501"/>
      <c r="W358" s="501"/>
      <c r="X358" s="501"/>
      <c r="Y358" s="408"/>
      <c r="Z358" s="501"/>
      <c r="AA358" s="408"/>
      <c r="AB358" s="598"/>
      <c r="AC358" s="443"/>
      <c r="AD358" s="443"/>
      <c r="AE358" s="667"/>
      <c r="AF358" s="408"/>
      <c r="AG358" s="408"/>
      <c r="AH358" s="408"/>
      <c r="AI358" s="438"/>
      <c r="AJ358" s="398"/>
      <c r="AK358" s="399"/>
      <c r="AL358" s="399"/>
      <c r="AM358" s="284"/>
      <c r="AN358" s="513"/>
      <c r="AO358" s="527"/>
      <c r="AP358" s="286"/>
      <c r="AQ358" s="286"/>
      <c r="AR358" s="286"/>
      <c r="AS358" s="286"/>
      <c r="AT358" s="286"/>
      <c r="AU358" s="286"/>
      <c r="AV358" s="286"/>
      <c r="AW358" s="286"/>
      <c r="AX358" s="286"/>
      <c r="AY358" s="286"/>
      <c r="AZ358" s="333"/>
      <c r="BA358" s="339"/>
      <c r="BB358" s="335"/>
      <c r="BC358" s="335"/>
      <c r="BD358" s="335"/>
      <c r="BE358" s="526"/>
    </row>
    <row r="359" spans="1:57" ht="45.75" customHeight="1" thickBot="1">
      <c r="A359" s="292"/>
      <c r="B359" s="893"/>
      <c r="C359" s="408"/>
      <c r="D359" s="281"/>
      <c r="E359" s="531"/>
      <c r="F359" s="281"/>
      <c r="G359" s="531"/>
      <c r="H359" s="421"/>
      <c r="I359" s="113" t="s">
        <v>68</v>
      </c>
      <c r="J359" s="450"/>
      <c r="K359" s="453"/>
      <c r="L359" s="408"/>
      <c r="M359" s="699"/>
      <c r="N359" s="304"/>
      <c r="O359" s="408"/>
      <c r="P359" s="46" t="s">
        <v>170</v>
      </c>
      <c r="Q359" s="45" t="s">
        <v>98</v>
      </c>
      <c r="R359" s="45">
        <f>+IFERROR(VLOOKUP(Q359,[18]DATOS!$E$2:$F$17,2,FALSE),"")</f>
        <v>15</v>
      </c>
      <c r="S359" s="501"/>
      <c r="T359" s="501"/>
      <c r="U359" s="501"/>
      <c r="V359" s="501"/>
      <c r="W359" s="501"/>
      <c r="X359" s="501"/>
      <c r="Y359" s="408"/>
      <c r="Z359" s="501"/>
      <c r="AA359" s="408"/>
      <c r="AB359" s="598"/>
      <c r="AC359" s="443"/>
      <c r="AD359" s="443"/>
      <c r="AE359" s="667"/>
      <c r="AF359" s="408"/>
      <c r="AG359" s="408"/>
      <c r="AH359" s="408"/>
      <c r="AI359" s="438"/>
      <c r="AJ359" s="398"/>
      <c r="AK359" s="399"/>
      <c r="AL359" s="399"/>
      <c r="AM359" s="284"/>
      <c r="AN359" s="513"/>
      <c r="AO359" s="527"/>
      <c r="AP359" s="286"/>
      <c r="AQ359" s="286"/>
      <c r="AR359" s="286"/>
      <c r="AS359" s="286"/>
      <c r="AT359" s="286"/>
      <c r="AU359" s="286"/>
      <c r="AV359" s="286"/>
      <c r="AW359" s="286"/>
      <c r="AX359" s="286"/>
      <c r="AY359" s="286"/>
      <c r="AZ359" s="333"/>
      <c r="BA359" s="339"/>
      <c r="BB359" s="335"/>
      <c r="BC359" s="335"/>
      <c r="BD359" s="335"/>
      <c r="BE359" s="526"/>
    </row>
    <row r="360" spans="1:57" ht="27.75" customHeight="1" thickBot="1">
      <c r="A360" s="292"/>
      <c r="B360" s="893"/>
      <c r="C360" s="408"/>
      <c r="D360" s="281"/>
      <c r="E360" s="531"/>
      <c r="F360" s="281"/>
      <c r="G360" s="531"/>
      <c r="H360" s="555" t="s">
        <v>169</v>
      </c>
      <c r="I360" s="113" t="s">
        <v>68</v>
      </c>
      <c r="J360" s="450"/>
      <c r="K360" s="453"/>
      <c r="L360" s="408"/>
      <c r="M360" s="699"/>
      <c r="N360" s="304"/>
      <c r="O360" s="408"/>
      <c r="P360" s="46" t="s">
        <v>168</v>
      </c>
      <c r="Q360" s="50" t="s">
        <v>87</v>
      </c>
      <c r="R360" s="45">
        <f>+IFERROR(VLOOKUP(Q360,[18]DATOS!$E$2:$F$17,2,FALSE),"")</f>
        <v>10</v>
      </c>
      <c r="S360" s="501"/>
      <c r="T360" s="501"/>
      <c r="U360" s="501"/>
      <c r="V360" s="501"/>
      <c r="W360" s="501"/>
      <c r="X360" s="501"/>
      <c r="Y360" s="408"/>
      <c r="Z360" s="501"/>
      <c r="AA360" s="408"/>
      <c r="AB360" s="598"/>
      <c r="AC360" s="443"/>
      <c r="AD360" s="443"/>
      <c r="AE360" s="667"/>
      <c r="AF360" s="408"/>
      <c r="AG360" s="408"/>
      <c r="AH360" s="408"/>
      <c r="AI360" s="438"/>
      <c r="AJ360" s="398"/>
      <c r="AK360" s="399"/>
      <c r="AL360" s="399"/>
      <c r="AM360" s="284"/>
      <c r="AN360" s="513"/>
      <c r="AO360" s="527"/>
      <c r="AP360" s="286"/>
      <c r="AQ360" s="286"/>
      <c r="AR360" s="286"/>
      <c r="AS360" s="286"/>
      <c r="AT360" s="286"/>
      <c r="AU360" s="286"/>
      <c r="AV360" s="286"/>
      <c r="AW360" s="286"/>
      <c r="AX360" s="286"/>
      <c r="AY360" s="286"/>
      <c r="AZ360" s="333"/>
      <c r="BA360" s="339"/>
      <c r="BB360" s="335"/>
      <c r="BC360" s="335"/>
      <c r="BD360" s="335"/>
      <c r="BE360" s="526"/>
    </row>
    <row r="361" spans="1:57" ht="26.25" customHeight="1" thickBot="1">
      <c r="A361" s="292"/>
      <c r="B361" s="893"/>
      <c r="C361" s="408"/>
      <c r="D361" s="281"/>
      <c r="E361" s="531"/>
      <c r="F361" s="281"/>
      <c r="G361" s="531"/>
      <c r="H361" s="556"/>
      <c r="I361" s="113" t="s">
        <v>68</v>
      </c>
      <c r="J361" s="450"/>
      <c r="K361" s="453"/>
      <c r="L361" s="408"/>
      <c r="M361" s="699"/>
      <c r="N361" s="531"/>
      <c r="O361" s="408"/>
      <c r="P361" s="543"/>
      <c r="Q361" s="543"/>
      <c r="R361" s="543"/>
      <c r="S361" s="501"/>
      <c r="T361" s="501"/>
      <c r="U361" s="501"/>
      <c r="V361" s="501"/>
      <c r="W361" s="501"/>
      <c r="X361" s="501"/>
      <c r="Y361" s="408"/>
      <c r="Z361" s="501"/>
      <c r="AA361" s="408"/>
      <c r="AB361" s="598"/>
      <c r="AC361" s="443"/>
      <c r="AD361" s="443"/>
      <c r="AE361" s="667"/>
      <c r="AF361" s="408"/>
      <c r="AG361" s="408"/>
      <c r="AH361" s="408"/>
      <c r="AI361" s="513"/>
      <c r="AJ361" s="574" t="s">
        <v>455</v>
      </c>
      <c r="AK361" s="594" t="s">
        <v>200</v>
      </c>
      <c r="AL361" s="594" t="s">
        <v>199</v>
      </c>
      <c r="AM361" s="545" t="s">
        <v>198</v>
      </c>
      <c r="AN361" s="513"/>
      <c r="AO361" s="527"/>
      <c r="AP361" s="286"/>
      <c r="AQ361" s="286"/>
      <c r="AR361" s="286"/>
      <c r="AS361" s="286"/>
      <c r="AT361" s="286"/>
      <c r="AU361" s="286"/>
      <c r="AV361" s="286"/>
      <c r="AW361" s="286"/>
      <c r="AX361" s="286"/>
      <c r="AY361" s="286"/>
      <c r="AZ361" s="333"/>
      <c r="BA361" s="339"/>
      <c r="BB361" s="335"/>
      <c r="BC361" s="335"/>
      <c r="BD361" s="335"/>
      <c r="BE361" s="526"/>
    </row>
    <row r="362" spans="1:57" ht="18.75" customHeight="1" thickBot="1">
      <c r="A362" s="292"/>
      <c r="B362" s="893"/>
      <c r="C362" s="408"/>
      <c r="D362" s="281"/>
      <c r="E362" s="531"/>
      <c r="F362" s="281"/>
      <c r="G362" s="531"/>
      <c r="H362" s="421" t="s">
        <v>167</v>
      </c>
      <c r="I362" s="113" t="s">
        <v>68</v>
      </c>
      <c r="J362" s="450"/>
      <c r="K362" s="453"/>
      <c r="L362" s="408"/>
      <c r="M362" s="699"/>
      <c r="N362" s="531"/>
      <c r="O362" s="408"/>
      <c r="P362" s="501"/>
      <c r="Q362" s="501"/>
      <c r="R362" s="501"/>
      <c r="S362" s="501"/>
      <c r="T362" s="501"/>
      <c r="U362" s="501"/>
      <c r="V362" s="501"/>
      <c r="W362" s="501"/>
      <c r="X362" s="501"/>
      <c r="Y362" s="408"/>
      <c r="Z362" s="501"/>
      <c r="AA362" s="408"/>
      <c r="AB362" s="598"/>
      <c r="AC362" s="443"/>
      <c r="AD362" s="443"/>
      <c r="AE362" s="667"/>
      <c r="AF362" s="408"/>
      <c r="AG362" s="408"/>
      <c r="AH362" s="408"/>
      <c r="AI362" s="513"/>
      <c r="AJ362" s="575"/>
      <c r="AK362" s="595"/>
      <c r="AL362" s="595"/>
      <c r="AM362" s="408"/>
      <c r="AN362" s="513"/>
      <c r="AO362" s="527"/>
      <c r="AP362" s="286"/>
      <c r="AQ362" s="286"/>
      <c r="AR362" s="286"/>
      <c r="AS362" s="286"/>
      <c r="AT362" s="286"/>
      <c r="AU362" s="286"/>
      <c r="AV362" s="286"/>
      <c r="AW362" s="286"/>
      <c r="AX362" s="286"/>
      <c r="AY362" s="286"/>
      <c r="AZ362" s="333"/>
      <c r="BA362" s="339"/>
      <c r="BB362" s="335"/>
      <c r="BC362" s="335"/>
      <c r="BD362" s="335"/>
      <c r="BE362" s="526"/>
    </row>
    <row r="363" spans="1:57" ht="9.75" customHeight="1" thickBot="1">
      <c r="A363" s="292"/>
      <c r="B363" s="893"/>
      <c r="C363" s="408"/>
      <c r="D363" s="281"/>
      <c r="E363" s="531"/>
      <c r="F363" s="281"/>
      <c r="G363" s="531"/>
      <c r="H363" s="421"/>
      <c r="I363" s="113" t="s">
        <v>68</v>
      </c>
      <c r="J363" s="450"/>
      <c r="K363" s="453"/>
      <c r="L363" s="408"/>
      <c r="M363" s="699"/>
      <c r="N363" s="531"/>
      <c r="O363" s="408"/>
      <c r="P363" s="501"/>
      <c r="Q363" s="501"/>
      <c r="R363" s="501"/>
      <c r="S363" s="501"/>
      <c r="T363" s="501"/>
      <c r="U363" s="501"/>
      <c r="V363" s="501"/>
      <c r="W363" s="501"/>
      <c r="X363" s="501"/>
      <c r="Y363" s="408"/>
      <c r="Z363" s="501"/>
      <c r="AA363" s="408"/>
      <c r="AB363" s="598"/>
      <c r="AC363" s="443"/>
      <c r="AD363" s="443"/>
      <c r="AE363" s="667"/>
      <c r="AF363" s="408"/>
      <c r="AG363" s="408"/>
      <c r="AH363" s="408"/>
      <c r="AI363" s="513"/>
      <c r="AJ363" s="575"/>
      <c r="AK363" s="595"/>
      <c r="AL363" s="595"/>
      <c r="AM363" s="408"/>
      <c r="AN363" s="513"/>
      <c r="AO363" s="527"/>
      <c r="AP363" s="286"/>
      <c r="AQ363" s="286"/>
      <c r="AR363" s="286"/>
      <c r="AS363" s="286"/>
      <c r="AT363" s="286"/>
      <c r="AU363" s="286"/>
      <c r="AV363" s="286"/>
      <c r="AW363" s="286"/>
      <c r="AX363" s="286"/>
      <c r="AY363" s="286"/>
      <c r="AZ363" s="333"/>
      <c r="BA363" s="339"/>
      <c r="BB363" s="335"/>
      <c r="BC363" s="335"/>
      <c r="BD363" s="335"/>
      <c r="BE363" s="526"/>
    </row>
    <row r="364" spans="1:57" ht="18.75" customHeight="1" thickBot="1">
      <c r="A364" s="292"/>
      <c r="B364" s="893"/>
      <c r="C364" s="408"/>
      <c r="D364" s="281"/>
      <c r="E364" s="531"/>
      <c r="F364" s="281"/>
      <c r="G364" s="531"/>
      <c r="H364" s="421" t="s">
        <v>166</v>
      </c>
      <c r="I364" s="113" t="s">
        <v>68</v>
      </c>
      <c r="J364" s="450"/>
      <c r="K364" s="453"/>
      <c r="L364" s="408"/>
      <c r="M364" s="699"/>
      <c r="N364" s="531"/>
      <c r="O364" s="408"/>
      <c r="P364" s="501"/>
      <c r="Q364" s="501"/>
      <c r="R364" s="501"/>
      <c r="S364" s="501"/>
      <c r="T364" s="501"/>
      <c r="U364" s="501"/>
      <c r="V364" s="501"/>
      <c r="W364" s="501"/>
      <c r="X364" s="501"/>
      <c r="Y364" s="408"/>
      <c r="Z364" s="501"/>
      <c r="AA364" s="408"/>
      <c r="AB364" s="598"/>
      <c r="AC364" s="443"/>
      <c r="AD364" s="443"/>
      <c r="AE364" s="667"/>
      <c r="AF364" s="408"/>
      <c r="AG364" s="408"/>
      <c r="AH364" s="408"/>
      <c r="AI364" s="513"/>
      <c r="AJ364" s="575"/>
      <c r="AK364" s="595"/>
      <c r="AL364" s="595"/>
      <c r="AM364" s="408"/>
      <c r="AN364" s="513"/>
      <c r="AO364" s="527"/>
      <c r="AP364" s="286"/>
      <c r="AQ364" s="286"/>
      <c r="AR364" s="286"/>
      <c r="AS364" s="286"/>
      <c r="AT364" s="286"/>
      <c r="AU364" s="286"/>
      <c r="AV364" s="286"/>
      <c r="AW364" s="286"/>
      <c r="AX364" s="286"/>
      <c r="AY364" s="286"/>
      <c r="AZ364" s="333"/>
      <c r="BA364" s="339"/>
      <c r="BB364" s="335"/>
      <c r="BC364" s="335"/>
      <c r="BD364" s="335"/>
      <c r="BE364" s="526"/>
    </row>
    <row r="365" spans="1:57" ht="12.75" customHeight="1" thickBot="1">
      <c r="A365" s="292"/>
      <c r="B365" s="893"/>
      <c r="C365" s="408"/>
      <c r="D365" s="281"/>
      <c r="E365" s="531"/>
      <c r="F365" s="281"/>
      <c r="G365" s="531"/>
      <c r="H365" s="421"/>
      <c r="I365" s="113" t="s">
        <v>68</v>
      </c>
      <c r="J365" s="450"/>
      <c r="K365" s="453"/>
      <c r="L365" s="408"/>
      <c r="M365" s="699"/>
      <c r="N365" s="531"/>
      <c r="O365" s="408"/>
      <c r="P365" s="501"/>
      <c r="Q365" s="501"/>
      <c r="R365" s="501"/>
      <c r="S365" s="501"/>
      <c r="T365" s="501"/>
      <c r="U365" s="501"/>
      <c r="V365" s="501"/>
      <c r="W365" s="501"/>
      <c r="X365" s="501"/>
      <c r="Y365" s="408"/>
      <c r="Z365" s="501"/>
      <c r="AA365" s="408"/>
      <c r="AB365" s="598"/>
      <c r="AC365" s="443"/>
      <c r="AD365" s="443"/>
      <c r="AE365" s="667"/>
      <c r="AF365" s="408"/>
      <c r="AG365" s="408"/>
      <c r="AH365" s="408"/>
      <c r="AI365" s="513"/>
      <c r="AJ365" s="575"/>
      <c r="AK365" s="595"/>
      <c r="AL365" s="595"/>
      <c r="AM365" s="408"/>
      <c r="AN365" s="513"/>
      <c r="AO365" s="527"/>
      <c r="AP365" s="286"/>
      <c r="AQ365" s="286"/>
      <c r="AR365" s="286"/>
      <c r="AS365" s="286"/>
      <c r="AT365" s="286"/>
      <c r="AU365" s="286"/>
      <c r="AV365" s="286"/>
      <c r="AW365" s="286"/>
      <c r="AX365" s="286"/>
      <c r="AY365" s="286"/>
      <c r="AZ365" s="333"/>
      <c r="BA365" s="339"/>
      <c r="BB365" s="335"/>
      <c r="BC365" s="335"/>
      <c r="BD365" s="335"/>
      <c r="BE365" s="526"/>
    </row>
    <row r="366" spans="1:57" ht="18.75" customHeight="1" thickBot="1">
      <c r="A366" s="292"/>
      <c r="B366" s="893"/>
      <c r="C366" s="408"/>
      <c r="D366" s="281"/>
      <c r="E366" s="531"/>
      <c r="F366" s="281"/>
      <c r="G366" s="531"/>
      <c r="H366" s="421" t="s">
        <v>165</v>
      </c>
      <c r="I366" s="113" t="s">
        <v>68</v>
      </c>
      <c r="J366" s="450"/>
      <c r="K366" s="453"/>
      <c r="L366" s="408"/>
      <c r="M366" s="699"/>
      <c r="N366" s="531"/>
      <c r="O366" s="408"/>
      <c r="P366" s="501"/>
      <c r="Q366" s="501"/>
      <c r="R366" s="501"/>
      <c r="S366" s="501"/>
      <c r="T366" s="501"/>
      <c r="U366" s="501"/>
      <c r="V366" s="501"/>
      <c r="W366" s="501"/>
      <c r="X366" s="501"/>
      <c r="Y366" s="408"/>
      <c r="Z366" s="501"/>
      <c r="AA366" s="408"/>
      <c r="AB366" s="598"/>
      <c r="AC366" s="443"/>
      <c r="AD366" s="443"/>
      <c r="AE366" s="667"/>
      <c r="AF366" s="408"/>
      <c r="AG366" s="408"/>
      <c r="AH366" s="408"/>
      <c r="AI366" s="513"/>
      <c r="AJ366" s="575"/>
      <c r="AK366" s="595"/>
      <c r="AL366" s="595"/>
      <c r="AM366" s="408"/>
      <c r="AN366" s="513"/>
      <c r="AO366" s="527"/>
      <c r="AP366" s="286"/>
      <c r="AQ366" s="286"/>
      <c r="AR366" s="286"/>
      <c r="AS366" s="286"/>
      <c r="AT366" s="286"/>
      <c r="AU366" s="286"/>
      <c r="AV366" s="286"/>
      <c r="AW366" s="286"/>
      <c r="AX366" s="286"/>
      <c r="AY366" s="286"/>
      <c r="AZ366" s="333"/>
      <c r="BA366" s="339"/>
      <c r="BB366" s="335"/>
      <c r="BC366" s="335"/>
      <c r="BD366" s="335"/>
      <c r="BE366" s="526"/>
    </row>
    <row r="367" spans="1:57" ht="12.75" customHeight="1" thickBot="1">
      <c r="A367" s="292"/>
      <c r="B367" s="893"/>
      <c r="C367" s="408"/>
      <c r="D367" s="281"/>
      <c r="E367" s="531"/>
      <c r="F367" s="281"/>
      <c r="G367" s="531"/>
      <c r="H367" s="421"/>
      <c r="I367" s="113" t="s">
        <v>68</v>
      </c>
      <c r="J367" s="450"/>
      <c r="K367" s="453"/>
      <c r="L367" s="408"/>
      <c r="M367" s="699"/>
      <c r="N367" s="531"/>
      <c r="O367" s="408"/>
      <c r="P367" s="501"/>
      <c r="Q367" s="501"/>
      <c r="R367" s="501"/>
      <c r="S367" s="501"/>
      <c r="T367" s="501"/>
      <c r="U367" s="501"/>
      <c r="V367" s="501"/>
      <c r="W367" s="501"/>
      <c r="X367" s="501"/>
      <c r="Y367" s="408"/>
      <c r="Z367" s="501"/>
      <c r="AA367" s="408"/>
      <c r="AB367" s="598"/>
      <c r="AC367" s="443"/>
      <c r="AD367" s="443"/>
      <c r="AE367" s="667"/>
      <c r="AF367" s="408"/>
      <c r="AG367" s="408"/>
      <c r="AH367" s="408"/>
      <c r="AI367" s="513"/>
      <c r="AJ367" s="575"/>
      <c r="AK367" s="595"/>
      <c r="AL367" s="595"/>
      <c r="AM367" s="408"/>
      <c r="AN367" s="513"/>
      <c r="AO367" s="527"/>
      <c r="AP367" s="286"/>
      <c r="AQ367" s="286"/>
      <c r="AR367" s="286"/>
      <c r="AS367" s="286"/>
      <c r="AT367" s="286"/>
      <c r="AU367" s="286"/>
      <c r="AV367" s="286"/>
      <c r="AW367" s="286"/>
      <c r="AX367" s="286"/>
      <c r="AY367" s="286"/>
      <c r="AZ367" s="333"/>
      <c r="BA367" s="339"/>
      <c r="BB367" s="335"/>
      <c r="BC367" s="335"/>
      <c r="BD367" s="335"/>
      <c r="BE367" s="526"/>
    </row>
    <row r="368" spans="1:57" ht="14.25" customHeight="1" thickBot="1">
      <c r="A368" s="292"/>
      <c r="B368" s="893"/>
      <c r="C368" s="408"/>
      <c r="D368" s="281"/>
      <c r="E368" s="531"/>
      <c r="F368" s="281"/>
      <c r="G368" s="531"/>
      <c r="H368" s="555" t="s">
        <v>164</v>
      </c>
      <c r="I368" s="113" t="s">
        <v>68</v>
      </c>
      <c r="J368" s="450"/>
      <c r="K368" s="453"/>
      <c r="L368" s="408"/>
      <c r="M368" s="699"/>
      <c r="N368" s="531"/>
      <c r="O368" s="408"/>
      <c r="P368" s="501"/>
      <c r="Q368" s="501"/>
      <c r="R368" s="501"/>
      <c r="S368" s="501"/>
      <c r="T368" s="501"/>
      <c r="U368" s="501"/>
      <c r="V368" s="501"/>
      <c r="W368" s="501"/>
      <c r="X368" s="501"/>
      <c r="Y368" s="408"/>
      <c r="Z368" s="501"/>
      <c r="AA368" s="408"/>
      <c r="AB368" s="598"/>
      <c r="AC368" s="443"/>
      <c r="AD368" s="443"/>
      <c r="AE368" s="667"/>
      <c r="AF368" s="408"/>
      <c r="AG368" s="408"/>
      <c r="AH368" s="408"/>
      <c r="AI368" s="513"/>
      <c r="AJ368" s="575"/>
      <c r="AK368" s="595"/>
      <c r="AL368" s="595"/>
      <c r="AM368" s="408"/>
      <c r="AN368" s="513"/>
      <c r="AO368" s="527"/>
      <c r="AP368" s="286"/>
      <c r="AQ368" s="286"/>
      <c r="AR368" s="286"/>
      <c r="AS368" s="286"/>
      <c r="AT368" s="286"/>
      <c r="AU368" s="286"/>
      <c r="AV368" s="286"/>
      <c r="AW368" s="286"/>
      <c r="AX368" s="286"/>
      <c r="AY368" s="286"/>
      <c r="AZ368" s="333"/>
      <c r="BA368" s="339"/>
      <c r="BB368" s="335"/>
      <c r="BC368" s="335"/>
      <c r="BD368" s="335"/>
      <c r="BE368" s="526"/>
    </row>
    <row r="369" spans="1:57" ht="13.5" customHeight="1" thickBot="1">
      <c r="A369" s="292"/>
      <c r="B369" s="893"/>
      <c r="C369" s="408"/>
      <c r="D369" s="281"/>
      <c r="E369" s="531"/>
      <c r="F369" s="281"/>
      <c r="G369" s="531"/>
      <c r="H369" s="556"/>
      <c r="I369" s="113" t="s">
        <v>68</v>
      </c>
      <c r="J369" s="450"/>
      <c r="K369" s="453"/>
      <c r="L369" s="408"/>
      <c r="M369" s="699"/>
      <c r="N369" s="531"/>
      <c r="O369" s="408"/>
      <c r="P369" s="501"/>
      <c r="Q369" s="501"/>
      <c r="R369" s="501"/>
      <c r="S369" s="501"/>
      <c r="T369" s="501"/>
      <c r="U369" s="501"/>
      <c r="V369" s="501"/>
      <c r="W369" s="501"/>
      <c r="X369" s="501"/>
      <c r="Y369" s="408"/>
      <c r="Z369" s="501"/>
      <c r="AA369" s="408"/>
      <c r="AB369" s="598"/>
      <c r="AC369" s="443"/>
      <c r="AD369" s="443"/>
      <c r="AE369" s="667"/>
      <c r="AF369" s="408"/>
      <c r="AG369" s="408"/>
      <c r="AH369" s="408"/>
      <c r="AI369" s="513"/>
      <c r="AJ369" s="575"/>
      <c r="AK369" s="595"/>
      <c r="AL369" s="595"/>
      <c r="AM369" s="408"/>
      <c r="AN369" s="513"/>
      <c r="AO369" s="527"/>
      <c r="AP369" s="286"/>
      <c r="AQ369" s="286"/>
      <c r="AR369" s="286"/>
      <c r="AS369" s="286"/>
      <c r="AT369" s="286"/>
      <c r="AU369" s="286"/>
      <c r="AV369" s="286"/>
      <c r="AW369" s="286"/>
      <c r="AX369" s="286"/>
      <c r="AY369" s="286"/>
      <c r="AZ369" s="333"/>
      <c r="BA369" s="339"/>
      <c r="BB369" s="335"/>
      <c r="BC369" s="335"/>
      <c r="BD369" s="335"/>
      <c r="BE369" s="526"/>
    </row>
    <row r="370" spans="1:57" ht="18.75" customHeight="1" thickBot="1">
      <c r="A370" s="292"/>
      <c r="B370" s="893"/>
      <c r="C370" s="408"/>
      <c r="D370" s="281"/>
      <c r="E370" s="531"/>
      <c r="F370" s="281"/>
      <c r="G370" s="531"/>
      <c r="H370" s="577" t="s">
        <v>163</v>
      </c>
      <c r="I370" s="113" t="s">
        <v>68</v>
      </c>
      <c r="J370" s="450"/>
      <c r="K370" s="453"/>
      <c r="L370" s="408"/>
      <c r="M370" s="699"/>
      <c r="N370" s="531"/>
      <c r="O370" s="408"/>
      <c r="P370" s="501"/>
      <c r="Q370" s="501"/>
      <c r="R370" s="501"/>
      <c r="S370" s="501"/>
      <c r="T370" s="501"/>
      <c r="U370" s="501"/>
      <c r="V370" s="501"/>
      <c r="W370" s="501"/>
      <c r="X370" s="501"/>
      <c r="Y370" s="408"/>
      <c r="Z370" s="501"/>
      <c r="AA370" s="408"/>
      <c r="AB370" s="598"/>
      <c r="AC370" s="443"/>
      <c r="AD370" s="443"/>
      <c r="AE370" s="667"/>
      <c r="AF370" s="408"/>
      <c r="AG370" s="408"/>
      <c r="AH370" s="408"/>
      <c r="AI370" s="513"/>
      <c r="AJ370" s="575"/>
      <c r="AK370" s="595"/>
      <c r="AL370" s="595"/>
      <c r="AM370" s="408"/>
      <c r="AN370" s="513"/>
      <c r="AO370" s="527"/>
      <c r="AP370" s="286"/>
      <c r="AQ370" s="286"/>
      <c r="AR370" s="286"/>
      <c r="AS370" s="286"/>
      <c r="AT370" s="286"/>
      <c r="AU370" s="286"/>
      <c r="AV370" s="286"/>
      <c r="AW370" s="286"/>
      <c r="AX370" s="286"/>
      <c r="AY370" s="286"/>
      <c r="AZ370" s="333"/>
      <c r="BA370" s="339"/>
      <c r="BB370" s="335"/>
      <c r="BC370" s="335"/>
      <c r="BD370" s="335"/>
      <c r="BE370" s="526"/>
    </row>
    <row r="371" spans="1:57" ht="15.75" customHeight="1" thickBot="1">
      <c r="A371" s="293"/>
      <c r="B371" s="894"/>
      <c r="C371" s="455"/>
      <c r="D371" s="282"/>
      <c r="E371" s="532"/>
      <c r="F371" s="282"/>
      <c r="G371" s="532"/>
      <c r="H371" s="578"/>
      <c r="I371" s="113" t="s">
        <v>68</v>
      </c>
      <c r="J371" s="558"/>
      <c r="K371" s="560"/>
      <c r="L371" s="408"/>
      <c r="M371" s="700"/>
      <c r="N371" s="532"/>
      <c r="O371" s="455"/>
      <c r="P371" s="544"/>
      <c r="Q371" s="544"/>
      <c r="R371" s="544"/>
      <c r="S371" s="544"/>
      <c r="T371" s="544"/>
      <c r="U371" s="544"/>
      <c r="V371" s="544"/>
      <c r="W371" s="544"/>
      <c r="X371" s="544"/>
      <c r="Y371" s="455"/>
      <c r="Z371" s="544"/>
      <c r="AA371" s="455"/>
      <c r="AB371" s="599"/>
      <c r="AC371" s="443"/>
      <c r="AD371" s="443"/>
      <c r="AE371" s="668"/>
      <c r="AF371" s="455"/>
      <c r="AG371" s="455"/>
      <c r="AH371" s="408"/>
      <c r="AI371" s="514"/>
      <c r="AJ371" s="576"/>
      <c r="AK371" s="596"/>
      <c r="AL371" s="596"/>
      <c r="AM371" s="455"/>
      <c r="AN371" s="514"/>
      <c r="AO371" s="528"/>
      <c r="AP371" s="287"/>
      <c r="AQ371" s="287"/>
      <c r="AR371" s="287"/>
      <c r="AS371" s="287"/>
      <c r="AT371" s="287"/>
      <c r="AU371" s="287"/>
      <c r="AV371" s="287"/>
      <c r="AW371" s="287"/>
      <c r="AX371" s="287"/>
      <c r="AY371" s="287"/>
      <c r="AZ371" s="340"/>
      <c r="BA371" s="341"/>
      <c r="BB371" s="342"/>
      <c r="BC371" s="342"/>
      <c r="BD371" s="342"/>
      <c r="BE371" s="529"/>
    </row>
    <row r="372" spans="1:57" ht="46.5" customHeight="1" thickBot="1">
      <c r="A372" s="621">
        <v>13</v>
      </c>
      <c r="B372" s="871" t="s">
        <v>499</v>
      </c>
      <c r="C372" s="407" t="s">
        <v>266</v>
      </c>
      <c r="D372" s="280" t="s">
        <v>32</v>
      </c>
      <c r="E372" s="627" t="s">
        <v>265</v>
      </c>
      <c r="F372" s="280" t="s">
        <v>264</v>
      </c>
      <c r="G372" s="627" t="s">
        <v>100</v>
      </c>
      <c r="H372" s="52" t="s">
        <v>194</v>
      </c>
      <c r="I372" s="113" t="s">
        <v>68</v>
      </c>
      <c r="J372" s="557">
        <f>COUNTIF(I372:I397,[3]DATOS!$D$24)</f>
        <v>26</v>
      </c>
      <c r="K372" s="559" t="str">
        <f>+IF(AND(J372&lt;6,J372&gt;0),"Moderado",IF(AND(J372&lt;12,J372&gt;5),"Mayor",IF(AND(J372&lt;20,J372&gt;11),"Catastrófico","Responda las Preguntas de Impacto")))</f>
        <v>Responda las Preguntas de Impacto</v>
      </c>
      <c r="L372" s="407"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698"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03" t="s">
        <v>263</v>
      </c>
      <c r="O372" s="283" t="s">
        <v>65</v>
      </c>
      <c r="P372" s="50" t="s">
        <v>179</v>
      </c>
      <c r="Q372" s="45" t="s">
        <v>76</v>
      </c>
      <c r="R372" s="45">
        <f>+IFERROR(VLOOKUP(Q372,[19]DATOS!$E$2:$F$17,2,FALSE),"")</f>
        <v>15</v>
      </c>
      <c r="S372" s="601">
        <f>SUM(R372:R379)</f>
        <v>100</v>
      </c>
      <c r="T372" s="286" t="str">
        <f>+IF(AND(S372&lt;=100,S372&gt;=96),"Fuerte",IF(AND(S372&lt;=95,S372&gt;=86),"Moderado",IF(AND(S372&lt;=85,J372&gt;=0),"Débil"," ")))</f>
        <v>Fuerte</v>
      </c>
      <c r="U372" s="286" t="s">
        <v>90</v>
      </c>
      <c r="V372" s="286"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286">
        <f>IF(V372="Fuerte",100,IF(V372="Moderado",50,IF(V372="Débil",0)))</f>
        <v>100</v>
      </c>
      <c r="X372" s="543">
        <f>AVERAGE(W372:W397)</f>
        <v>100</v>
      </c>
      <c r="Y372" s="545" t="s">
        <v>257</v>
      </c>
      <c r="Z372" s="543" t="s">
        <v>191</v>
      </c>
      <c r="AA372" s="681" t="s">
        <v>262</v>
      </c>
      <c r="AB372" s="665" t="str">
        <f>+IF(X372=100,"Fuerte",IF(AND(X372&lt;=99,X372&gt;=50),"Moderado",IF(X372&lt;50,"Débil"," ")))</f>
        <v>Fuerte</v>
      </c>
      <c r="AC372" s="443" t="s">
        <v>95</v>
      </c>
      <c r="AD372" s="443" t="s">
        <v>95</v>
      </c>
      <c r="AE372" s="666"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07"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07" t="str">
        <f>K372</f>
        <v>Responda las Preguntas de Impacto</v>
      </c>
      <c r="AH372" s="407"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519"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398" t="s">
        <v>454</v>
      </c>
      <c r="AK372" s="683">
        <v>43466</v>
      </c>
      <c r="AL372" s="413">
        <v>43830</v>
      </c>
      <c r="AM372" s="610" t="s">
        <v>257</v>
      </c>
      <c r="AN372" s="281" t="s">
        <v>261</v>
      </c>
      <c r="AO372" s="539"/>
      <c r="AP372" s="500"/>
      <c r="AQ372" s="500"/>
      <c r="AR372" s="500"/>
      <c r="AS372" s="500"/>
      <c r="AT372" s="500"/>
      <c r="AU372" s="500"/>
      <c r="AV372" s="500"/>
      <c r="AW372" s="500"/>
      <c r="AX372" s="500"/>
      <c r="AY372" s="500"/>
      <c r="AZ372" s="503"/>
      <c r="BA372" s="506"/>
      <c r="BB372" s="533"/>
      <c r="BC372" s="533"/>
      <c r="BD372" s="533"/>
      <c r="BE372" s="536"/>
    </row>
    <row r="373" spans="1:57" ht="30" customHeight="1" thickBot="1">
      <c r="A373" s="622"/>
      <c r="B373" s="441"/>
      <c r="C373" s="408"/>
      <c r="D373" s="281"/>
      <c r="E373" s="531"/>
      <c r="F373" s="281"/>
      <c r="G373" s="531"/>
      <c r="H373" s="47" t="s">
        <v>187</v>
      </c>
      <c r="I373" s="113" t="s">
        <v>68</v>
      </c>
      <c r="J373" s="450"/>
      <c r="K373" s="453"/>
      <c r="L373" s="408"/>
      <c r="M373" s="699"/>
      <c r="N373" s="304"/>
      <c r="O373" s="284"/>
      <c r="P373" s="50" t="s">
        <v>177</v>
      </c>
      <c r="Q373" s="45" t="s">
        <v>78</v>
      </c>
      <c r="R373" s="45">
        <f>+IFERROR(VLOOKUP(Q373,[19]DATOS!$E$2:$F$17,2,FALSE),"")</f>
        <v>15</v>
      </c>
      <c r="S373" s="602"/>
      <c r="T373" s="286"/>
      <c r="U373" s="286"/>
      <c r="V373" s="286"/>
      <c r="W373" s="286"/>
      <c r="X373" s="501"/>
      <c r="Y373" s="408"/>
      <c r="Z373" s="501"/>
      <c r="AA373" s="460"/>
      <c r="AB373" s="598"/>
      <c r="AC373" s="443"/>
      <c r="AD373" s="443"/>
      <c r="AE373" s="667"/>
      <c r="AF373" s="408"/>
      <c r="AG373" s="408"/>
      <c r="AH373" s="408"/>
      <c r="AI373" s="438"/>
      <c r="AJ373" s="398"/>
      <c r="AK373" s="414"/>
      <c r="AL373" s="414"/>
      <c r="AM373" s="551"/>
      <c r="AN373" s="281"/>
      <c r="AO373" s="540"/>
      <c r="AP373" s="501"/>
      <c r="AQ373" s="501"/>
      <c r="AR373" s="501"/>
      <c r="AS373" s="501"/>
      <c r="AT373" s="501"/>
      <c r="AU373" s="501"/>
      <c r="AV373" s="501"/>
      <c r="AW373" s="501"/>
      <c r="AX373" s="501"/>
      <c r="AY373" s="501"/>
      <c r="AZ373" s="504"/>
      <c r="BA373" s="507"/>
      <c r="BB373" s="534"/>
      <c r="BC373" s="534"/>
      <c r="BD373" s="534"/>
      <c r="BE373" s="537"/>
    </row>
    <row r="374" spans="1:57" ht="30" customHeight="1" thickBot="1">
      <c r="A374" s="622"/>
      <c r="B374" s="441"/>
      <c r="C374" s="408"/>
      <c r="D374" s="281"/>
      <c r="E374" s="531"/>
      <c r="F374" s="281"/>
      <c r="G374" s="531"/>
      <c r="H374" s="47" t="s">
        <v>186</v>
      </c>
      <c r="I374" s="113" t="s">
        <v>68</v>
      </c>
      <c r="J374" s="450"/>
      <c r="K374" s="453"/>
      <c r="L374" s="408"/>
      <c r="M374" s="699"/>
      <c r="N374" s="304"/>
      <c r="O374" s="284"/>
      <c r="P374" s="50" t="s">
        <v>175</v>
      </c>
      <c r="Q374" s="45" t="s">
        <v>80</v>
      </c>
      <c r="R374" s="45">
        <f>+IFERROR(VLOOKUP(Q374,[19]DATOS!$E$2:$F$17,2,FALSE),"")</f>
        <v>15</v>
      </c>
      <c r="S374" s="602"/>
      <c r="T374" s="286"/>
      <c r="U374" s="286"/>
      <c r="V374" s="286"/>
      <c r="W374" s="286"/>
      <c r="X374" s="501"/>
      <c r="Y374" s="408"/>
      <c r="Z374" s="501"/>
      <c r="AA374" s="460"/>
      <c r="AB374" s="598"/>
      <c r="AC374" s="443"/>
      <c r="AD374" s="443"/>
      <c r="AE374" s="667"/>
      <c r="AF374" s="408"/>
      <c r="AG374" s="408"/>
      <c r="AH374" s="408"/>
      <c r="AI374" s="438"/>
      <c r="AJ374" s="398"/>
      <c r="AK374" s="414"/>
      <c r="AL374" s="414"/>
      <c r="AM374" s="551"/>
      <c r="AN374" s="281"/>
      <c r="AO374" s="540"/>
      <c r="AP374" s="501"/>
      <c r="AQ374" s="501"/>
      <c r="AR374" s="501"/>
      <c r="AS374" s="501"/>
      <c r="AT374" s="501"/>
      <c r="AU374" s="501"/>
      <c r="AV374" s="501"/>
      <c r="AW374" s="501"/>
      <c r="AX374" s="501"/>
      <c r="AY374" s="501"/>
      <c r="AZ374" s="504"/>
      <c r="BA374" s="507"/>
      <c r="BB374" s="534"/>
      <c r="BC374" s="534"/>
      <c r="BD374" s="534"/>
      <c r="BE374" s="537"/>
    </row>
    <row r="375" spans="1:57" ht="30" customHeight="1" thickBot="1">
      <c r="A375" s="622"/>
      <c r="B375" s="441"/>
      <c r="C375" s="408"/>
      <c r="D375" s="281"/>
      <c r="E375" s="531"/>
      <c r="F375" s="281"/>
      <c r="G375" s="531"/>
      <c r="H375" s="47" t="s">
        <v>185</v>
      </c>
      <c r="I375" s="113" t="s">
        <v>68</v>
      </c>
      <c r="J375" s="450"/>
      <c r="K375" s="453"/>
      <c r="L375" s="408"/>
      <c r="M375" s="699"/>
      <c r="N375" s="304"/>
      <c r="O375" s="284"/>
      <c r="P375" s="50" t="s">
        <v>173</v>
      </c>
      <c r="Q375" s="45" t="s">
        <v>82</v>
      </c>
      <c r="R375" s="45">
        <f>+IFERROR(VLOOKUP(Q375,[19]DATOS!$E$2:$F$17,2,FALSE),"")</f>
        <v>15</v>
      </c>
      <c r="S375" s="602"/>
      <c r="T375" s="286"/>
      <c r="U375" s="286"/>
      <c r="V375" s="286"/>
      <c r="W375" s="286"/>
      <c r="X375" s="501"/>
      <c r="Y375" s="408"/>
      <c r="Z375" s="501"/>
      <c r="AA375" s="460"/>
      <c r="AB375" s="598"/>
      <c r="AC375" s="443"/>
      <c r="AD375" s="443"/>
      <c r="AE375" s="667"/>
      <c r="AF375" s="408"/>
      <c r="AG375" s="408"/>
      <c r="AH375" s="408"/>
      <c r="AI375" s="438"/>
      <c r="AJ375" s="398"/>
      <c r="AK375" s="414"/>
      <c r="AL375" s="414"/>
      <c r="AM375" s="551"/>
      <c r="AN375" s="281"/>
      <c r="AO375" s="540"/>
      <c r="AP375" s="501"/>
      <c r="AQ375" s="501"/>
      <c r="AR375" s="501"/>
      <c r="AS375" s="501"/>
      <c r="AT375" s="501"/>
      <c r="AU375" s="501"/>
      <c r="AV375" s="501"/>
      <c r="AW375" s="501"/>
      <c r="AX375" s="501"/>
      <c r="AY375" s="501"/>
      <c r="AZ375" s="504"/>
      <c r="BA375" s="507"/>
      <c r="BB375" s="534"/>
      <c r="BC375" s="534"/>
      <c r="BD375" s="534"/>
      <c r="BE375" s="537"/>
    </row>
    <row r="376" spans="1:57" ht="30" customHeight="1" thickBot="1">
      <c r="A376" s="622"/>
      <c r="B376" s="441"/>
      <c r="C376" s="408"/>
      <c r="D376" s="281"/>
      <c r="E376" s="531"/>
      <c r="F376" s="281"/>
      <c r="G376" s="531"/>
      <c r="H376" s="47" t="s">
        <v>184</v>
      </c>
      <c r="I376" s="113" t="s">
        <v>68</v>
      </c>
      <c r="J376" s="450"/>
      <c r="K376" s="453"/>
      <c r="L376" s="408"/>
      <c r="M376" s="699"/>
      <c r="N376" s="304"/>
      <c r="O376" s="284"/>
      <c r="P376" s="50" t="s">
        <v>171</v>
      </c>
      <c r="Q376" s="45" t="s">
        <v>85</v>
      </c>
      <c r="R376" s="45">
        <f>+IFERROR(VLOOKUP(Q376,[19]DATOS!$E$2:$F$17,2,FALSE),"")</f>
        <v>15</v>
      </c>
      <c r="S376" s="602"/>
      <c r="T376" s="286"/>
      <c r="U376" s="286"/>
      <c r="V376" s="286"/>
      <c r="W376" s="286"/>
      <c r="X376" s="501"/>
      <c r="Y376" s="408"/>
      <c r="Z376" s="501"/>
      <c r="AA376" s="460"/>
      <c r="AB376" s="598"/>
      <c r="AC376" s="443"/>
      <c r="AD376" s="443"/>
      <c r="AE376" s="667"/>
      <c r="AF376" s="408"/>
      <c r="AG376" s="408"/>
      <c r="AH376" s="408"/>
      <c r="AI376" s="438"/>
      <c r="AJ376" s="398"/>
      <c r="AK376" s="414"/>
      <c r="AL376" s="414"/>
      <c r="AM376" s="551"/>
      <c r="AN376" s="281"/>
      <c r="AO376" s="540"/>
      <c r="AP376" s="501"/>
      <c r="AQ376" s="501"/>
      <c r="AR376" s="501"/>
      <c r="AS376" s="501"/>
      <c r="AT376" s="501"/>
      <c r="AU376" s="501"/>
      <c r="AV376" s="501"/>
      <c r="AW376" s="501"/>
      <c r="AX376" s="501"/>
      <c r="AY376" s="501"/>
      <c r="AZ376" s="504"/>
      <c r="BA376" s="507"/>
      <c r="BB376" s="534"/>
      <c r="BC376" s="534"/>
      <c r="BD376" s="534"/>
      <c r="BE376" s="537"/>
    </row>
    <row r="377" spans="1:57" ht="30" customHeight="1" thickBot="1">
      <c r="A377" s="622"/>
      <c r="B377" s="441"/>
      <c r="C377" s="408"/>
      <c r="D377" s="281"/>
      <c r="E377" s="531"/>
      <c r="F377" s="281"/>
      <c r="G377" s="531"/>
      <c r="H377" s="47" t="s">
        <v>183</v>
      </c>
      <c r="I377" s="113" t="s">
        <v>68</v>
      </c>
      <c r="J377" s="450"/>
      <c r="K377" s="453"/>
      <c r="L377" s="408"/>
      <c r="M377" s="699"/>
      <c r="N377" s="304"/>
      <c r="O377" s="284"/>
      <c r="P377" s="51" t="s">
        <v>170</v>
      </c>
      <c r="Q377" s="45" t="s">
        <v>98</v>
      </c>
      <c r="R377" s="45">
        <f>+IFERROR(VLOOKUP(Q377,[19]DATOS!$E$2:$F$17,2,FALSE),"")</f>
        <v>15</v>
      </c>
      <c r="S377" s="602"/>
      <c r="T377" s="286"/>
      <c r="U377" s="286"/>
      <c r="V377" s="286"/>
      <c r="W377" s="286"/>
      <c r="X377" s="501"/>
      <c r="Y377" s="408"/>
      <c r="Z377" s="501"/>
      <c r="AA377" s="460"/>
      <c r="AB377" s="598"/>
      <c r="AC377" s="443"/>
      <c r="AD377" s="443"/>
      <c r="AE377" s="667"/>
      <c r="AF377" s="408"/>
      <c r="AG377" s="408"/>
      <c r="AH377" s="408"/>
      <c r="AI377" s="438"/>
      <c r="AJ377" s="398"/>
      <c r="AK377" s="414"/>
      <c r="AL377" s="414"/>
      <c r="AM377" s="551"/>
      <c r="AN377" s="281"/>
      <c r="AO377" s="540"/>
      <c r="AP377" s="501"/>
      <c r="AQ377" s="501"/>
      <c r="AR377" s="501"/>
      <c r="AS377" s="501"/>
      <c r="AT377" s="501"/>
      <c r="AU377" s="501"/>
      <c r="AV377" s="501"/>
      <c r="AW377" s="501"/>
      <c r="AX377" s="501"/>
      <c r="AY377" s="501"/>
      <c r="AZ377" s="504"/>
      <c r="BA377" s="507"/>
      <c r="BB377" s="534"/>
      <c r="BC377" s="534"/>
      <c r="BD377" s="534"/>
      <c r="BE377" s="537"/>
    </row>
    <row r="378" spans="1:57" ht="30" customHeight="1" thickBot="1">
      <c r="A378" s="622"/>
      <c r="B378" s="441"/>
      <c r="C378" s="408"/>
      <c r="D378" s="281"/>
      <c r="E378" s="531"/>
      <c r="F378" s="281"/>
      <c r="G378" s="531"/>
      <c r="H378" s="47" t="s">
        <v>182</v>
      </c>
      <c r="I378" s="113" t="s">
        <v>68</v>
      </c>
      <c r="J378" s="450"/>
      <c r="K378" s="453"/>
      <c r="L378" s="408"/>
      <c r="M378" s="699"/>
      <c r="N378" s="304"/>
      <c r="O378" s="284"/>
      <c r="P378" s="50" t="s">
        <v>168</v>
      </c>
      <c r="Q378" s="50" t="s">
        <v>87</v>
      </c>
      <c r="R378" s="50">
        <f>+IFERROR(VLOOKUP(Q378,[19]DATOS!$E$2:$F$17,2,FALSE),"")</f>
        <v>10</v>
      </c>
      <c r="S378" s="602"/>
      <c r="T378" s="286"/>
      <c r="U378" s="286"/>
      <c r="V378" s="286"/>
      <c r="W378" s="286"/>
      <c r="X378" s="501"/>
      <c r="Y378" s="408"/>
      <c r="Z378" s="501"/>
      <c r="AA378" s="460"/>
      <c r="AB378" s="598"/>
      <c r="AC378" s="443"/>
      <c r="AD378" s="443"/>
      <c r="AE378" s="667"/>
      <c r="AF378" s="408"/>
      <c r="AG378" s="408"/>
      <c r="AH378" s="408"/>
      <c r="AI378" s="438"/>
      <c r="AJ378" s="398"/>
      <c r="AK378" s="414"/>
      <c r="AL378" s="414"/>
      <c r="AM378" s="551"/>
      <c r="AN378" s="281"/>
      <c r="AO378" s="540"/>
      <c r="AP378" s="501"/>
      <c r="AQ378" s="501"/>
      <c r="AR378" s="501"/>
      <c r="AS378" s="501"/>
      <c r="AT378" s="501"/>
      <c r="AU378" s="501"/>
      <c r="AV378" s="501"/>
      <c r="AW378" s="501"/>
      <c r="AX378" s="501"/>
      <c r="AY378" s="501"/>
      <c r="AZ378" s="504"/>
      <c r="BA378" s="507"/>
      <c r="BB378" s="534"/>
      <c r="BC378" s="534"/>
      <c r="BD378" s="534"/>
      <c r="BE378" s="537"/>
    </row>
    <row r="379" spans="1:57" ht="72" customHeight="1" thickBot="1">
      <c r="A379" s="622"/>
      <c r="B379" s="441"/>
      <c r="C379" s="408"/>
      <c r="D379" s="281"/>
      <c r="E379" s="531"/>
      <c r="F379" s="281"/>
      <c r="G379" s="531"/>
      <c r="H379" s="47" t="s">
        <v>181</v>
      </c>
      <c r="I379" s="113" t="s">
        <v>68</v>
      </c>
      <c r="J379" s="450"/>
      <c r="K379" s="453"/>
      <c r="L379" s="408"/>
      <c r="M379" s="699"/>
      <c r="N379" s="304"/>
      <c r="O379" s="284"/>
      <c r="P379" s="49"/>
      <c r="Q379" s="49"/>
      <c r="R379" s="49"/>
      <c r="S379" s="603"/>
      <c r="T379" s="286"/>
      <c r="U379" s="286"/>
      <c r="V379" s="286"/>
      <c r="W379" s="286"/>
      <c r="X379" s="501"/>
      <c r="Y379" s="409"/>
      <c r="Z379" s="502"/>
      <c r="AA379" s="729"/>
      <c r="AB379" s="598"/>
      <c r="AC379" s="443"/>
      <c r="AD379" s="443"/>
      <c r="AE379" s="667"/>
      <c r="AF379" s="408"/>
      <c r="AG379" s="408"/>
      <c r="AH379" s="408"/>
      <c r="AI379" s="438"/>
      <c r="AJ379" s="398"/>
      <c r="AK379" s="415"/>
      <c r="AL379" s="415"/>
      <c r="AM379" s="552"/>
      <c r="AN379" s="281"/>
      <c r="AO379" s="541"/>
      <c r="AP379" s="502"/>
      <c r="AQ379" s="502"/>
      <c r="AR379" s="502"/>
      <c r="AS379" s="502"/>
      <c r="AT379" s="502"/>
      <c r="AU379" s="502"/>
      <c r="AV379" s="502"/>
      <c r="AW379" s="502"/>
      <c r="AX379" s="502"/>
      <c r="AY379" s="502"/>
      <c r="AZ379" s="505"/>
      <c r="BA379" s="508"/>
      <c r="BB379" s="535"/>
      <c r="BC379" s="535"/>
      <c r="BD379" s="535"/>
      <c r="BE379" s="538"/>
    </row>
    <row r="380" spans="1:57" ht="30" customHeight="1" thickBot="1">
      <c r="A380" s="622"/>
      <c r="B380" s="441"/>
      <c r="C380" s="408"/>
      <c r="D380" s="281"/>
      <c r="E380" s="531"/>
      <c r="F380" s="281"/>
      <c r="G380" s="531"/>
      <c r="H380" s="47" t="s">
        <v>180</v>
      </c>
      <c r="I380" s="113" t="s">
        <v>68</v>
      </c>
      <c r="J380" s="450"/>
      <c r="K380" s="453"/>
      <c r="L380" s="408"/>
      <c r="M380" s="699"/>
      <c r="N380" s="304" t="s">
        <v>260</v>
      </c>
      <c r="O380" s="407" t="s">
        <v>65</v>
      </c>
      <c r="P380" s="45" t="s">
        <v>179</v>
      </c>
      <c r="Q380" s="45" t="s">
        <v>76</v>
      </c>
      <c r="R380" s="45">
        <f>+IFERROR(VLOOKUP(Q380,[19]DATOS!$E$2:$F$17,2,FALSE),"")</f>
        <v>15</v>
      </c>
      <c r="S380" s="543">
        <f>SUM(R380:R389)</f>
        <v>100</v>
      </c>
      <c r="T380" s="543" t="str">
        <f>+IF(AND(S380&lt;=100,S380&gt;=96),"Fuerte",IF(AND(S380&lt;=95,S380&gt;=86),"Moderado",IF(AND(S380&lt;=85,J380&gt;=0),"Débil"," ")))</f>
        <v>Fuerte</v>
      </c>
      <c r="U380" s="543" t="s">
        <v>90</v>
      </c>
      <c r="V380" s="543"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43">
        <f>IF(V380="Fuerte",100,IF(V380="Moderado",50,IF(V380="Débil",0)))</f>
        <v>100</v>
      </c>
      <c r="X380" s="501"/>
      <c r="Y380" s="545" t="s">
        <v>257</v>
      </c>
      <c r="Z380" s="600" t="s">
        <v>206</v>
      </c>
      <c r="AA380" s="545" t="s">
        <v>259</v>
      </c>
      <c r="AB380" s="598"/>
      <c r="AC380" s="443"/>
      <c r="AD380" s="443"/>
      <c r="AE380" s="667"/>
      <c r="AF380" s="408"/>
      <c r="AG380" s="408"/>
      <c r="AH380" s="408"/>
      <c r="AI380" s="438"/>
      <c r="AJ380" s="398" t="s">
        <v>453</v>
      </c>
      <c r="AK380" s="399">
        <v>43466</v>
      </c>
      <c r="AL380" s="399">
        <v>43830</v>
      </c>
      <c r="AM380" s="284" t="s">
        <v>257</v>
      </c>
      <c r="AN380" s="281" t="s">
        <v>258</v>
      </c>
      <c r="AO380" s="527"/>
      <c r="AP380" s="286"/>
      <c r="AQ380" s="286"/>
      <c r="AR380" s="286"/>
      <c r="AS380" s="286"/>
      <c r="AT380" s="286"/>
      <c r="AU380" s="286"/>
      <c r="AV380" s="286"/>
      <c r="AW380" s="286"/>
      <c r="AX380" s="286"/>
      <c r="AY380" s="286"/>
      <c r="AZ380" s="333"/>
      <c r="BA380" s="339"/>
      <c r="BB380" s="335"/>
      <c r="BC380" s="335"/>
      <c r="BD380" s="335"/>
      <c r="BE380" s="526"/>
    </row>
    <row r="381" spans="1:57" ht="30" customHeight="1" thickBot="1">
      <c r="A381" s="622"/>
      <c r="B381" s="441"/>
      <c r="C381" s="408"/>
      <c r="D381" s="281"/>
      <c r="E381" s="531"/>
      <c r="F381" s="281"/>
      <c r="G381" s="531"/>
      <c r="H381" s="47" t="s">
        <v>178</v>
      </c>
      <c r="I381" s="113" t="s">
        <v>68</v>
      </c>
      <c r="J381" s="450"/>
      <c r="K381" s="453"/>
      <c r="L381" s="408"/>
      <c r="M381" s="699"/>
      <c r="N381" s="304"/>
      <c r="O381" s="408"/>
      <c r="P381" s="46" t="s">
        <v>177</v>
      </c>
      <c r="Q381" s="45" t="s">
        <v>78</v>
      </c>
      <c r="R381" s="45">
        <f>+IFERROR(VLOOKUP(Q381,[19]DATOS!$E$2:$F$17,2,FALSE),"")</f>
        <v>15</v>
      </c>
      <c r="S381" s="501"/>
      <c r="T381" s="501"/>
      <c r="U381" s="501"/>
      <c r="V381" s="501"/>
      <c r="W381" s="501"/>
      <c r="X381" s="501"/>
      <c r="Y381" s="408"/>
      <c r="Z381" s="501"/>
      <c r="AA381" s="408"/>
      <c r="AB381" s="598"/>
      <c r="AC381" s="443"/>
      <c r="AD381" s="443"/>
      <c r="AE381" s="667"/>
      <c r="AF381" s="408"/>
      <c r="AG381" s="408"/>
      <c r="AH381" s="408"/>
      <c r="AI381" s="438"/>
      <c r="AJ381" s="398"/>
      <c r="AK381" s="399"/>
      <c r="AL381" s="399"/>
      <c r="AM381" s="284"/>
      <c r="AN381" s="281"/>
      <c r="AO381" s="527"/>
      <c r="AP381" s="286"/>
      <c r="AQ381" s="286"/>
      <c r="AR381" s="286"/>
      <c r="AS381" s="286"/>
      <c r="AT381" s="286"/>
      <c r="AU381" s="286"/>
      <c r="AV381" s="286"/>
      <c r="AW381" s="286"/>
      <c r="AX381" s="286"/>
      <c r="AY381" s="286"/>
      <c r="AZ381" s="333"/>
      <c r="BA381" s="339"/>
      <c r="BB381" s="335"/>
      <c r="BC381" s="335"/>
      <c r="BD381" s="335"/>
      <c r="BE381" s="526"/>
    </row>
    <row r="382" spans="1:57" ht="30" customHeight="1" thickBot="1">
      <c r="A382" s="622"/>
      <c r="B382" s="441"/>
      <c r="C382" s="408"/>
      <c r="D382" s="281"/>
      <c r="E382" s="531"/>
      <c r="F382" s="281"/>
      <c r="G382" s="531"/>
      <c r="H382" s="47" t="s">
        <v>176</v>
      </c>
      <c r="I382" s="113" t="s">
        <v>68</v>
      </c>
      <c r="J382" s="450"/>
      <c r="K382" s="453"/>
      <c r="L382" s="408"/>
      <c r="M382" s="699"/>
      <c r="N382" s="304"/>
      <c r="O382" s="408"/>
      <c r="P382" s="46" t="s">
        <v>175</v>
      </c>
      <c r="Q382" s="45" t="s">
        <v>80</v>
      </c>
      <c r="R382" s="45">
        <f>+IFERROR(VLOOKUP(Q382,[19]DATOS!$E$2:$F$17,2,FALSE),"")</f>
        <v>15</v>
      </c>
      <c r="S382" s="501"/>
      <c r="T382" s="501"/>
      <c r="U382" s="501"/>
      <c r="V382" s="501"/>
      <c r="W382" s="501"/>
      <c r="X382" s="501"/>
      <c r="Y382" s="408"/>
      <c r="Z382" s="501"/>
      <c r="AA382" s="408"/>
      <c r="AB382" s="598"/>
      <c r="AC382" s="443"/>
      <c r="AD382" s="443"/>
      <c r="AE382" s="667"/>
      <c r="AF382" s="408"/>
      <c r="AG382" s="408"/>
      <c r="AH382" s="408"/>
      <c r="AI382" s="438"/>
      <c r="AJ382" s="398"/>
      <c r="AK382" s="399"/>
      <c r="AL382" s="399"/>
      <c r="AM382" s="284"/>
      <c r="AN382" s="281"/>
      <c r="AO382" s="527"/>
      <c r="AP382" s="286"/>
      <c r="AQ382" s="286"/>
      <c r="AR382" s="286"/>
      <c r="AS382" s="286"/>
      <c r="AT382" s="286"/>
      <c r="AU382" s="286"/>
      <c r="AV382" s="286"/>
      <c r="AW382" s="286"/>
      <c r="AX382" s="286"/>
      <c r="AY382" s="286"/>
      <c r="AZ382" s="333"/>
      <c r="BA382" s="339"/>
      <c r="BB382" s="335"/>
      <c r="BC382" s="335"/>
      <c r="BD382" s="335"/>
      <c r="BE382" s="526"/>
    </row>
    <row r="383" spans="1:57" ht="30" customHeight="1" thickBot="1">
      <c r="A383" s="622"/>
      <c r="B383" s="441"/>
      <c r="C383" s="408"/>
      <c r="D383" s="281"/>
      <c r="E383" s="531"/>
      <c r="F383" s="281"/>
      <c r="G383" s="531"/>
      <c r="H383" s="47" t="s">
        <v>174</v>
      </c>
      <c r="I383" s="113" t="s">
        <v>68</v>
      </c>
      <c r="J383" s="450"/>
      <c r="K383" s="453"/>
      <c r="L383" s="408"/>
      <c r="M383" s="699"/>
      <c r="N383" s="304"/>
      <c r="O383" s="408"/>
      <c r="P383" s="46" t="s">
        <v>173</v>
      </c>
      <c r="Q383" s="45" t="s">
        <v>82</v>
      </c>
      <c r="R383" s="45">
        <f>+IFERROR(VLOOKUP(Q383,[19]DATOS!$E$2:$F$17,2,FALSE),"")</f>
        <v>15</v>
      </c>
      <c r="S383" s="501"/>
      <c r="T383" s="501"/>
      <c r="U383" s="501"/>
      <c r="V383" s="501"/>
      <c r="W383" s="501"/>
      <c r="X383" s="501"/>
      <c r="Y383" s="408"/>
      <c r="Z383" s="501"/>
      <c r="AA383" s="408"/>
      <c r="AB383" s="598"/>
      <c r="AC383" s="443"/>
      <c r="AD383" s="443"/>
      <c r="AE383" s="667"/>
      <c r="AF383" s="408"/>
      <c r="AG383" s="408"/>
      <c r="AH383" s="408"/>
      <c r="AI383" s="438"/>
      <c r="AJ383" s="398"/>
      <c r="AK383" s="399"/>
      <c r="AL383" s="399"/>
      <c r="AM383" s="284"/>
      <c r="AN383" s="281"/>
      <c r="AO383" s="527"/>
      <c r="AP383" s="286"/>
      <c r="AQ383" s="286"/>
      <c r="AR383" s="286"/>
      <c r="AS383" s="286"/>
      <c r="AT383" s="286"/>
      <c r="AU383" s="286"/>
      <c r="AV383" s="286"/>
      <c r="AW383" s="286"/>
      <c r="AX383" s="286"/>
      <c r="AY383" s="286"/>
      <c r="AZ383" s="333"/>
      <c r="BA383" s="339"/>
      <c r="BB383" s="335"/>
      <c r="BC383" s="335"/>
      <c r="BD383" s="335"/>
      <c r="BE383" s="526"/>
    </row>
    <row r="384" spans="1:57" ht="18.75" customHeight="1" thickBot="1">
      <c r="A384" s="622"/>
      <c r="B384" s="441"/>
      <c r="C384" s="408"/>
      <c r="D384" s="281"/>
      <c r="E384" s="531"/>
      <c r="F384" s="281"/>
      <c r="G384" s="531"/>
      <c r="H384" s="421" t="s">
        <v>172</v>
      </c>
      <c r="I384" s="113" t="s">
        <v>68</v>
      </c>
      <c r="J384" s="450"/>
      <c r="K384" s="453"/>
      <c r="L384" s="408"/>
      <c r="M384" s="699"/>
      <c r="N384" s="304"/>
      <c r="O384" s="408"/>
      <c r="P384" s="46" t="s">
        <v>171</v>
      </c>
      <c r="Q384" s="45" t="s">
        <v>85</v>
      </c>
      <c r="R384" s="45">
        <f>+IFERROR(VLOOKUP(Q384,[19]DATOS!$E$2:$F$17,2,FALSE),"")</f>
        <v>15</v>
      </c>
      <c r="S384" s="501"/>
      <c r="T384" s="501"/>
      <c r="U384" s="501"/>
      <c r="V384" s="501"/>
      <c r="W384" s="501"/>
      <c r="X384" s="501"/>
      <c r="Y384" s="408"/>
      <c r="Z384" s="501"/>
      <c r="AA384" s="408"/>
      <c r="AB384" s="598"/>
      <c r="AC384" s="443"/>
      <c r="AD384" s="443"/>
      <c r="AE384" s="667"/>
      <c r="AF384" s="408"/>
      <c r="AG384" s="408"/>
      <c r="AH384" s="408"/>
      <c r="AI384" s="438"/>
      <c r="AJ384" s="398"/>
      <c r="AK384" s="399"/>
      <c r="AL384" s="399"/>
      <c r="AM384" s="284"/>
      <c r="AN384" s="281"/>
      <c r="AO384" s="527"/>
      <c r="AP384" s="286"/>
      <c r="AQ384" s="286"/>
      <c r="AR384" s="286"/>
      <c r="AS384" s="286"/>
      <c r="AT384" s="286"/>
      <c r="AU384" s="286"/>
      <c r="AV384" s="286"/>
      <c r="AW384" s="286"/>
      <c r="AX384" s="286"/>
      <c r="AY384" s="286"/>
      <c r="AZ384" s="333"/>
      <c r="BA384" s="339"/>
      <c r="BB384" s="335"/>
      <c r="BC384" s="335"/>
      <c r="BD384" s="335"/>
      <c r="BE384" s="526"/>
    </row>
    <row r="385" spans="1:57" ht="45.75" customHeight="1" thickBot="1">
      <c r="A385" s="622"/>
      <c r="B385" s="441"/>
      <c r="C385" s="408"/>
      <c r="D385" s="281"/>
      <c r="E385" s="531"/>
      <c r="F385" s="281"/>
      <c r="G385" s="531"/>
      <c r="H385" s="421"/>
      <c r="I385" s="113" t="s">
        <v>68</v>
      </c>
      <c r="J385" s="450"/>
      <c r="K385" s="453"/>
      <c r="L385" s="408"/>
      <c r="M385" s="699"/>
      <c r="N385" s="304"/>
      <c r="O385" s="408"/>
      <c r="P385" s="46" t="s">
        <v>170</v>
      </c>
      <c r="Q385" s="45" t="s">
        <v>98</v>
      </c>
      <c r="R385" s="45">
        <f>+IFERROR(VLOOKUP(Q385,[19]DATOS!$E$2:$F$17,2,FALSE),"")</f>
        <v>15</v>
      </c>
      <c r="S385" s="501"/>
      <c r="T385" s="501"/>
      <c r="U385" s="501"/>
      <c r="V385" s="501"/>
      <c r="W385" s="501"/>
      <c r="X385" s="501"/>
      <c r="Y385" s="408"/>
      <c r="Z385" s="501"/>
      <c r="AA385" s="408"/>
      <c r="AB385" s="598"/>
      <c r="AC385" s="443"/>
      <c r="AD385" s="443"/>
      <c r="AE385" s="667"/>
      <c r="AF385" s="408"/>
      <c r="AG385" s="408"/>
      <c r="AH385" s="408"/>
      <c r="AI385" s="438"/>
      <c r="AJ385" s="398"/>
      <c r="AK385" s="399"/>
      <c r="AL385" s="399"/>
      <c r="AM385" s="284"/>
      <c r="AN385" s="281"/>
      <c r="AO385" s="527"/>
      <c r="AP385" s="286"/>
      <c r="AQ385" s="286"/>
      <c r="AR385" s="286"/>
      <c r="AS385" s="286"/>
      <c r="AT385" s="286"/>
      <c r="AU385" s="286"/>
      <c r="AV385" s="286"/>
      <c r="AW385" s="286"/>
      <c r="AX385" s="286"/>
      <c r="AY385" s="286"/>
      <c r="AZ385" s="333"/>
      <c r="BA385" s="339"/>
      <c r="BB385" s="335"/>
      <c r="BC385" s="335"/>
      <c r="BD385" s="335"/>
      <c r="BE385" s="526"/>
    </row>
    <row r="386" spans="1:57" ht="174" customHeight="1" thickBot="1">
      <c r="A386" s="622"/>
      <c r="B386" s="441"/>
      <c r="C386" s="408"/>
      <c r="D386" s="281"/>
      <c r="E386" s="531"/>
      <c r="F386" s="281"/>
      <c r="G386" s="531"/>
      <c r="H386" s="555" t="s">
        <v>169</v>
      </c>
      <c r="I386" s="113" t="s">
        <v>68</v>
      </c>
      <c r="J386" s="450"/>
      <c r="K386" s="453"/>
      <c r="L386" s="408"/>
      <c r="M386" s="699"/>
      <c r="N386" s="304"/>
      <c r="O386" s="408"/>
      <c r="P386" s="46" t="s">
        <v>168</v>
      </c>
      <c r="Q386" s="50" t="s">
        <v>87</v>
      </c>
      <c r="R386" s="45">
        <f>+IFERROR(VLOOKUP(Q386,[19]DATOS!$E$2:$F$17,2,FALSE),"")</f>
        <v>10</v>
      </c>
      <c r="S386" s="501"/>
      <c r="T386" s="501"/>
      <c r="U386" s="501"/>
      <c r="V386" s="501"/>
      <c r="W386" s="501"/>
      <c r="X386" s="501"/>
      <c r="Y386" s="408"/>
      <c r="Z386" s="501"/>
      <c r="AA386" s="408"/>
      <c r="AB386" s="598"/>
      <c r="AC386" s="443"/>
      <c r="AD386" s="443"/>
      <c r="AE386" s="667"/>
      <c r="AF386" s="408"/>
      <c r="AG386" s="408"/>
      <c r="AH386" s="408"/>
      <c r="AI386" s="438"/>
      <c r="AJ386" s="398"/>
      <c r="AK386" s="399"/>
      <c r="AL386" s="399"/>
      <c r="AM386" s="284"/>
      <c r="AN386" s="281"/>
      <c r="AO386" s="527"/>
      <c r="AP386" s="286"/>
      <c r="AQ386" s="286"/>
      <c r="AR386" s="286"/>
      <c r="AS386" s="286"/>
      <c r="AT386" s="286"/>
      <c r="AU386" s="286"/>
      <c r="AV386" s="286"/>
      <c r="AW386" s="286"/>
      <c r="AX386" s="286"/>
      <c r="AY386" s="286"/>
      <c r="AZ386" s="333"/>
      <c r="BA386" s="339"/>
      <c r="BB386" s="335"/>
      <c r="BC386" s="335"/>
      <c r="BD386" s="335"/>
      <c r="BE386" s="526"/>
    </row>
    <row r="387" spans="1:57" ht="26.25" customHeight="1" thickBot="1">
      <c r="A387" s="622"/>
      <c r="B387" s="441"/>
      <c r="C387" s="408"/>
      <c r="D387" s="281"/>
      <c r="E387" s="531"/>
      <c r="F387" s="281"/>
      <c r="G387" s="531"/>
      <c r="H387" s="556"/>
      <c r="I387" s="113" t="s">
        <v>68</v>
      </c>
      <c r="J387" s="450"/>
      <c r="K387" s="453"/>
      <c r="L387" s="408"/>
      <c r="M387" s="699"/>
      <c r="N387" s="531"/>
      <c r="O387" s="408"/>
      <c r="P387" s="543"/>
      <c r="Q387" s="543"/>
      <c r="R387" s="543"/>
      <c r="S387" s="501"/>
      <c r="T387" s="501"/>
      <c r="U387" s="501"/>
      <c r="V387" s="501"/>
      <c r="W387" s="501"/>
      <c r="X387" s="501"/>
      <c r="Y387" s="408"/>
      <c r="Z387" s="501"/>
      <c r="AA387" s="408"/>
      <c r="AB387" s="598"/>
      <c r="AC387" s="443"/>
      <c r="AD387" s="443"/>
      <c r="AE387" s="667"/>
      <c r="AF387" s="408"/>
      <c r="AG387" s="408"/>
      <c r="AH387" s="408"/>
      <c r="AI387" s="513"/>
      <c r="AJ387" s="574" t="s">
        <v>452</v>
      </c>
      <c r="AK387" s="594" t="s">
        <v>200</v>
      </c>
      <c r="AL387" s="594" t="s">
        <v>199</v>
      </c>
      <c r="AM387" s="545" t="s">
        <v>257</v>
      </c>
      <c r="AN387" s="504"/>
      <c r="AO387" s="527"/>
      <c r="AP387" s="286"/>
      <c r="AQ387" s="286"/>
      <c r="AR387" s="286"/>
      <c r="AS387" s="286"/>
      <c r="AT387" s="286"/>
      <c r="AU387" s="286"/>
      <c r="AV387" s="286"/>
      <c r="AW387" s="286"/>
      <c r="AX387" s="286"/>
      <c r="AY387" s="286"/>
      <c r="AZ387" s="333"/>
      <c r="BA387" s="339"/>
      <c r="BB387" s="335"/>
      <c r="BC387" s="335"/>
      <c r="BD387" s="335"/>
      <c r="BE387" s="526"/>
    </row>
    <row r="388" spans="1:57" ht="18.75" customHeight="1" thickBot="1">
      <c r="A388" s="622"/>
      <c r="B388" s="441"/>
      <c r="C388" s="408"/>
      <c r="D388" s="281"/>
      <c r="E388" s="531"/>
      <c r="F388" s="281"/>
      <c r="G388" s="531"/>
      <c r="H388" s="421" t="s">
        <v>167</v>
      </c>
      <c r="I388" s="113" t="s">
        <v>68</v>
      </c>
      <c r="J388" s="450"/>
      <c r="K388" s="453"/>
      <c r="L388" s="408"/>
      <c r="M388" s="699"/>
      <c r="N388" s="531"/>
      <c r="O388" s="408"/>
      <c r="P388" s="501"/>
      <c r="Q388" s="501"/>
      <c r="R388" s="501"/>
      <c r="S388" s="501"/>
      <c r="T388" s="501"/>
      <c r="U388" s="501"/>
      <c r="V388" s="501"/>
      <c r="W388" s="501"/>
      <c r="X388" s="501"/>
      <c r="Y388" s="408"/>
      <c r="Z388" s="501"/>
      <c r="AA388" s="408"/>
      <c r="AB388" s="598"/>
      <c r="AC388" s="443"/>
      <c r="AD388" s="443"/>
      <c r="AE388" s="667"/>
      <c r="AF388" s="408"/>
      <c r="AG388" s="408"/>
      <c r="AH388" s="408"/>
      <c r="AI388" s="513"/>
      <c r="AJ388" s="575"/>
      <c r="AK388" s="595"/>
      <c r="AL388" s="595"/>
      <c r="AM388" s="408"/>
      <c r="AN388" s="504"/>
      <c r="AO388" s="527"/>
      <c r="AP388" s="286"/>
      <c r="AQ388" s="286"/>
      <c r="AR388" s="286"/>
      <c r="AS388" s="286"/>
      <c r="AT388" s="286"/>
      <c r="AU388" s="286"/>
      <c r="AV388" s="286"/>
      <c r="AW388" s="286"/>
      <c r="AX388" s="286"/>
      <c r="AY388" s="286"/>
      <c r="AZ388" s="333"/>
      <c r="BA388" s="339"/>
      <c r="BB388" s="335"/>
      <c r="BC388" s="335"/>
      <c r="BD388" s="335"/>
      <c r="BE388" s="526"/>
    </row>
    <row r="389" spans="1:57" ht="9.75" customHeight="1" thickBot="1">
      <c r="A389" s="622"/>
      <c r="B389" s="441"/>
      <c r="C389" s="408"/>
      <c r="D389" s="281"/>
      <c r="E389" s="531"/>
      <c r="F389" s="281"/>
      <c r="G389" s="531"/>
      <c r="H389" s="421"/>
      <c r="I389" s="113" t="s">
        <v>68</v>
      </c>
      <c r="J389" s="450"/>
      <c r="K389" s="453"/>
      <c r="L389" s="408"/>
      <c r="M389" s="699"/>
      <c r="N389" s="531"/>
      <c r="O389" s="408"/>
      <c r="P389" s="501"/>
      <c r="Q389" s="501"/>
      <c r="R389" s="501"/>
      <c r="S389" s="501"/>
      <c r="T389" s="501"/>
      <c r="U389" s="501"/>
      <c r="V389" s="501"/>
      <c r="W389" s="501"/>
      <c r="X389" s="501"/>
      <c r="Y389" s="408"/>
      <c r="Z389" s="501"/>
      <c r="AA389" s="408"/>
      <c r="AB389" s="598"/>
      <c r="AC389" s="443"/>
      <c r="AD389" s="443"/>
      <c r="AE389" s="667"/>
      <c r="AF389" s="408"/>
      <c r="AG389" s="408"/>
      <c r="AH389" s="408"/>
      <c r="AI389" s="513"/>
      <c r="AJ389" s="575"/>
      <c r="AK389" s="595"/>
      <c r="AL389" s="595"/>
      <c r="AM389" s="408"/>
      <c r="AN389" s="504"/>
      <c r="AO389" s="527"/>
      <c r="AP389" s="286"/>
      <c r="AQ389" s="286"/>
      <c r="AR389" s="286"/>
      <c r="AS389" s="286"/>
      <c r="AT389" s="286"/>
      <c r="AU389" s="286"/>
      <c r="AV389" s="286"/>
      <c r="AW389" s="286"/>
      <c r="AX389" s="286"/>
      <c r="AY389" s="286"/>
      <c r="AZ389" s="333"/>
      <c r="BA389" s="339"/>
      <c r="BB389" s="335"/>
      <c r="BC389" s="335"/>
      <c r="BD389" s="335"/>
      <c r="BE389" s="526"/>
    </row>
    <row r="390" spans="1:57" ht="18.75" customHeight="1" thickBot="1">
      <c r="A390" s="622"/>
      <c r="B390" s="441"/>
      <c r="C390" s="408"/>
      <c r="D390" s="281"/>
      <c r="E390" s="531"/>
      <c r="F390" s="281"/>
      <c r="G390" s="531"/>
      <c r="H390" s="421" t="s">
        <v>166</v>
      </c>
      <c r="I390" s="113" t="s">
        <v>68</v>
      </c>
      <c r="J390" s="450"/>
      <c r="K390" s="453"/>
      <c r="L390" s="408"/>
      <c r="M390" s="699"/>
      <c r="N390" s="531"/>
      <c r="O390" s="408"/>
      <c r="P390" s="501"/>
      <c r="Q390" s="501"/>
      <c r="R390" s="501"/>
      <c r="S390" s="501"/>
      <c r="T390" s="501"/>
      <c r="U390" s="501"/>
      <c r="V390" s="501"/>
      <c r="W390" s="501"/>
      <c r="X390" s="501"/>
      <c r="Y390" s="408"/>
      <c r="Z390" s="501"/>
      <c r="AA390" s="408"/>
      <c r="AB390" s="598"/>
      <c r="AC390" s="443"/>
      <c r="AD390" s="443"/>
      <c r="AE390" s="667"/>
      <c r="AF390" s="408"/>
      <c r="AG390" s="408"/>
      <c r="AH390" s="408"/>
      <c r="AI390" s="513"/>
      <c r="AJ390" s="575"/>
      <c r="AK390" s="595"/>
      <c r="AL390" s="595"/>
      <c r="AM390" s="408"/>
      <c r="AN390" s="504"/>
      <c r="AO390" s="527"/>
      <c r="AP390" s="286"/>
      <c r="AQ390" s="286"/>
      <c r="AR390" s="286"/>
      <c r="AS390" s="286"/>
      <c r="AT390" s="286"/>
      <c r="AU390" s="286"/>
      <c r="AV390" s="286"/>
      <c r="AW390" s="286"/>
      <c r="AX390" s="286"/>
      <c r="AY390" s="286"/>
      <c r="AZ390" s="333"/>
      <c r="BA390" s="339"/>
      <c r="BB390" s="335"/>
      <c r="BC390" s="335"/>
      <c r="BD390" s="335"/>
      <c r="BE390" s="526"/>
    </row>
    <row r="391" spans="1:57" ht="12.75" customHeight="1" thickBot="1">
      <c r="A391" s="622"/>
      <c r="B391" s="441"/>
      <c r="C391" s="408"/>
      <c r="D391" s="281"/>
      <c r="E391" s="531"/>
      <c r="F391" s="281"/>
      <c r="G391" s="531"/>
      <c r="H391" s="421"/>
      <c r="I391" s="113" t="s">
        <v>68</v>
      </c>
      <c r="J391" s="450"/>
      <c r="K391" s="453"/>
      <c r="L391" s="408"/>
      <c r="M391" s="699"/>
      <c r="N391" s="531"/>
      <c r="O391" s="408"/>
      <c r="P391" s="501"/>
      <c r="Q391" s="501"/>
      <c r="R391" s="501"/>
      <c r="S391" s="501"/>
      <c r="T391" s="501"/>
      <c r="U391" s="501"/>
      <c r="V391" s="501"/>
      <c r="W391" s="501"/>
      <c r="X391" s="501"/>
      <c r="Y391" s="408"/>
      <c r="Z391" s="501"/>
      <c r="AA391" s="408"/>
      <c r="AB391" s="598"/>
      <c r="AC391" s="443"/>
      <c r="AD391" s="443"/>
      <c r="AE391" s="667"/>
      <c r="AF391" s="408"/>
      <c r="AG391" s="408"/>
      <c r="AH391" s="408"/>
      <c r="AI391" s="513"/>
      <c r="AJ391" s="575"/>
      <c r="AK391" s="595"/>
      <c r="AL391" s="595"/>
      <c r="AM391" s="408"/>
      <c r="AN391" s="504"/>
      <c r="AO391" s="527"/>
      <c r="AP391" s="286"/>
      <c r="AQ391" s="286"/>
      <c r="AR391" s="286"/>
      <c r="AS391" s="286"/>
      <c r="AT391" s="286"/>
      <c r="AU391" s="286"/>
      <c r="AV391" s="286"/>
      <c r="AW391" s="286"/>
      <c r="AX391" s="286"/>
      <c r="AY391" s="286"/>
      <c r="AZ391" s="333"/>
      <c r="BA391" s="339"/>
      <c r="BB391" s="335"/>
      <c r="BC391" s="335"/>
      <c r="BD391" s="335"/>
      <c r="BE391" s="526"/>
    </row>
    <row r="392" spans="1:57" ht="18.75" customHeight="1" thickBot="1">
      <c r="A392" s="622"/>
      <c r="B392" s="441"/>
      <c r="C392" s="408"/>
      <c r="D392" s="281"/>
      <c r="E392" s="531"/>
      <c r="F392" s="281"/>
      <c r="G392" s="531"/>
      <c r="H392" s="421" t="s">
        <v>165</v>
      </c>
      <c r="I392" s="113" t="s">
        <v>68</v>
      </c>
      <c r="J392" s="450"/>
      <c r="K392" s="453"/>
      <c r="L392" s="408"/>
      <c r="M392" s="699"/>
      <c r="N392" s="531"/>
      <c r="O392" s="408"/>
      <c r="P392" s="501"/>
      <c r="Q392" s="501"/>
      <c r="R392" s="501"/>
      <c r="S392" s="501"/>
      <c r="T392" s="501"/>
      <c r="U392" s="501"/>
      <c r="V392" s="501"/>
      <c r="W392" s="501"/>
      <c r="X392" s="501"/>
      <c r="Y392" s="408"/>
      <c r="Z392" s="501"/>
      <c r="AA392" s="408"/>
      <c r="AB392" s="598"/>
      <c r="AC392" s="443"/>
      <c r="AD392" s="443"/>
      <c r="AE392" s="667"/>
      <c r="AF392" s="408"/>
      <c r="AG392" s="408"/>
      <c r="AH392" s="408"/>
      <c r="AI392" s="513"/>
      <c r="AJ392" s="575"/>
      <c r="AK392" s="595"/>
      <c r="AL392" s="595"/>
      <c r="AM392" s="408"/>
      <c r="AN392" s="504"/>
      <c r="AO392" s="527"/>
      <c r="AP392" s="286"/>
      <c r="AQ392" s="286"/>
      <c r="AR392" s="286"/>
      <c r="AS392" s="286"/>
      <c r="AT392" s="286"/>
      <c r="AU392" s="286"/>
      <c r="AV392" s="286"/>
      <c r="AW392" s="286"/>
      <c r="AX392" s="286"/>
      <c r="AY392" s="286"/>
      <c r="AZ392" s="333"/>
      <c r="BA392" s="339"/>
      <c r="BB392" s="335"/>
      <c r="BC392" s="335"/>
      <c r="BD392" s="335"/>
      <c r="BE392" s="526"/>
    </row>
    <row r="393" spans="1:57" ht="12.75" customHeight="1" thickBot="1">
      <c r="A393" s="622"/>
      <c r="B393" s="441"/>
      <c r="C393" s="408"/>
      <c r="D393" s="281"/>
      <c r="E393" s="531"/>
      <c r="F393" s="281"/>
      <c r="G393" s="531"/>
      <c r="H393" s="421"/>
      <c r="I393" s="113" t="s">
        <v>68</v>
      </c>
      <c r="J393" s="450"/>
      <c r="K393" s="453"/>
      <c r="L393" s="408"/>
      <c r="M393" s="699"/>
      <c r="N393" s="531"/>
      <c r="O393" s="408"/>
      <c r="P393" s="501"/>
      <c r="Q393" s="501"/>
      <c r="R393" s="501"/>
      <c r="S393" s="501"/>
      <c r="T393" s="501"/>
      <c r="U393" s="501"/>
      <c r="V393" s="501"/>
      <c r="W393" s="501"/>
      <c r="X393" s="501"/>
      <c r="Y393" s="408"/>
      <c r="Z393" s="501"/>
      <c r="AA393" s="408"/>
      <c r="AB393" s="598"/>
      <c r="AC393" s="443"/>
      <c r="AD393" s="443"/>
      <c r="AE393" s="667"/>
      <c r="AF393" s="408"/>
      <c r="AG393" s="408"/>
      <c r="AH393" s="408"/>
      <c r="AI393" s="513"/>
      <c r="AJ393" s="575"/>
      <c r="AK393" s="595"/>
      <c r="AL393" s="595"/>
      <c r="AM393" s="408"/>
      <c r="AN393" s="504"/>
      <c r="AO393" s="527"/>
      <c r="AP393" s="286"/>
      <c r="AQ393" s="286"/>
      <c r="AR393" s="286"/>
      <c r="AS393" s="286"/>
      <c r="AT393" s="286"/>
      <c r="AU393" s="286"/>
      <c r="AV393" s="286"/>
      <c r="AW393" s="286"/>
      <c r="AX393" s="286"/>
      <c r="AY393" s="286"/>
      <c r="AZ393" s="333"/>
      <c r="BA393" s="339"/>
      <c r="BB393" s="335"/>
      <c r="BC393" s="335"/>
      <c r="BD393" s="335"/>
      <c r="BE393" s="526"/>
    </row>
    <row r="394" spans="1:57" ht="14.25" customHeight="1" thickBot="1">
      <c r="A394" s="622"/>
      <c r="B394" s="441"/>
      <c r="C394" s="408"/>
      <c r="D394" s="281"/>
      <c r="E394" s="531"/>
      <c r="F394" s="281"/>
      <c r="G394" s="531"/>
      <c r="H394" s="555" t="s">
        <v>164</v>
      </c>
      <c r="I394" s="113" t="s">
        <v>68</v>
      </c>
      <c r="J394" s="450"/>
      <c r="K394" s="453"/>
      <c r="L394" s="408"/>
      <c r="M394" s="699"/>
      <c r="N394" s="531"/>
      <c r="O394" s="408"/>
      <c r="P394" s="501"/>
      <c r="Q394" s="501"/>
      <c r="R394" s="501"/>
      <c r="S394" s="501"/>
      <c r="T394" s="501"/>
      <c r="U394" s="501"/>
      <c r="V394" s="501"/>
      <c r="W394" s="501"/>
      <c r="X394" s="501"/>
      <c r="Y394" s="408"/>
      <c r="Z394" s="501"/>
      <c r="AA394" s="408"/>
      <c r="AB394" s="598"/>
      <c r="AC394" s="443"/>
      <c r="AD394" s="443"/>
      <c r="AE394" s="667"/>
      <c r="AF394" s="408"/>
      <c r="AG394" s="408"/>
      <c r="AH394" s="408"/>
      <c r="AI394" s="513"/>
      <c r="AJ394" s="575"/>
      <c r="AK394" s="595"/>
      <c r="AL394" s="595"/>
      <c r="AM394" s="408"/>
      <c r="AN394" s="504"/>
      <c r="AO394" s="527"/>
      <c r="AP394" s="286"/>
      <c r="AQ394" s="286"/>
      <c r="AR394" s="286"/>
      <c r="AS394" s="286"/>
      <c r="AT394" s="286"/>
      <c r="AU394" s="286"/>
      <c r="AV394" s="286"/>
      <c r="AW394" s="286"/>
      <c r="AX394" s="286"/>
      <c r="AY394" s="286"/>
      <c r="AZ394" s="333"/>
      <c r="BA394" s="339"/>
      <c r="BB394" s="335"/>
      <c r="BC394" s="335"/>
      <c r="BD394" s="335"/>
      <c r="BE394" s="526"/>
    </row>
    <row r="395" spans="1:57" ht="13.5" customHeight="1" thickBot="1">
      <c r="A395" s="622"/>
      <c r="B395" s="441"/>
      <c r="C395" s="408"/>
      <c r="D395" s="281"/>
      <c r="E395" s="531"/>
      <c r="F395" s="281"/>
      <c r="G395" s="531"/>
      <c r="H395" s="556"/>
      <c r="I395" s="113" t="s">
        <v>68</v>
      </c>
      <c r="J395" s="450"/>
      <c r="K395" s="453"/>
      <c r="L395" s="408"/>
      <c r="M395" s="699"/>
      <c r="N395" s="531"/>
      <c r="O395" s="408"/>
      <c r="P395" s="501"/>
      <c r="Q395" s="501"/>
      <c r="R395" s="501"/>
      <c r="S395" s="501"/>
      <c r="T395" s="501"/>
      <c r="U395" s="501"/>
      <c r="V395" s="501"/>
      <c r="W395" s="501"/>
      <c r="X395" s="501"/>
      <c r="Y395" s="408"/>
      <c r="Z395" s="501"/>
      <c r="AA395" s="408"/>
      <c r="AB395" s="598"/>
      <c r="AC395" s="443"/>
      <c r="AD395" s="443"/>
      <c r="AE395" s="667"/>
      <c r="AF395" s="408"/>
      <c r="AG395" s="408"/>
      <c r="AH395" s="408"/>
      <c r="AI395" s="513"/>
      <c r="AJ395" s="575"/>
      <c r="AK395" s="595"/>
      <c r="AL395" s="595"/>
      <c r="AM395" s="408"/>
      <c r="AN395" s="504"/>
      <c r="AO395" s="527"/>
      <c r="AP395" s="286"/>
      <c r="AQ395" s="286"/>
      <c r="AR395" s="286"/>
      <c r="AS395" s="286"/>
      <c r="AT395" s="286"/>
      <c r="AU395" s="286"/>
      <c r="AV395" s="286"/>
      <c r="AW395" s="286"/>
      <c r="AX395" s="286"/>
      <c r="AY395" s="286"/>
      <c r="AZ395" s="333"/>
      <c r="BA395" s="339"/>
      <c r="BB395" s="335"/>
      <c r="BC395" s="335"/>
      <c r="BD395" s="335"/>
      <c r="BE395" s="526"/>
    </row>
    <row r="396" spans="1:57" ht="18.75" customHeight="1" thickBot="1">
      <c r="A396" s="622"/>
      <c r="B396" s="441"/>
      <c r="C396" s="408"/>
      <c r="D396" s="281"/>
      <c r="E396" s="531"/>
      <c r="F396" s="281"/>
      <c r="G396" s="531"/>
      <c r="H396" s="577" t="s">
        <v>163</v>
      </c>
      <c r="I396" s="113" t="s">
        <v>68</v>
      </c>
      <c r="J396" s="450"/>
      <c r="K396" s="453"/>
      <c r="L396" s="408"/>
      <c r="M396" s="699"/>
      <c r="N396" s="531"/>
      <c r="O396" s="408"/>
      <c r="P396" s="501"/>
      <c r="Q396" s="501"/>
      <c r="R396" s="501"/>
      <c r="S396" s="501"/>
      <c r="T396" s="501"/>
      <c r="U396" s="501"/>
      <c r="V396" s="501"/>
      <c r="W396" s="501"/>
      <c r="X396" s="501"/>
      <c r="Y396" s="408"/>
      <c r="Z396" s="501"/>
      <c r="AA396" s="408"/>
      <c r="AB396" s="598"/>
      <c r="AC396" s="443"/>
      <c r="AD396" s="443"/>
      <c r="AE396" s="667"/>
      <c r="AF396" s="408"/>
      <c r="AG396" s="408"/>
      <c r="AH396" s="408"/>
      <c r="AI396" s="513"/>
      <c r="AJ396" s="575"/>
      <c r="AK396" s="595"/>
      <c r="AL396" s="595"/>
      <c r="AM396" s="408"/>
      <c r="AN396" s="504"/>
      <c r="AO396" s="527"/>
      <c r="AP396" s="286"/>
      <c r="AQ396" s="286"/>
      <c r="AR396" s="286"/>
      <c r="AS396" s="286"/>
      <c r="AT396" s="286"/>
      <c r="AU396" s="286"/>
      <c r="AV396" s="286"/>
      <c r="AW396" s="286"/>
      <c r="AX396" s="286"/>
      <c r="AY396" s="286"/>
      <c r="AZ396" s="333"/>
      <c r="BA396" s="339"/>
      <c r="BB396" s="335"/>
      <c r="BC396" s="335"/>
      <c r="BD396" s="335"/>
      <c r="BE396" s="526"/>
    </row>
    <row r="397" spans="1:57" ht="15.75" customHeight="1" thickBot="1">
      <c r="A397" s="623"/>
      <c r="B397" s="687"/>
      <c r="C397" s="455"/>
      <c r="D397" s="282"/>
      <c r="E397" s="532"/>
      <c r="F397" s="282"/>
      <c r="G397" s="532"/>
      <c r="H397" s="578"/>
      <c r="I397" s="113" t="s">
        <v>68</v>
      </c>
      <c r="J397" s="558"/>
      <c r="K397" s="560"/>
      <c r="L397" s="408"/>
      <c r="M397" s="700"/>
      <c r="N397" s="532"/>
      <c r="O397" s="455"/>
      <c r="P397" s="544"/>
      <c r="Q397" s="544"/>
      <c r="R397" s="544"/>
      <c r="S397" s="544"/>
      <c r="T397" s="544"/>
      <c r="U397" s="544"/>
      <c r="V397" s="544"/>
      <c r="W397" s="544"/>
      <c r="X397" s="544"/>
      <c r="Y397" s="455"/>
      <c r="Z397" s="544"/>
      <c r="AA397" s="455"/>
      <c r="AB397" s="599"/>
      <c r="AC397" s="443"/>
      <c r="AD397" s="443"/>
      <c r="AE397" s="668"/>
      <c r="AF397" s="455"/>
      <c r="AG397" s="455"/>
      <c r="AH397" s="408"/>
      <c r="AI397" s="514"/>
      <c r="AJ397" s="576"/>
      <c r="AK397" s="596"/>
      <c r="AL397" s="596"/>
      <c r="AM397" s="455"/>
      <c r="AN397" s="832"/>
      <c r="AO397" s="528"/>
      <c r="AP397" s="287"/>
      <c r="AQ397" s="287"/>
      <c r="AR397" s="287"/>
      <c r="AS397" s="287"/>
      <c r="AT397" s="287"/>
      <c r="AU397" s="287"/>
      <c r="AV397" s="287"/>
      <c r="AW397" s="287"/>
      <c r="AX397" s="287"/>
      <c r="AY397" s="287"/>
      <c r="AZ397" s="340"/>
      <c r="BA397" s="341"/>
      <c r="BB397" s="342"/>
      <c r="BC397" s="342"/>
      <c r="BD397" s="342"/>
      <c r="BE397" s="529"/>
    </row>
    <row r="398" spans="1:57" ht="46.5" customHeight="1" thickBot="1">
      <c r="A398" s="721">
        <v>14</v>
      </c>
      <c r="B398" s="441" t="s">
        <v>500</v>
      </c>
      <c r="C398" s="408" t="s">
        <v>256</v>
      </c>
      <c r="D398" s="280" t="s">
        <v>32</v>
      </c>
      <c r="E398" s="408" t="s">
        <v>255</v>
      </c>
      <c r="F398" s="722" t="s">
        <v>254</v>
      </c>
      <c r="G398" s="627" t="s">
        <v>100</v>
      </c>
      <c r="H398" s="80" t="s">
        <v>194</v>
      </c>
      <c r="I398" s="113" t="s">
        <v>68</v>
      </c>
      <c r="J398" s="557">
        <f>COUNTIF(I398:I423,[3]DATOS!$D$24)</f>
        <v>26</v>
      </c>
      <c r="K398" s="453" t="str">
        <f>+IF(AND(J398&lt;6,J398&gt;0),"Moderado",IF(AND(J398&lt;12,J398&gt;5),"Mayor",IF(AND(J398&lt;20,J398&gt;11),"Catastrófico","Responda las Preguntas de Impacto")))</f>
        <v>Responda las Preguntas de Impacto</v>
      </c>
      <c r="L398" s="407"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698"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728" t="s">
        <v>253</v>
      </c>
      <c r="O398" s="409" t="s">
        <v>65</v>
      </c>
      <c r="P398" s="49" t="s">
        <v>179</v>
      </c>
      <c r="Q398" s="45" t="s">
        <v>76</v>
      </c>
      <c r="R398" s="49">
        <f>+IFERROR(VLOOKUP(Q398,[20]DATOS!$E$2:$F$17,2,FALSE),"")</f>
        <v>15</v>
      </c>
      <c r="S398" s="502">
        <f>SUM(R398:R405)</f>
        <v>100</v>
      </c>
      <c r="T398" s="502" t="str">
        <f>+IF(AND(S398&lt;=100,S398&gt;=96),"Fuerte",IF(AND(S398&lt;=95,S398&gt;=86),"Moderado",IF(AND(S398&lt;=85,J398&gt;=0),"Débil"," ")))</f>
        <v>Fuerte</v>
      </c>
      <c r="U398" s="502" t="s">
        <v>90</v>
      </c>
      <c r="V398" s="502"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02">
        <f>IF(V398="Fuerte",100,IF(V398="Moderado",50,IF(V398="Débil",0)))</f>
        <v>100</v>
      </c>
      <c r="X398" s="501">
        <f>AVERAGE(W398:W423)</f>
        <v>100</v>
      </c>
      <c r="Y398" s="417" t="s">
        <v>252</v>
      </c>
      <c r="Z398" s="501" t="s">
        <v>191</v>
      </c>
      <c r="AA398" s="725" t="s">
        <v>251</v>
      </c>
      <c r="AB398" s="598" t="str">
        <f>+IF(X398=100,"Fuerte",IF(AND(X398&lt;=99,X398&gt;=50),"Moderado",IF(X398&lt;50,"Débil"," ")))</f>
        <v>Fuerte</v>
      </c>
      <c r="AC398" s="443" t="s">
        <v>95</v>
      </c>
      <c r="AD398" s="443" t="s">
        <v>95</v>
      </c>
      <c r="AE398" s="727"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08"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08" t="str">
        <f>K398</f>
        <v>Responda las Preguntas de Impacto</v>
      </c>
      <c r="AH398" s="407"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519"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834" t="s">
        <v>451</v>
      </c>
      <c r="AK398" s="414">
        <v>43466</v>
      </c>
      <c r="AL398" s="414">
        <v>43830</v>
      </c>
      <c r="AM398" s="833" t="s">
        <v>250</v>
      </c>
      <c r="AN398" s="835" t="s">
        <v>450</v>
      </c>
      <c r="AO398" s="539"/>
      <c r="AP398" s="500"/>
      <c r="AQ398" s="500"/>
      <c r="AR398" s="500"/>
      <c r="AS398" s="500"/>
      <c r="AT398" s="500"/>
      <c r="AU398" s="500"/>
      <c r="AV398" s="500"/>
      <c r="AW398" s="500"/>
      <c r="AX398" s="500"/>
      <c r="AY398" s="500"/>
      <c r="AZ398" s="503"/>
      <c r="BA398" s="506"/>
      <c r="BB398" s="533"/>
      <c r="BC398" s="533"/>
      <c r="BD398" s="533"/>
      <c r="BE398" s="536"/>
    </row>
    <row r="399" spans="1:57" ht="30" customHeight="1" thickBot="1">
      <c r="A399" s="292"/>
      <c r="B399" s="441"/>
      <c r="C399" s="408"/>
      <c r="D399" s="281"/>
      <c r="E399" s="408"/>
      <c r="F399" s="281"/>
      <c r="G399" s="531"/>
      <c r="H399" s="47" t="s">
        <v>187</v>
      </c>
      <c r="I399" s="113" t="s">
        <v>68</v>
      </c>
      <c r="J399" s="450"/>
      <c r="K399" s="453"/>
      <c r="L399" s="408"/>
      <c r="M399" s="699"/>
      <c r="N399" s="304"/>
      <c r="O399" s="284"/>
      <c r="P399" s="50" t="s">
        <v>177</v>
      </c>
      <c r="Q399" s="45" t="s">
        <v>78</v>
      </c>
      <c r="R399" s="50">
        <f>+IFERROR(VLOOKUP(Q399,[20]DATOS!$E$2:$F$17,2,FALSE),"")</f>
        <v>15</v>
      </c>
      <c r="S399" s="286"/>
      <c r="T399" s="286"/>
      <c r="U399" s="286"/>
      <c r="V399" s="286"/>
      <c r="W399" s="286"/>
      <c r="X399" s="501"/>
      <c r="Y399" s="429"/>
      <c r="Z399" s="501"/>
      <c r="AA399" s="725"/>
      <c r="AB399" s="598"/>
      <c r="AC399" s="443"/>
      <c r="AD399" s="443"/>
      <c r="AE399" s="667"/>
      <c r="AF399" s="408"/>
      <c r="AG399" s="408"/>
      <c r="AH399" s="408"/>
      <c r="AI399" s="438"/>
      <c r="AJ399" s="743"/>
      <c r="AK399" s="414"/>
      <c r="AL399" s="414"/>
      <c r="AM399" s="833"/>
      <c r="AN399" s="835"/>
      <c r="AO399" s="540"/>
      <c r="AP399" s="501"/>
      <c r="AQ399" s="501"/>
      <c r="AR399" s="501"/>
      <c r="AS399" s="501"/>
      <c r="AT399" s="501"/>
      <c r="AU399" s="501"/>
      <c r="AV399" s="501"/>
      <c r="AW399" s="501"/>
      <c r="AX399" s="501"/>
      <c r="AY399" s="501"/>
      <c r="AZ399" s="504"/>
      <c r="BA399" s="507"/>
      <c r="BB399" s="534"/>
      <c r="BC399" s="534"/>
      <c r="BD399" s="534"/>
      <c r="BE399" s="537"/>
    </row>
    <row r="400" spans="1:57" ht="30" customHeight="1" thickBot="1">
      <c r="A400" s="292"/>
      <c r="B400" s="441"/>
      <c r="C400" s="408"/>
      <c r="D400" s="281"/>
      <c r="E400" s="408"/>
      <c r="F400" s="281"/>
      <c r="G400" s="531"/>
      <c r="H400" s="47" t="s">
        <v>186</v>
      </c>
      <c r="I400" s="113" t="s">
        <v>68</v>
      </c>
      <c r="J400" s="450"/>
      <c r="K400" s="453"/>
      <c r="L400" s="408"/>
      <c r="M400" s="699"/>
      <c r="N400" s="304"/>
      <c r="O400" s="284"/>
      <c r="P400" s="50" t="s">
        <v>175</v>
      </c>
      <c r="Q400" s="45" t="s">
        <v>80</v>
      </c>
      <c r="R400" s="50">
        <f>+IFERROR(VLOOKUP(Q400,[20]DATOS!$E$2:$F$17,2,FALSE),"")</f>
        <v>15</v>
      </c>
      <c r="S400" s="286"/>
      <c r="T400" s="286"/>
      <c r="U400" s="286"/>
      <c r="V400" s="286"/>
      <c r="W400" s="286"/>
      <c r="X400" s="501"/>
      <c r="Y400" s="429"/>
      <c r="Z400" s="501"/>
      <c r="AA400" s="725"/>
      <c r="AB400" s="598"/>
      <c r="AC400" s="443"/>
      <c r="AD400" s="443"/>
      <c r="AE400" s="667"/>
      <c r="AF400" s="408"/>
      <c r="AG400" s="408"/>
      <c r="AH400" s="408"/>
      <c r="AI400" s="438"/>
      <c r="AJ400" s="743"/>
      <c r="AK400" s="414"/>
      <c r="AL400" s="414"/>
      <c r="AM400" s="833"/>
      <c r="AN400" s="835"/>
      <c r="AO400" s="540"/>
      <c r="AP400" s="501"/>
      <c r="AQ400" s="501"/>
      <c r="AR400" s="501"/>
      <c r="AS400" s="501"/>
      <c r="AT400" s="501"/>
      <c r="AU400" s="501"/>
      <c r="AV400" s="501"/>
      <c r="AW400" s="501"/>
      <c r="AX400" s="501"/>
      <c r="AY400" s="501"/>
      <c r="AZ400" s="504"/>
      <c r="BA400" s="507"/>
      <c r="BB400" s="534"/>
      <c r="BC400" s="534"/>
      <c r="BD400" s="534"/>
      <c r="BE400" s="537"/>
    </row>
    <row r="401" spans="1:57" ht="30" customHeight="1" thickBot="1">
      <c r="A401" s="292"/>
      <c r="B401" s="441"/>
      <c r="C401" s="408"/>
      <c r="D401" s="281"/>
      <c r="E401" s="408"/>
      <c r="F401" s="281"/>
      <c r="G401" s="531"/>
      <c r="H401" s="47" t="s">
        <v>185</v>
      </c>
      <c r="I401" s="113" t="s">
        <v>68</v>
      </c>
      <c r="J401" s="450"/>
      <c r="K401" s="453"/>
      <c r="L401" s="408"/>
      <c r="M401" s="699"/>
      <c r="N401" s="304"/>
      <c r="O401" s="284"/>
      <c r="P401" s="50" t="s">
        <v>173</v>
      </c>
      <c r="Q401" s="45" t="s">
        <v>82</v>
      </c>
      <c r="R401" s="50">
        <f>+IFERROR(VLOOKUP(Q401,[20]DATOS!$E$2:$F$17,2,FALSE),"")</f>
        <v>15</v>
      </c>
      <c r="S401" s="286"/>
      <c r="T401" s="286"/>
      <c r="U401" s="286"/>
      <c r="V401" s="286"/>
      <c r="W401" s="286"/>
      <c r="X401" s="501"/>
      <c r="Y401" s="429"/>
      <c r="Z401" s="501"/>
      <c r="AA401" s="725"/>
      <c r="AB401" s="598"/>
      <c r="AC401" s="443"/>
      <c r="AD401" s="443"/>
      <c r="AE401" s="667"/>
      <c r="AF401" s="408"/>
      <c r="AG401" s="408"/>
      <c r="AH401" s="408"/>
      <c r="AI401" s="438"/>
      <c r="AJ401" s="743"/>
      <c r="AK401" s="414"/>
      <c r="AL401" s="414"/>
      <c r="AM401" s="833"/>
      <c r="AN401" s="835"/>
      <c r="AO401" s="540"/>
      <c r="AP401" s="501"/>
      <c r="AQ401" s="501"/>
      <c r="AR401" s="501"/>
      <c r="AS401" s="501"/>
      <c r="AT401" s="501"/>
      <c r="AU401" s="501"/>
      <c r="AV401" s="501"/>
      <c r="AW401" s="501"/>
      <c r="AX401" s="501"/>
      <c r="AY401" s="501"/>
      <c r="AZ401" s="504"/>
      <c r="BA401" s="507"/>
      <c r="BB401" s="534"/>
      <c r="BC401" s="534"/>
      <c r="BD401" s="534"/>
      <c r="BE401" s="537"/>
    </row>
    <row r="402" spans="1:57" ht="30" customHeight="1" thickBot="1">
      <c r="A402" s="292"/>
      <c r="B402" s="441"/>
      <c r="C402" s="408"/>
      <c r="D402" s="281"/>
      <c r="E402" s="408"/>
      <c r="F402" s="281"/>
      <c r="G402" s="531"/>
      <c r="H402" s="47" t="s">
        <v>184</v>
      </c>
      <c r="I402" s="113" t="s">
        <v>68</v>
      </c>
      <c r="J402" s="450"/>
      <c r="K402" s="453"/>
      <c r="L402" s="408"/>
      <c r="M402" s="699"/>
      <c r="N402" s="304"/>
      <c r="O402" s="284"/>
      <c r="P402" s="50" t="s">
        <v>171</v>
      </c>
      <c r="Q402" s="45" t="s">
        <v>85</v>
      </c>
      <c r="R402" s="50">
        <f>+IFERROR(VLOOKUP(Q402,[20]DATOS!$E$2:$F$17,2,FALSE),"")</f>
        <v>15</v>
      </c>
      <c r="S402" s="286"/>
      <c r="T402" s="286"/>
      <c r="U402" s="286"/>
      <c r="V402" s="286"/>
      <c r="W402" s="286"/>
      <c r="X402" s="501"/>
      <c r="Y402" s="429"/>
      <c r="Z402" s="501"/>
      <c r="AA402" s="725"/>
      <c r="AB402" s="598"/>
      <c r="AC402" s="443"/>
      <c r="AD402" s="443"/>
      <c r="AE402" s="667"/>
      <c r="AF402" s="408"/>
      <c r="AG402" s="408"/>
      <c r="AH402" s="408"/>
      <c r="AI402" s="438"/>
      <c r="AJ402" s="743"/>
      <c r="AK402" s="414"/>
      <c r="AL402" s="414"/>
      <c r="AM402" s="833"/>
      <c r="AN402" s="835"/>
      <c r="AO402" s="540"/>
      <c r="AP402" s="501"/>
      <c r="AQ402" s="501"/>
      <c r="AR402" s="501"/>
      <c r="AS402" s="501"/>
      <c r="AT402" s="501"/>
      <c r="AU402" s="501"/>
      <c r="AV402" s="501"/>
      <c r="AW402" s="501"/>
      <c r="AX402" s="501"/>
      <c r="AY402" s="501"/>
      <c r="AZ402" s="504"/>
      <c r="BA402" s="507"/>
      <c r="BB402" s="534"/>
      <c r="BC402" s="534"/>
      <c r="BD402" s="534"/>
      <c r="BE402" s="537"/>
    </row>
    <row r="403" spans="1:57" ht="30" customHeight="1" thickBot="1">
      <c r="A403" s="292"/>
      <c r="B403" s="441"/>
      <c r="C403" s="408"/>
      <c r="D403" s="281"/>
      <c r="E403" s="408"/>
      <c r="F403" s="281"/>
      <c r="G403" s="531"/>
      <c r="H403" s="47" t="s">
        <v>183</v>
      </c>
      <c r="I403" s="113" t="s">
        <v>68</v>
      </c>
      <c r="J403" s="450"/>
      <c r="K403" s="453"/>
      <c r="L403" s="408"/>
      <c r="M403" s="699"/>
      <c r="N403" s="304"/>
      <c r="O403" s="284"/>
      <c r="P403" s="51" t="s">
        <v>170</v>
      </c>
      <c r="Q403" s="45" t="s">
        <v>98</v>
      </c>
      <c r="R403" s="50">
        <f>+IFERROR(VLOOKUP(Q403,[20]DATOS!$E$2:$F$17,2,FALSE),"")</f>
        <v>15</v>
      </c>
      <c r="S403" s="286"/>
      <c r="T403" s="286"/>
      <c r="U403" s="286"/>
      <c r="V403" s="286"/>
      <c r="W403" s="286"/>
      <c r="X403" s="501"/>
      <c r="Y403" s="429"/>
      <c r="Z403" s="501"/>
      <c r="AA403" s="725"/>
      <c r="AB403" s="598"/>
      <c r="AC403" s="443"/>
      <c r="AD403" s="443"/>
      <c r="AE403" s="667"/>
      <c r="AF403" s="408"/>
      <c r="AG403" s="408"/>
      <c r="AH403" s="408"/>
      <c r="AI403" s="438"/>
      <c r="AJ403" s="743"/>
      <c r="AK403" s="414"/>
      <c r="AL403" s="414"/>
      <c r="AM403" s="833"/>
      <c r="AN403" s="835"/>
      <c r="AO403" s="540"/>
      <c r="AP403" s="501"/>
      <c r="AQ403" s="501"/>
      <c r="AR403" s="501"/>
      <c r="AS403" s="501"/>
      <c r="AT403" s="501"/>
      <c r="AU403" s="501"/>
      <c r="AV403" s="501"/>
      <c r="AW403" s="501"/>
      <c r="AX403" s="501"/>
      <c r="AY403" s="501"/>
      <c r="AZ403" s="504"/>
      <c r="BA403" s="507"/>
      <c r="BB403" s="534"/>
      <c r="BC403" s="534"/>
      <c r="BD403" s="534"/>
      <c r="BE403" s="537"/>
    </row>
    <row r="404" spans="1:57" ht="30" customHeight="1" thickBot="1">
      <c r="A404" s="292"/>
      <c r="B404" s="441"/>
      <c r="C404" s="408"/>
      <c r="D404" s="281"/>
      <c r="E404" s="408"/>
      <c r="F404" s="281"/>
      <c r="G404" s="531"/>
      <c r="H404" s="47" t="s">
        <v>182</v>
      </c>
      <c r="I404" s="113" t="s">
        <v>68</v>
      </c>
      <c r="J404" s="450"/>
      <c r="K404" s="453"/>
      <c r="L404" s="408"/>
      <c r="M404" s="699"/>
      <c r="N404" s="304"/>
      <c r="O404" s="284"/>
      <c r="P404" s="50" t="s">
        <v>168</v>
      </c>
      <c r="Q404" s="50" t="s">
        <v>87</v>
      </c>
      <c r="R404" s="50">
        <f>+IFERROR(VLOOKUP(Q404,[20]DATOS!$E$2:$F$17,2,FALSE),"")</f>
        <v>10</v>
      </c>
      <c r="S404" s="286"/>
      <c r="T404" s="286"/>
      <c r="U404" s="286"/>
      <c r="V404" s="286"/>
      <c r="W404" s="286"/>
      <c r="X404" s="501"/>
      <c r="Y404" s="429"/>
      <c r="Z404" s="501"/>
      <c r="AA404" s="725"/>
      <c r="AB404" s="598"/>
      <c r="AC404" s="443"/>
      <c r="AD404" s="443"/>
      <c r="AE404" s="667"/>
      <c r="AF404" s="408"/>
      <c r="AG404" s="408"/>
      <c r="AH404" s="408"/>
      <c r="AI404" s="438"/>
      <c r="AJ404" s="743"/>
      <c r="AK404" s="414"/>
      <c r="AL404" s="414"/>
      <c r="AM404" s="833"/>
      <c r="AN404" s="835"/>
      <c r="AO404" s="540"/>
      <c r="AP404" s="501"/>
      <c r="AQ404" s="501"/>
      <c r="AR404" s="501"/>
      <c r="AS404" s="501"/>
      <c r="AT404" s="501"/>
      <c r="AU404" s="501"/>
      <c r="AV404" s="501"/>
      <c r="AW404" s="501"/>
      <c r="AX404" s="501"/>
      <c r="AY404" s="501"/>
      <c r="AZ404" s="504"/>
      <c r="BA404" s="507"/>
      <c r="BB404" s="534"/>
      <c r="BC404" s="534"/>
      <c r="BD404" s="534"/>
      <c r="BE404" s="537"/>
    </row>
    <row r="405" spans="1:57" ht="72" customHeight="1" thickBot="1">
      <c r="A405" s="292"/>
      <c r="B405" s="441"/>
      <c r="C405" s="408"/>
      <c r="D405" s="281"/>
      <c r="E405" s="409"/>
      <c r="F405" s="281"/>
      <c r="G405" s="531"/>
      <c r="H405" s="47" t="s">
        <v>181</v>
      </c>
      <c r="I405" s="113" t="s">
        <v>68</v>
      </c>
      <c r="J405" s="450"/>
      <c r="K405" s="453"/>
      <c r="L405" s="408"/>
      <c r="M405" s="699"/>
      <c r="N405" s="304"/>
      <c r="O405" s="545"/>
      <c r="P405" s="46"/>
      <c r="Q405" s="51"/>
      <c r="R405" s="51"/>
      <c r="S405" s="286"/>
      <c r="T405" s="286"/>
      <c r="U405" s="286"/>
      <c r="V405" s="286"/>
      <c r="W405" s="286"/>
      <c r="X405" s="501"/>
      <c r="Y405" s="430"/>
      <c r="Z405" s="502"/>
      <c r="AA405" s="726"/>
      <c r="AB405" s="598"/>
      <c r="AC405" s="443"/>
      <c r="AD405" s="443"/>
      <c r="AE405" s="667"/>
      <c r="AF405" s="408"/>
      <c r="AG405" s="408"/>
      <c r="AH405" s="408"/>
      <c r="AI405" s="438"/>
      <c r="AJ405" s="743"/>
      <c r="AK405" s="415"/>
      <c r="AL405" s="415"/>
      <c r="AM405" s="834"/>
      <c r="AN405" s="835"/>
      <c r="AO405" s="541"/>
      <c r="AP405" s="502"/>
      <c r="AQ405" s="502"/>
      <c r="AR405" s="502"/>
      <c r="AS405" s="502"/>
      <c r="AT405" s="502"/>
      <c r="AU405" s="502"/>
      <c r="AV405" s="502"/>
      <c r="AW405" s="502"/>
      <c r="AX405" s="502"/>
      <c r="AY405" s="502"/>
      <c r="AZ405" s="505"/>
      <c r="BA405" s="508"/>
      <c r="BB405" s="535"/>
      <c r="BC405" s="535"/>
      <c r="BD405" s="535"/>
      <c r="BE405" s="538"/>
    </row>
    <row r="406" spans="1:57" ht="30" customHeight="1" thickBot="1">
      <c r="A406" s="292"/>
      <c r="B406" s="441"/>
      <c r="C406" s="408"/>
      <c r="D406" s="281"/>
      <c r="E406" s="530"/>
      <c r="F406" s="281"/>
      <c r="G406" s="531"/>
      <c r="H406" s="47" t="s">
        <v>180</v>
      </c>
      <c r="I406" s="113" t="s">
        <v>68</v>
      </c>
      <c r="J406" s="450"/>
      <c r="K406" s="453"/>
      <c r="L406" s="408"/>
      <c r="M406" s="699"/>
      <c r="N406" s="304"/>
      <c r="O406" s="284" t="s">
        <v>65</v>
      </c>
      <c r="P406" s="50" t="s">
        <v>179</v>
      </c>
      <c r="Q406" s="45" t="s">
        <v>76</v>
      </c>
      <c r="R406" s="50">
        <f>+IFERROR(VLOOKUP(Q406,[20]DATOS!$E$2:$F$17,2,FALSE),"")</f>
        <v>15</v>
      </c>
      <c r="S406" s="501">
        <f>SUM(R406:R415)</f>
        <v>100</v>
      </c>
      <c r="T406" s="543" t="str">
        <f>+IF(AND(S406&lt;=100,S406&gt;=96),"Fuerte",IF(AND(S406&lt;=95,S406&gt;=86),"Moderado",IF(AND(S406&lt;=85,J406&gt;=0),"Débil"," ")))</f>
        <v>Fuerte</v>
      </c>
      <c r="U406" s="543" t="s">
        <v>90</v>
      </c>
      <c r="V406" s="543"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43"/>
      <c r="X406" s="501"/>
      <c r="Y406" s="545"/>
      <c r="Z406" s="600"/>
      <c r="AA406" s="545"/>
      <c r="AB406" s="598"/>
      <c r="AC406" s="443"/>
      <c r="AD406" s="443"/>
      <c r="AE406" s="667"/>
      <c r="AF406" s="408"/>
      <c r="AG406" s="408"/>
      <c r="AH406" s="408"/>
      <c r="AI406" s="438"/>
      <c r="AJ406" s="398"/>
      <c r="AK406" s="399"/>
      <c r="AL406" s="399"/>
      <c r="AM406" s="284"/>
      <c r="AN406" s="835"/>
      <c r="AO406" s="527"/>
      <c r="AP406" s="286"/>
      <c r="AQ406" s="286"/>
      <c r="AR406" s="286"/>
      <c r="AS406" s="286"/>
      <c r="AT406" s="286"/>
      <c r="AU406" s="286"/>
      <c r="AV406" s="286"/>
      <c r="AW406" s="286"/>
      <c r="AX406" s="286"/>
      <c r="AY406" s="286"/>
      <c r="AZ406" s="333"/>
      <c r="BA406" s="339"/>
      <c r="BB406" s="335"/>
      <c r="BC406" s="335"/>
      <c r="BD406" s="335"/>
      <c r="BE406" s="526"/>
    </row>
    <row r="407" spans="1:57" ht="30" customHeight="1" thickBot="1">
      <c r="A407" s="292"/>
      <c r="B407" s="441"/>
      <c r="C407" s="408"/>
      <c r="D407" s="281"/>
      <c r="E407" s="531"/>
      <c r="F407" s="281"/>
      <c r="G407" s="531"/>
      <c r="H407" s="47" t="s">
        <v>178</v>
      </c>
      <c r="I407" s="113" t="s">
        <v>68</v>
      </c>
      <c r="J407" s="450"/>
      <c r="K407" s="453"/>
      <c r="L407" s="408"/>
      <c r="M407" s="699"/>
      <c r="N407" s="304"/>
      <c r="O407" s="284"/>
      <c r="P407" s="50" t="s">
        <v>177</v>
      </c>
      <c r="Q407" s="45" t="s">
        <v>78</v>
      </c>
      <c r="R407" s="50">
        <f>+IFERROR(VLOOKUP(Q407,[20]DATOS!$E$2:$F$17,2,FALSE),"")</f>
        <v>15</v>
      </c>
      <c r="S407" s="501"/>
      <c r="T407" s="501"/>
      <c r="U407" s="501"/>
      <c r="V407" s="501"/>
      <c r="W407" s="501"/>
      <c r="X407" s="501"/>
      <c r="Y407" s="408"/>
      <c r="Z407" s="501"/>
      <c r="AA407" s="408"/>
      <c r="AB407" s="598"/>
      <c r="AC407" s="443"/>
      <c r="AD407" s="443"/>
      <c r="AE407" s="667"/>
      <c r="AF407" s="408"/>
      <c r="AG407" s="408"/>
      <c r="AH407" s="408"/>
      <c r="AI407" s="438"/>
      <c r="AJ407" s="398"/>
      <c r="AK407" s="399"/>
      <c r="AL407" s="399"/>
      <c r="AM407" s="284"/>
      <c r="AN407" s="835"/>
      <c r="AO407" s="527"/>
      <c r="AP407" s="286"/>
      <c r="AQ407" s="286"/>
      <c r="AR407" s="286"/>
      <c r="AS407" s="286"/>
      <c r="AT407" s="286"/>
      <c r="AU407" s="286"/>
      <c r="AV407" s="286"/>
      <c r="AW407" s="286"/>
      <c r="AX407" s="286"/>
      <c r="AY407" s="286"/>
      <c r="AZ407" s="333"/>
      <c r="BA407" s="339"/>
      <c r="BB407" s="335"/>
      <c r="BC407" s="335"/>
      <c r="BD407" s="335"/>
      <c r="BE407" s="526"/>
    </row>
    <row r="408" spans="1:57" ht="30" customHeight="1" thickBot="1">
      <c r="A408" s="292"/>
      <c r="B408" s="441"/>
      <c r="C408" s="408"/>
      <c r="D408" s="281"/>
      <c r="E408" s="531"/>
      <c r="F408" s="281"/>
      <c r="G408" s="531"/>
      <c r="H408" s="47" t="s">
        <v>176</v>
      </c>
      <c r="I408" s="113" t="s">
        <v>68</v>
      </c>
      <c r="J408" s="450"/>
      <c r="K408" s="453"/>
      <c r="L408" s="408"/>
      <c r="M408" s="699"/>
      <c r="N408" s="304"/>
      <c r="O408" s="284"/>
      <c r="P408" s="50" t="s">
        <v>175</v>
      </c>
      <c r="Q408" s="45" t="s">
        <v>80</v>
      </c>
      <c r="R408" s="50">
        <f>+IFERROR(VLOOKUP(Q408,[20]DATOS!$E$2:$F$17,2,FALSE),"")</f>
        <v>15</v>
      </c>
      <c r="S408" s="501"/>
      <c r="T408" s="501"/>
      <c r="U408" s="501"/>
      <c r="V408" s="501"/>
      <c r="W408" s="501"/>
      <c r="X408" s="501"/>
      <c r="Y408" s="408"/>
      <c r="Z408" s="501"/>
      <c r="AA408" s="408"/>
      <c r="AB408" s="598"/>
      <c r="AC408" s="443"/>
      <c r="AD408" s="443"/>
      <c r="AE408" s="667"/>
      <c r="AF408" s="408"/>
      <c r="AG408" s="408"/>
      <c r="AH408" s="408"/>
      <c r="AI408" s="438"/>
      <c r="AJ408" s="398"/>
      <c r="AK408" s="399"/>
      <c r="AL408" s="399"/>
      <c r="AM408" s="284"/>
      <c r="AN408" s="835"/>
      <c r="AO408" s="527"/>
      <c r="AP408" s="286"/>
      <c r="AQ408" s="286"/>
      <c r="AR408" s="286"/>
      <c r="AS408" s="286"/>
      <c r="AT408" s="286"/>
      <c r="AU408" s="286"/>
      <c r="AV408" s="286"/>
      <c r="AW408" s="286"/>
      <c r="AX408" s="286"/>
      <c r="AY408" s="286"/>
      <c r="AZ408" s="333"/>
      <c r="BA408" s="339"/>
      <c r="BB408" s="335"/>
      <c r="BC408" s="335"/>
      <c r="BD408" s="335"/>
      <c r="BE408" s="526"/>
    </row>
    <row r="409" spans="1:57" ht="30" customHeight="1" thickBot="1">
      <c r="A409" s="292"/>
      <c r="B409" s="441"/>
      <c r="C409" s="408"/>
      <c r="D409" s="281"/>
      <c r="E409" s="531"/>
      <c r="F409" s="281"/>
      <c r="G409" s="531"/>
      <c r="H409" s="47" t="s">
        <v>174</v>
      </c>
      <c r="I409" s="113" t="s">
        <v>68</v>
      </c>
      <c r="J409" s="450"/>
      <c r="K409" s="453"/>
      <c r="L409" s="408"/>
      <c r="M409" s="699"/>
      <c r="N409" s="304"/>
      <c r="O409" s="284"/>
      <c r="P409" s="50" t="s">
        <v>173</v>
      </c>
      <c r="Q409" s="45" t="s">
        <v>82</v>
      </c>
      <c r="R409" s="50">
        <f>+IFERROR(VLOOKUP(Q409,[20]DATOS!$E$2:$F$17,2,FALSE),"")</f>
        <v>15</v>
      </c>
      <c r="S409" s="501"/>
      <c r="T409" s="501"/>
      <c r="U409" s="501"/>
      <c r="V409" s="501"/>
      <c r="W409" s="501"/>
      <c r="X409" s="501"/>
      <c r="Y409" s="408"/>
      <c r="Z409" s="501"/>
      <c r="AA409" s="408"/>
      <c r="AB409" s="598"/>
      <c r="AC409" s="443"/>
      <c r="AD409" s="443"/>
      <c r="AE409" s="667"/>
      <c r="AF409" s="408"/>
      <c r="AG409" s="408"/>
      <c r="AH409" s="408"/>
      <c r="AI409" s="438"/>
      <c r="AJ409" s="398"/>
      <c r="AK409" s="399"/>
      <c r="AL409" s="399"/>
      <c r="AM409" s="284"/>
      <c r="AN409" s="835"/>
      <c r="AO409" s="527"/>
      <c r="AP409" s="286"/>
      <c r="AQ409" s="286"/>
      <c r="AR409" s="286"/>
      <c r="AS409" s="286"/>
      <c r="AT409" s="286"/>
      <c r="AU409" s="286"/>
      <c r="AV409" s="286"/>
      <c r="AW409" s="286"/>
      <c r="AX409" s="286"/>
      <c r="AY409" s="286"/>
      <c r="AZ409" s="333"/>
      <c r="BA409" s="339"/>
      <c r="BB409" s="335"/>
      <c r="BC409" s="335"/>
      <c r="BD409" s="335"/>
      <c r="BE409" s="526"/>
    </row>
    <row r="410" spans="1:57" ht="18.75" customHeight="1" thickBot="1">
      <c r="A410" s="292"/>
      <c r="B410" s="441"/>
      <c r="C410" s="408"/>
      <c r="D410" s="281"/>
      <c r="E410" s="531"/>
      <c r="F410" s="281"/>
      <c r="G410" s="531"/>
      <c r="H410" s="421" t="s">
        <v>172</v>
      </c>
      <c r="I410" s="113" t="s">
        <v>68</v>
      </c>
      <c r="J410" s="450"/>
      <c r="K410" s="453"/>
      <c r="L410" s="408"/>
      <c r="M410" s="699"/>
      <c r="N410" s="304"/>
      <c r="O410" s="284"/>
      <c r="P410" s="50" t="s">
        <v>171</v>
      </c>
      <c r="Q410" s="45" t="s">
        <v>85</v>
      </c>
      <c r="R410" s="50">
        <f>+IFERROR(VLOOKUP(Q410,[20]DATOS!$E$2:$F$17,2,FALSE),"")</f>
        <v>15</v>
      </c>
      <c r="S410" s="501"/>
      <c r="T410" s="501"/>
      <c r="U410" s="501"/>
      <c r="V410" s="501"/>
      <c r="W410" s="501"/>
      <c r="X410" s="501"/>
      <c r="Y410" s="408"/>
      <c r="Z410" s="501"/>
      <c r="AA410" s="408"/>
      <c r="AB410" s="598"/>
      <c r="AC410" s="443"/>
      <c r="AD410" s="443"/>
      <c r="AE410" s="667"/>
      <c r="AF410" s="408"/>
      <c r="AG410" s="408"/>
      <c r="AH410" s="408"/>
      <c r="AI410" s="438"/>
      <c r="AJ410" s="398"/>
      <c r="AK410" s="399"/>
      <c r="AL410" s="399"/>
      <c r="AM410" s="284"/>
      <c r="AN410" s="835"/>
      <c r="AO410" s="527"/>
      <c r="AP410" s="286"/>
      <c r="AQ410" s="286"/>
      <c r="AR410" s="286"/>
      <c r="AS410" s="286"/>
      <c r="AT410" s="286"/>
      <c r="AU410" s="286"/>
      <c r="AV410" s="286"/>
      <c r="AW410" s="286"/>
      <c r="AX410" s="286"/>
      <c r="AY410" s="286"/>
      <c r="AZ410" s="333"/>
      <c r="BA410" s="339"/>
      <c r="BB410" s="335"/>
      <c r="BC410" s="335"/>
      <c r="BD410" s="335"/>
      <c r="BE410" s="526"/>
    </row>
    <row r="411" spans="1:57" ht="45.75" customHeight="1" thickBot="1">
      <c r="A411" s="292"/>
      <c r="B411" s="441"/>
      <c r="C411" s="408"/>
      <c r="D411" s="281"/>
      <c r="E411" s="531"/>
      <c r="F411" s="281"/>
      <c r="G411" s="531"/>
      <c r="H411" s="421"/>
      <c r="I411" s="113" t="s">
        <v>68</v>
      </c>
      <c r="J411" s="450"/>
      <c r="K411" s="453"/>
      <c r="L411" s="408"/>
      <c r="M411" s="699"/>
      <c r="N411" s="304"/>
      <c r="O411" s="284"/>
      <c r="P411" s="50" t="s">
        <v>170</v>
      </c>
      <c r="Q411" s="45" t="s">
        <v>98</v>
      </c>
      <c r="R411" s="50">
        <f>+IFERROR(VLOOKUP(Q411,[20]DATOS!$E$2:$F$17,2,FALSE),"")</f>
        <v>15</v>
      </c>
      <c r="S411" s="501"/>
      <c r="T411" s="501"/>
      <c r="U411" s="501"/>
      <c r="V411" s="501"/>
      <c r="W411" s="501"/>
      <c r="X411" s="501"/>
      <c r="Y411" s="408"/>
      <c r="Z411" s="501"/>
      <c r="AA411" s="408"/>
      <c r="AB411" s="598"/>
      <c r="AC411" s="443"/>
      <c r="AD411" s="443"/>
      <c r="AE411" s="667"/>
      <c r="AF411" s="408"/>
      <c r="AG411" s="408"/>
      <c r="AH411" s="408"/>
      <c r="AI411" s="438"/>
      <c r="AJ411" s="398"/>
      <c r="AK411" s="399"/>
      <c r="AL411" s="399"/>
      <c r="AM411" s="284"/>
      <c r="AN411" s="835"/>
      <c r="AO411" s="527"/>
      <c r="AP411" s="286"/>
      <c r="AQ411" s="286"/>
      <c r="AR411" s="286"/>
      <c r="AS411" s="286"/>
      <c r="AT411" s="286"/>
      <c r="AU411" s="286"/>
      <c r="AV411" s="286"/>
      <c r="AW411" s="286"/>
      <c r="AX411" s="286"/>
      <c r="AY411" s="286"/>
      <c r="AZ411" s="333"/>
      <c r="BA411" s="339"/>
      <c r="BB411" s="335"/>
      <c r="BC411" s="335"/>
      <c r="BD411" s="335"/>
      <c r="BE411" s="526"/>
    </row>
    <row r="412" spans="1:57" ht="27.75" customHeight="1" thickBot="1">
      <c r="A412" s="292"/>
      <c r="B412" s="441"/>
      <c r="C412" s="408"/>
      <c r="D412" s="281"/>
      <c r="E412" s="531"/>
      <c r="F412" s="281"/>
      <c r="G412" s="531"/>
      <c r="H412" s="555" t="s">
        <v>169</v>
      </c>
      <c r="I412" s="113" t="s">
        <v>68</v>
      </c>
      <c r="J412" s="450"/>
      <c r="K412" s="453"/>
      <c r="L412" s="408"/>
      <c r="M412" s="699"/>
      <c r="N412" s="304"/>
      <c r="O412" s="284"/>
      <c r="P412" s="50" t="s">
        <v>168</v>
      </c>
      <c r="Q412" s="50" t="s">
        <v>87</v>
      </c>
      <c r="R412" s="50">
        <f>+IFERROR(VLOOKUP(Q412,[20]DATOS!$E$2:$F$17,2,FALSE),"")</f>
        <v>10</v>
      </c>
      <c r="S412" s="501"/>
      <c r="T412" s="501"/>
      <c r="U412" s="501"/>
      <c r="V412" s="501"/>
      <c r="W412" s="501"/>
      <c r="X412" s="501"/>
      <c r="Y412" s="408"/>
      <c r="Z412" s="501"/>
      <c r="AA412" s="408"/>
      <c r="AB412" s="598"/>
      <c r="AC412" s="443"/>
      <c r="AD412" s="443"/>
      <c r="AE412" s="667"/>
      <c r="AF412" s="408"/>
      <c r="AG412" s="408"/>
      <c r="AH412" s="408"/>
      <c r="AI412" s="438"/>
      <c r="AJ412" s="398"/>
      <c r="AK412" s="399"/>
      <c r="AL412" s="399"/>
      <c r="AM412" s="284"/>
      <c r="AN412" s="835"/>
      <c r="AO412" s="527"/>
      <c r="AP412" s="286"/>
      <c r="AQ412" s="286"/>
      <c r="AR412" s="286"/>
      <c r="AS412" s="286"/>
      <c r="AT412" s="286"/>
      <c r="AU412" s="286"/>
      <c r="AV412" s="286"/>
      <c r="AW412" s="286"/>
      <c r="AX412" s="286"/>
      <c r="AY412" s="286"/>
      <c r="AZ412" s="333"/>
      <c r="BA412" s="339"/>
      <c r="BB412" s="335"/>
      <c r="BC412" s="335"/>
      <c r="BD412" s="335"/>
      <c r="BE412" s="526"/>
    </row>
    <row r="413" spans="1:57" ht="26.25" customHeight="1" thickBot="1">
      <c r="A413" s="292"/>
      <c r="B413" s="441"/>
      <c r="C413" s="408"/>
      <c r="D413" s="281"/>
      <c r="E413" s="531"/>
      <c r="F413" s="281"/>
      <c r="G413" s="531"/>
      <c r="H413" s="556"/>
      <c r="I413" s="113" t="s">
        <v>68</v>
      </c>
      <c r="J413" s="450"/>
      <c r="K413" s="453"/>
      <c r="L413" s="408"/>
      <c r="M413" s="699"/>
      <c r="N413" s="531"/>
      <c r="O413" s="284"/>
      <c r="P413" s="286"/>
      <c r="Q413" s="286"/>
      <c r="R413" s="286"/>
      <c r="S413" s="501"/>
      <c r="T413" s="501"/>
      <c r="U413" s="501"/>
      <c r="V413" s="501"/>
      <c r="W413" s="501"/>
      <c r="X413" s="501"/>
      <c r="Y413" s="408"/>
      <c r="Z413" s="501"/>
      <c r="AA413" s="408"/>
      <c r="AB413" s="598"/>
      <c r="AC413" s="443"/>
      <c r="AD413" s="443"/>
      <c r="AE413" s="667"/>
      <c r="AF413" s="408"/>
      <c r="AG413" s="408"/>
      <c r="AH413" s="408"/>
      <c r="AI413" s="513"/>
      <c r="AJ413" s="845" t="s">
        <v>249</v>
      </c>
      <c r="AK413" s="594" t="s">
        <v>200</v>
      </c>
      <c r="AL413" s="594" t="s">
        <v>248</v>
      </c>
      <c r="AM413" s="416" t="s">
        <v>247</v>
      </c>
      <c r="AN413" s="835"/>
      <c r="AO413" s="527"/>
      <c r="AP413" s="286"/>
      <c r="AQ413" s="286"/>
      <c r="AR413" s="286"/>
      <c r="AS413" s="286"/>
      <c r="AT413" s="286"/>
      <c r="AU413" s="286"/>
      <c r="AV413" s="286"/>
      <c r="AW413" s="286"/>
      <c r="AX413" s="286"/>
      <c r="AY413" s="286"/>
      <c r="AZ413" s="333"/>
      <c r="BA413" s="339"/>
      <c r="BB413" s="335"/>
      <c r="BC413" s="335"/>
      <c r="BD413" s="335"/>
      <c r="BE413" s="526"/>
    </row>
    <row r="414" spans="1:57" ht="18.75" customHeight="1" thickBot="1">
      <c r="A414" s="292"/>
      <c r="B414" s="441"/>
      <c r="C414" s="408"/>
      <c r="D414" s="281"/>
      <c r="E414" s="531"/>
      <c r="F414" s="281"/>
      <c r="G414" s="531"/>
      <c r="H414" s="421" t="s">
        <v>167</v>
      </c>
      <c r="I414" s="113" t="s">
        <v>68</v>
      </c>
      <c r="J414" s="450"/>
      <c r="K414" s="453"/>
      <c r="L414" s="408"/>
      <c r="M414" s="699"/>
      <c r="N414" s="531"/>
      <c r="O414" s="284"/>
      <c r="P414" s="286"/>
      <c r="Q414" s="286"/>
      <c r="R414" s="286"/>
      <c r="S414" s="501"/>
      <c r="T414" s="501"/>
      <c r="U414" s="501"/>
      <c r="V414" s="501"/>
      <c r="W414" s="501"/>
      <c r="X414" s="501"/>
      <c r="Y414" s="408"/>
      <c r="Z414" s="501"/>
      <c r="AA414" s="408"/>
      <c r="AB414" s="598"/>
      <c r="AC414" s="443"/>
      <c r="AD414" s="443"/>
      <c r="AE414" s="667"/>
      <c r="AF414" s="408"/>
      <c r="AG414" s="408"/>
      <c r="AH414" s="408"/>
      <c r="AI414" s="513"/>
      <c r="AJ414" s="846"/>
      <c r="AK414" s="595"/>
      <c r="AL414" s="595"/>
      <c r="AM414" s="417"/>
      <c r="AN414" s="835"/>
      <c r="AO414" s="527"/>
      <c r="AP414" s="286"/>
      <c r="AQ414" s="286"/>
      <c r="AR414" s="286"/>
      <c r="AS414" s="286"/>
      <c r="AT414" s="286"/>
      <c r="AU414" s="286"/>
      <c r="AV414" s="286"/>
      <c r="AW414" s="286"/>
      <c r="AX414" s="286"/>
      <c r="AY414" s="286"/>
      <c r="AZ414" s="333"/>
      <c r="BA414" s="339"/>
      <c r="BB414" s="335"/>
      <c r="BC414" s="335"/>
      <c r="BD414" s="335"/>
      <c r="BE414" s="526"/>
    </row>
    <row r="415" spans="1:57" ht="9.75" customHeight="1" thickBot="1">
      <c r="A415" s="292"/>
      <c r="B415" s="441"/>
      <c r="C415" s="408"/>
      <c r="D415" s="281"/>
      <c r="E415" s="531"/>
      <c r="F415" s="281"/>
      <c r="G415" s="531"/>
      <c r="H415" s="421"/>
      <c r="I415" s="113" t="s">
        <v>68</v>
      </c>
      <c r="J415" s="450"/>
      <c r="K415" s="453"/>
      <c r="L415" s="408"/>
      <c r="M415" s="699"/>
      <c r="N415" s="531"/>
      <c r="O415" s="284"/>
      <c r="P415" s="286"/>
      <c r="Q415" s="286"/>
      <c r="R415" s="286"/>
      <c r="S415" s="501"/>
      <c r="T415" s="501"/>
      <c r="U415" s="501"/>
      <c r="V415" s="501"/>
      <c r="W415" s="501"/>
      <c r="X415" s="501"/>
      <c r="Y415" s="408"/>
      <c r="Z415" s="501"/>
      <c r="AA415" s="408"/>
      <c r="AB415" s="598"/>
      <c r="AC415" s="443"/>
      <c r="AD415" s="443"/>
      <c r="AE415" s="667"/>
      <c r="AF415" s="408"/>
      <c r="AG415" s="408"/>
      <c r="AH415" s="408"/>
      <c r="AI415" s="513"/>
      <c r="AJ415" s="846"/>
      <c r="AK415" s="595"/>
      <c r="AL415" s="595"/>
      <c r="AM415" s="417"/>
      <c r="AN415" s="835"/>
      <c r="AO415" s="527"/>
      <c r="AP415" s="286"/>
      <c r="AQ415" s="286"/>
      <c r="AR415" s="286"/>
      <c r="AS415" s="286"/>
      <c r="AT415" s="286"/>
      <c r="AU415" s="286"/>
      <c r="AV415" s="286"/>
      <c r="AW415" s="286"/>
      <c r="AX415" s="286"/>
      <c r="AY415" s="286"/>
      <c r="AZ415" s="333"/>
      <c r="BA415" s="339"/>
      <c r="BB415" s="335"/>
      <c r="BC415" s="335"/>
      <c r="BD415" s="335"/>
      <c r="BE415" s="526"/>
    </row>
    <row r="416" spans="1:57" ht="18.75" customHeight="1" thickBot="1">
      <c r="A416" s="292"/>
      <c r="B416" s="441"/>
      <c r="C416" s="408"/>
      <c r="D416" s="281"/>
      <c r="E416" s="531"/>
      <c r="F416" s="281"/>
      <c r="G416" s="531"/>
      <c r="H416" s="421" t="s">
        <v>166</v>
      </c>
      <c r="I416" s="113" t="s">
        <v>68</v>
      </c>
      <c r="J416" s="450"/>
      <c r="K416" s="453"/>
      <c r="L416" s="408"/>
      <c r="M416" s="699"/>
      <c r="N416" s="531"/>
      <c r="O416" s="284"/>
      <c r="P416" s="286"/>
      <c r="Q416" s="286"/>
      <c r="R416" s="286"/>
      <c r="S416" s="501"/>
      <c r="T416" s="501"/>
      <c r="U416" s="501"/>
      <c r="V416" s="501"/>
      <c r="W416" s="501"/>
      <c r="X416" s="501"/>
      <c r="Y416" s="408"/>
      <c r="Z416" s="501"/>
      <c r="AA416" s="408"/>
      <c r="AB416" s="598"/>
      <c r="AC416" s="443"/>
      <c r="AD416" s="443"/>
      <c r="AE416" s="667"/>
      <c r="AF416" s="408"/>
      <c r="AG416" s="408"/>
      <c r="AH416" s="408"/>
      <c r="AI416" s="513"/>
      <c r="AJ416" s="846"/>
      <c r="AK416" s="595"/>
      <c r="AL416" s="595"/>
      <c r="AM416" s="417"/>
      <c r="AN416" s="835"/>
      <c r="AO416" s="527"/>
      <c r="AP416" s="286"/>
      <c r="AQ416" s="286"/>
      <c r="AR416" s="286"/>
      <c r="AS416" s="286"/>
      <c r="AT416" s="286"/>
      <c r="AU416" s="286"/>
      <c r="AV416" s="286"/>
      <c r="AW416" s="286"/>
      <c r="AX416" s="286"/>
      <c r="AY416" s="286"/>
      <c r="AZ416" s="333"/>
      <c r="BA416" s="339"/>
      <c r="BB416" s="335"/>
      <c r="BC416" s="335"/>
      <c r="BD416" s="335"/>
      <c r="BE416" s="526"/>
    </row>
    <row r="417" spans="1:57" ht="12.75" customHeight="1" thickBot="1">
      <c r="A417" s="292"/>
      <c r="B417" s="441"/>
      <c r="C417" s="408"/>
      <c r="D417" s="281"/>
      <c r="E417" s="531"/>
      <c r="F417" s="281"/>
      <c r="G417" s="531"/>
      <c r="H417" s="421"/>
      <c r="I417" s="113" t="s">
        <v>68</v>
      </c>
      <c r="J417" s="450"/>
      <c r="K417" s="453"/>
      <c r="L417" s="408"/>
      <c r="M417" s="699"/>
      <c r="N417" s="531"/>
      <c r="O417" s="284"/>
      <c r="P417" s="286"/>
      <c r="Q417" s="286"/>
      <c r="R417" s="286"/>
      <c r="S417" s="501"/>
      <c r="T417" s="501"/>
      <c r="U417" s="501"/>
      <c r="V417" s="501"/>
      <c r="W417" s="501"/>
      <c r="X417" s="501"/>
      <c r="Y417" s="408"/>
      <c r="Z417" s="501"/>
      <c r="AA417" s="408"/>
      <c r="AB417" s="598"/>
      <c r="AC417" s="443"/>
      <c r="AD417" s="443"/>
      <c r="AE417" s="667"/>
      <c r="AF417" s="408"/>
      <c r="AG417" s="408"/>
      <c r="AH417" s="408"/>
      <c r="AI417" s="513"/>
      <c r="AJ417" s="846"/>
      <c r="AK417" s="595"/>
      <c r="AL417" s="595"/>
      <c r="AM417" s="417"/>
      <c r="AN417" s="835"/>
      <c r="AO417" s="527"/>
      <c r="AP417" s="286"/>
      <c r="AQ417" s="286"/>
      <c r="AR417" s="286"/>
      <c r="AS417" s="286"/>
      <c r="AT417" s="286"/>
      <c r="AU417" s="286"/>
      <c r="AV417" s="286"/>
      <c r="AW417" s="286"/>
      <c r="AX417" s="286"/>
      <c r="AY417" s="286"/>
      <c r="AZ417" s="333"/>
      <c r="BA417" s="339"/>
      <c r="BB417" s="335"/>
      <c r="BC417" s="335"/>
      <c r="BD417" s="335"/>
      <c r="BE417" s="526"/>
    </row>
    <row r="418" spans="1:57" ht="18.75" customHeight="1" thickBot="1">
      <c r="A418" s="292"/>
      <c r="B418" s="441"/>
      <c r="C418" s="408"/>
      <c r="D418" s="281"/>
      <c r="E418" s="531"/>
      <c r="F418" s="281"/>
      <c r="G418" s="531"/>
      <c r="H418" s="421" t="s">
        <v>165</v>
      </c>
      <c r="I418" s="113" t="s">
        <v>68</v>
      </c>
      <c r="J418" s="450"/>
      <c r="K418" s="453"/>
      <c r="L418" s="408"/>
      <c r="M418" s="699"/>
      <c r="N418" s="531"/>
      <c r="O418" s="284"/>
      <c r="P418" s="286"/>
      <c r="Q418" s="286"/>
      <c r="R418" s="286"/>
      <c r="S418" s="501"/>
      <c r="T418" s="501"/>
      <c r="U418" s="501"/>
      <c r="V418" s="501"/>
      <c r="W418" s="501"/>
      <c r="X418" s="501"/>
      <c r="Y418" s="408"/>
      <c r="Z418" s="501"/>
      <c r="AA418" s="408"/>
      <c r="AB418" s="598"/>
      <c r="AC418" s="443"/>
      <c r="AD418" s="443"/>
      <c r="AE418" s="667"/>
      <c r="AF418" s="408"/>
      <c r="AG418" s="408"/>
      <c r="AH418" s="408"/>
      <c r="AI418" s="513"/>
      <c r="AJ418" s="846"/>
      <c r="AK418" s="595"/>
      <c r="AL418" s="595"/>
      <c r="AM418" s="417"/>
      <c r="AN418" s="835"/>
      <c r="AO418" s="527"/>
      <c r="AP418" s="286"/>
      <c r="AQ418" s="286"/>
      <c r="AR418" s="286"/>
      <c r="AS418" s="286"/>
      <c r="AT418" s="286"/>
      <c r="AU418" s="286"/>
      <c r="AV418" s="286"/>
      <c r="AW418" s="286"/>
      <c r="AX418" s="286"/>
      <c r="AY418" s="286"/>
      <c r="AZ418" s="333"/>
      <c r="BA418" s="339"/>
      <c r="BB418" s="335"/>
      <c r="BC418" s="335"/>
      <c r="BD418" s="335"/>
      <c r="BE418" s="526"/>
    </row>
    <row r="419" spans="1:57" ht="12.75" customHeight="1" thickBot="1">
      <c r="A419" s="292"/>
      <c r="B419" s="441"/>
      <c r="C419" s="408"/>
      <c r="D419" s="281"/>
      <c r="E419" s="531"/>
      <c r="F419" s="281"/>
      <c r="G419" s="531"/>
      <c r="H419" s="421"/>
      <c r="I419" s="113" t="s">
        <v>68</v>
      </c>
      <c r="J419" s="450"/>
      <c r="K419" s="453"/>
      <c r="L419" s="408"/>
      <c r="M419" s="699"/>
      <c r="N419" s="531"/>
      <c r="O419" s="284"/>
      <c r="P419" s="286"/>
      <c r="Q419" s="286"/>
      <c r="R419" s="286"/>
      <c r="S419" s="501"/>
      <c r="T419" s="501"/>
      <c r="U419" s="501"/>
      <c r="V419" s="501"/>
      <c r="W419" s="501"/>
      <c r="X419" s="501"/>
      <c r="Y419" s="408"/>
      <c r="Z419" s="501"/>
      <c r="AA419" s="408"/>
      <c r="AB419" s="598"/>
      <c r="AC419" s="443"/>
      <c r="AD419" s="443"/>
      <c r="AE419" s="667"/>
      <c r="AF419" s="408"/>
      <c r="AG419" s="408"/>
      <c r="AH419" s="408"/>
      <c r="AI419" s="513"/>
      <c r="AJ419" s="846"/>
      <c r="AK419" s="595"/>
      <c r="AL419" s="595"/>
      <c r="AM419" s="417"/>
      <c r="AN419" s="835"/>
      <c r="AO419" s="527"/>
      <c r="AP419" s="286"/>
      <c r="AQ419" s="286"/>
      <c r="AR419" s="286"/>
      <c r="AS419" s="286"/>
      <c r="AT419" s="286"/>
      <c r="AU419" s="286"/>
      <c r="AV419" s="286"/>
      <c r="AW419" s="286"/>
      <c r="AX419" s="286"/>
      <c r="AY419" s="286"/>
      <c r="AZ419" s="333"/>
      <c r="BA419" s="339"/>
      <c r="BB419" s="335"/>
      <c r="BC419" s="335"/>
      <c r="BD419" s="335"/>
      <c r="BE419" s="526"/>
    </row>
    <row r="420" spans="1:57" ht="14.25" customHeight="1" thickBot="1">
      <c r="A420" s="292"/>
      <c r="B420" s="441"/>
      <c r="C420" s="408"/>
      <c r="D420" s="281"/>
      <c r="E420" s="531"/>
      <c r="F420" s="281"/>
      <c r="G420" s="531"/>
      <c r="H420" s="555" t="s">
        <v>164</v>
      </c>
      <c r="I420" s="113" t="s">
        <v>68</v>
      </c>
      <c r="J420" s="450"/>
      <c r="K420" s="453"/>
      <c r="L420" s="408"/>
      <c r="M420" s="699"/>
      <c r="N420" s="531"/>
      <c r="O420" s="284"/>
      <c r="P420" s="286"/>
      <c r="Q420" s="286"/>
      <c r="R420" s="286"/>
      <c r="S420" s="501"/>
      <c r="T420" s="501"/>
      <c r="U420" s="501"/>
      <c r="V420" s="501"/>
      <c r="W420" s="501"/>
      <c r="X420" s="501"/>
      <c r="Y420" s="408"/>
      <c r="Z420" s="501"/>
      <c r="AA420" s="408"/>
      <c r="AB420" s="598"/>
      <c r="AC420" s="443"/>
      <c r="AD420" s="443"/>
      <c r="AE420" s="667"/>
      <c r="AF420" s="408"/>
      <c r="AG420" s="408"/>
      <c r="AH420" s="408"/>
      <c r="AI420" s="513"/>
      <c r="AJ420" s="846"/>
      <c r="AK420" s="595"/>
      <c r="AL420" s="595"/>
      <c r="AM420" s="417"/>
      <c r="AN420" s="835"/>
      <c r="AO420" s="527"/>
      <c r="AP420" s="286"/>
      <c r="AQ420" s="286"/>
      <c r="AR420" s="286"/>
      <c r="AS420" s="286"/>
      <c r="AT420" s="286"/>
      <c r="AU420" s="286"/>
      <c r="AV420" s="286"/>
      <c r="AW420" s="286"/>
      <c r="AX420" s="286"/>
      <c r="AY420" s="286"/>
      <c r="AZ420" s="333"/>
      <c r="BA420" s="339"/>
      <c r="BB420" s="335"/>
      <c r="BC420" s="335"/>
      <c r="BD420" s="335"/>
      <c r="BE420" s="526"/>
    </row>
    <row r="421" spans="1:57" ht="13.5" customHeight="1" thickBot="1">
      <c r="A421" s="292"/>
      <c r="B421" s="441"/>
      <c r="C421" s="408"/>
      <c r="D421" s="281"/>
      <c r="E421" s="531"/>
      <c r="F421" s="281"/>
      <c r="G421" s="531"/>
      <c r="H421" s="556"/>
      <c r="I421" s="113" t="s">
        <v>68</v>
      </c>
      <c r="J421" s="450"/>
      <c r="K421" s="453"/>
      <c r="L421" s="408"/>
      <c r="M421" s="699"/>
      <c r="N421" s="531"/>
      <c r="O421" s="284"/>
      <c r="P421" s="286"/>
      <c r="Q421" s="286"/>
      <c r="R421" s="286"/>
      <c r="S421" s="501"/>
      <c r="T421" s="501"/>
      <c r="U421" s="501"/>
      <c r="V421" s="501"/>
      <c r="W421" s="501"/>
      <c r="X421" s="501"/>
      <c r="Y421" s="408"/>
      <c r="Z421" s="501"/>
      <c r="AA421" s="408"/>
      <c r="AB421" s="598"/>
      <c r="AC421" s="443"/>
      <c r="AD421" s="443"/>
      <c r="AE421" s="667"/>
      <c r="AF421" s="408"/>
      <c r="AG421" s="408"/>
      <c r="AH421" s="408"/>
      <c r="AI421" s="513"/>
      <c r="AJ421" s="846"/>
      <c r="AK421" s="595"/>
      <c r="AL421" s="595"/>
      <c r="AM421" s="417"/>
      <c r="AN421" s="835"/>
      <c r="AO421" s="527"/>
      <c r="AP421" s="286"/>
      <c r="AQ421" s="286"/>
      <c r="AR421" s="286"/>
      <c r="AS421" s="286"/>
      <c r="AT421" s="286"/>
      <c r="AU421" s="286"/>
      <c r="AV421" s="286"/>
      <c r="AW421" s="286"/>
      <c r="AX421" s="286"/>
      <c r="AY421" s="286"/>
      <c r="AZ421" s="333"/>
      <c r="BA421" s="339"/>
      <c r="BB421" s="335"/>
      <c r="BC421" s="335"/>
      <c r="BD421" s="335"/>
      <c r="BE421" s="526"/>
    </row>
    <row r="422" spans="1:57" ht="18.75" customHeight="1" thickBot="1">
      <c r="A422" s="292"/>
      <c r="B422" s="441"/>
      <c r="C422" s="408"/>
      <c r="D422" s="281"/>
      <c r="E422" s="531"/>
      <c r="F422" s="281"/>
      <c r="G422" s="531"/>
      <c r="H422" s="577" t="s">
        <v>163</v>
      </c>
      <c r="I422" s="113" t="s">
        <v>68</v>
      </c>
      <c r="J422" s="450"/>
      <c r="K422" s="453"/>
      <c r="L422" s="408"/>
      <c r="M422" s="699"/>
      <c r="N422" s="531"/>
      <c r="O422" s="284"/>
      <c r="P422" s="286"/>
      <c r="Q422" s="286"/>
      <c r="R422" s="286"/>
      <c r="S422" s="501"/>
      <c r="T422" s="501"/>
      <c r="U422" s="501"/>
      <c r="V422" s="501"/>
      <c r="W422" s="501"/>
      <c r="X422" s="501"/>
      <c r="Y422" s="408"/>
      <c r="Z422" s="501"/>
      <c r="AA422" s="408"/>
      <c r="AB422" s="598"/>
      <c r="AC422" s="443"/>
      <c r="AD422" s="443"/>
      <c r="AE422" s="667"/>
      <c r="AF422" s="408"/>
      <c r="AG422" s="408"/>
      <c r="AH422" s="408"/>
      <c r="AI422" s="513"/>
      <c r="AJ422" s="846"/>
      <c r="AK422" s="595"/>
      <c r="AL422" s="595"/>
      <c r="AM422" s="417"/>
      <c r="AN422" s="835"/>
      <c r="AO422" s="527"/>
      <c r="AP422" s="286"/>
      <c r="AQ422" s="286"/>
      <c r="AR422" s="286"/>
      <c r="AS422" s="286"/>
      <c r="AT422" s="286"/>
      <c r="AU422" s="286"/>
      <c r="AV422" s="286"/>
      <c r="AW422" s="286"/>
      <c r="AX422" s="286"/>
      <c r="AY422" s="286"/>
      <c r="AZ422" s="333"/>
      <c r="BA422" s="339"/>
      <c r="BB422" s="335"/>
      <c r="BC422" s="335"/>
      <c r="BD422" s="335"/>
      <c r="BE422" s="526"/>
    </row>
    <row r="423" spans="1:57" ht="15.75" customHeight="1" thickBot="1">
      <c r="A423" s="293"/>
      <c r="B423" s="687"/>
      <c r="C423" s="455"/>
      <c r="D423" s="282"/>
      <c r="E423" s="532"/>
      <c r="F423" s="282"/>
      <c r="G423" s="532"/>
      <c r="H423" s="578"/>
      <c r="I423" s="113" t="s">
        <v>68</v>
      </c>
      <c r="J423" s="558"/>
      <c r="K423" s="560"/>
      <c r="L423" s="408"/>
      <c r="M423" s="700"/>
      <c r="N423" s="532"/>
      <c r="O423" s="284"/>
      <c r="P423" s="286"/>
      <c r="Q423" s="286"/>
      <c r="R423" s="286"/>
      <c r="S423" s="544"/>
      <c r="T423" s="544"/>
      <c r="U423" s="544"/>
      <c r="V423" s="544"/>
      <c r="W423" s="544"/>
      <c r="X423" s="544"/>
      <c r="Y423" s="455"/>
      <c r="Z423" s="544"/>
      <c r="AA423" s="455"/>
      <c r="AB423" s="599"/>
      <c r="AC423" s="443"/>
      <c r="AD423" s="443"/>
      <c r="AE423" s="668"/>
      <c r="AF423" s="455"/>
      <c r="AG423" s="455"/>
      <c r="AH423" s="408"/>
      <c r="AI423" s="514"/>
      <c r="AJ423" s="847"/>
      <c r="AK423" s="596"/>
      <c r="AL423" s="596"/>
      <c r="AM423" s="778"/>
      <c r="AN423" s="835"/>
      <c r="AO423" s="528"/>
      <c r="AP423" s="287"/>
      <c r="AQ423" s="287"/>
      <c r="AR423" s="287"/>
      <c r="AS423" s="287"/>
      <c r="AT423" s="287"/>
      <c r="AU423" s="287"/>
      <c r="AV423" s="287"/>
      <c r="AW423" s="287"/>
      <c r="AX423" s="287"/>
      <c r="AY423" s="287"/>
      <c r="AZ423" s="340"/>
      <c r="BA423" s="341"/>
      <c r="BB423" s="342"/>
      <c r="BC423" s="342"/>
      <c r="BD423" s="342"/>
      <c r="BE423" s="529"/>
    </row>
    <row r="424" spans="1:57" ht="46.5" customHeight="1" thickBot="1">
      <c r="A424" s="721">
        <v>15</v>
      </c>
      <c r="B424" s="871" t="s">
        <v>501</v>
      </c>
      <c r="C424" s="408" t="s">
        <v>246</v>
      </c>
      <c r="D424" s="280" t="s">
        <v>32</v>
      </c>
      <c r="E424" s="408" t="s">
        <v>245</v>
      </c>
      <c r="F424" s="722" t="s">
        <v>244</v>
      </c>
      <c r="G424" s="627" t="s">
        <v>100</v>
      </c>
      <c r="H424" s="80" t="s">
        <v>194</v>
      </c>
      <c r="I424" s="113" t="s">
        <v>68</v>
      </c>
      <c r="J424" s="557">
        <f>COUNTIF(I424:I449,[3]DATOS!$D$24)</f>
        <v>26</v>
      </c>
      <c r="K424" s="453" t="str">
        <f>+IF(AND(J424&lt;6,J424&gt;0),"Moderado",IF(AND(J424&lt;12,J424&gt;5),"Mayor",IF(AND(J424&lt;20,J424&gt;11),"Catastrófico","Responda las Preguntas de Impacto")))</f>
        <v>Responda las Preguntas de Impacto</v>
      </c>
      <c r="L424" s="407"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698"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728" t="s">
        <v>243</v>
      </c>
      <c r="O424" s="409" t="s">
        <v>65</v>
      </c>
      <c r="P424" s="49" t="s">
        <v>179</v>
      </c>
      <c r="Q424" s="45" t="s">
        <v>76</v>
      </c>
      <c r="R424" s="49">
        <f>+IFERROR(VLOOKUP(Q424,[21]DATOS!$E$2:$F$17,2,FALSE),"")</f>
        <v>15</v>
      </c>
      <c r="S424" s="502">
        <f>SUM(R424:R431)</f>
        <v>100</v>
      </c>
      <c r="T424" s="502" t="str">
        <f>+IF(AND(S424&lt;=100,S424&gt;=96),"Fuerte",IF(AND(S424&lt;=95,S424&gt;=86),"Moderado",IF(AND(S424&lt;=85,J424&gt;=0),"Débil"," ")))</f>
        <v>Fuerte</v>
      </c>
      <c r="U424" s="502" t="s">
        <v>90</v>
      </c>
      <c r="V424" s="502"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02">
        <f>IF(V424="Fuerte",100,IF(V424="Moderado",50,IF(V424="Débil",0)))</f>
        <v>100</v>
      </c>
      <c r="X424" s="501">
        <f>AVERAGE(W424:W449)</f>
        <v>100</v>
      </c>
      <c r="Y424" s="836" t="s">
        <v>241</v>
      </c>
      <c r="Z424" s="839" t="s">
        <v>191</v>
      </c>
      <c r="AA424" s="841" t="s">
        <v>242</v>
      </c>
      <c r="AB424" s="598" t="str">
        <f>+IF(X424=100,"Fuerte",IF(AND(X424&lt;=99,X424&gt;=50),"Moderado",IF(X424&lt;50,"Débil"," ")))</f>
        <v>Fuerte</v>
      </c>
      <c r="AC424" s="443" t="s">
        <v>95</v>
      </c>
      <c r="AD424" s="443" t="s">
        <v>95</v>
      </c>
      <c r="AE424" s="727"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08"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08" t="str">
        <f>K424</f>
        <v>Responda las Preguntas de Impacto</v>
      </c>
      <c r="AH424" s="407"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519"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843" t="s">
        <v>449</v>
      </c>
      <c r="AK424" s="861">
        <v>43466</v>
      </c>
      <c r="AL424" s="861">
        <v>43830</v>
      </c>
      <c r="AM424" s="863" t="s">
        <v>241</v>
      </c>
      <c r="AN424" s="851" t="s">
        <v>240</v>
      </c>
      <c r="AO424" s="539"/>
      <c r="AP424" s="500"/>
      <c r="AQ424" s="500"/>
      <c r="AR424" s="500"/>
      <c r="AS424" s="500"/>
      <c r="AT424" s="500"/>
      <c r="AU424" s="500"/>
      <c r="AV424" s="500"/>
      <c r="AW424" s="500"/>
      <c r="AX424" s="500"/>
      <c r="AY424" s="500"/>
      <c r="AZ424" s="503"/>
      <c r="BA424" s="506"/>
      <c r="BB424" s="533"/>
      <c r="BC424" s="533"/>
      <c r="BD424" s="533"/>
      <c r="BE424" s="536"/>
    </row>
    <row r="425" spans="1:57" ht="30" customHeight="1" thickBot="1">
      <c r="A425" s="292"/>
      <c r="B425" s="441"/>
      <c r="C425" s="408"/>
      <c r="D425" s="281"/>
      <c r="E425" s="408"/>
      <c r="F425" s="281"/>
      <c r="G425" s="531"/>
      <c r="H425" s="47" t="s">
        <v>187</v>
      </c>
      <c r="I425" s="113" t="s">
        <v>68</v>
      </c>
      <c r="J425" s="450"/>
      <c r="K425" s="453"/>
      <c r="L425" s="408"/>
      <c r="M425" s="699"/>
      <c r="N425" s="304"/>
      <c r="O425" s="284"/>
      <c r="P425" s="50" t="s">
        <v>177</v>
      </c>
      <c r="Q425" s="45" t="s">
        <v>78</v>
      </c>
      <c r="R425" s="50">
        <f>+IFERROR(VLOOKUP(Q425,[21]DATOS!$E$2:$F$17,2,FALSE),"")</f>
        <v>15</v>
      </c>
      <c r="S425" s="286"/>
      <c r="T425" s="286"/>
      <c r="U425" s="286"/>
      <c r="V425" s="286"/>
      <c r="W425" s="286"/>
      <c r="X425" s="501"/>
      <c r="Y425" s="837"/>
      <c r="Z425" s="839"/>
      <c r="AA425" s="841"/>
      <c r="AB425" s="598"/>
      <c r="AC425" s="443"/>
      <c r="AD425" s="443"/>
      <c r="AE425" s="667"/>
      <c r="AF425" s="408"/>
      <c r="AG425" s="408"/>
      <c r="AH425" s="408"/>
      <c r="AI425" s="438"/>
      <c r="AJ425" s="844"/>
      <c r="AK425" s="861"/>
      <c r="AL425" s="861"/>
      <c r="AM425" s="863"/>
      <c r="AN425" s="851"/>
      <c r="AO425" s="540"/>
      <c r="AP425" s="501"/>
      <c r="AQ425" s="501"/>
      <c r="AR425" s="501"/>
      <c r="AS425" s="501"/>
      <c r="AT425" s="501"/>
      <c r="AU425" s="501"/>
      <c r="AV425" s="501"/>
      <c r="AW425" s="501"/>
      <c r="AX425" s="501"/>
      <c r="AY425" s="501"/>
      <c r="AZ425" s="504"/>
      <c r="BA425" s="507"/>
      <c r="BB425" s="534"/>
      <c r="BC425" s="534"/>
      <c r="BD425" s="534"/>
      <c r="BE425" s="537"/>
    </row>
    <row r="426" spans="1:57" ht="30" customHeight="1" thickBot="1">
      <c r="A426" s="292"/>
      <c r="B426" s="441"/>
      <c r="C426" s="408"/>
      <c r="D426" s="281"/>
      <c r="E426" s="408"/>
      <c r="F426" s="281"/>
      <c r="G426" s="531"/>
      <c r="H426" s="47" t="s">
        <v>186</v>
      </c>
      <c r="I426" s="113" t="s">
        <v>68</v>
      </c>
      <c r="J426" s="450"/>
      <c r="K426" s="453"/>
      <c r="L426" s="408"/>
      <c r="M426" s="699"/>
      <c r="N426" s="304"/>
      <c r="O426" s="284"/>
      <c r="P426" s="50" t="s">
        <v>175</v>
      </c>
      <c r="Q426" s="45" t="s">
        <v>80</v>
      </c>
      <c r="R426" s="50">
        <f>+IFERROR(VLOOKUP(Q426,[21]DATOS!$E$2:$F$17,2,FALSE),"")</f>
        <v>15</v>
      </c>
      <c r="S426" s="286"/>
      <c r="T426" s="286"/>
      <c r="U426" s="286"/>
      <c r="V426" s="286"/>
      <c r="W426" s="286"/>
      <c r="X426" s="501"/>
      <c r="Y426" s="837"/>
      <c r="Z426" s="839"/>
      <c r="AA426" s="841"/>
      <c r="AB426" s="598"/>
      <c r="AC426" s="443"/>
      <c r="AD426" s="443"/>
      <c r="AE426" s="667"/>
      <c r="AF426" s="408"/>
      <c r="AG426" s="408"/>
      <c r="AH426" s="408"/>
      <c r="AI426" s="438"/>
      <c r="AJ426" s="844"/>
      <c r="AK426" s="861"/>
      <c r="AL426" s="861"/>
      <c r="AM426" s="863"/>
      <c r="AN426" s="851"/>
      <c r="AO426" s="540"/>
      <c r="AP426" s="501"/>
      <c r="AQ426" s="501"/>
      <c r="AR426" s="501"/>
      <c r="AS426" s="501"/>
      <c r="AT426" s="501"/>
      <c r="AU426" s="501"/>
      <c r="AV426" s="501"/>
      <c r="AW426" s="501"/>
      <c r="AX426" s="501"/>
      <c r="AY426" s="501"/>
      <c r="AZ426" s="504"/>
      <c r="BA426" s="507"/>
      <c r="BB426" s="534"/>
      <c r="BC426" s="534"/>
      <c r="BD426" s="534"/>
      <c r="BE426" s="537"/>
    </row>
    <row r="427" spans="1:57" ht="30" customHeight="1" thickBot="1">
      <c r="A427" s="292"/>
      <c r="B427" s="441"/>
      <c r="C427" s="408"/>
      <c r="D427" s="281"/>
      <c r="E427" s="408"/>
      <c r="F427" s="281"/>
      <c r="G427" s="531"/>
      <c r="H427" s="47" t="s">
        <v>185</v>
      </c>
      <c r="I427" s="113" t="s">
        <v>68</v>
      </c>
      <c r="J427" s="450"/>
      <c r="K427" s="453"/>
      <c r="L427" s="408"/>
      <c r="M427" s="699"/>
      <c r="N427" s="304"/>
      <c r="O427" s="284"/>
      <c r="P427" s="50" t="s">
        <v>173</v>
      </c>
      <c r="Q427" s="45" t="s">
        <v>82</v>
      </c>
      <c r="R427" s="50">
        <f>+IFERROR(VLOOKUP(Q427,[21]DATOS!$E$2:$F$17,2,FALSE),"")</f>
        <v>15</v>
      </c>
      <c r="S427" s="286"/>
      <c r="T427" s="286"/>
      <c r="U427" s="286"/>
      <c r="V427" s="286"/>
      <c r="W427" s="286"/>
      <c r="X427" s="501"/>
      <c r="Y427" s="837"/>
      <c r="Z427" s="839"/>
      <c r="AA427" s="841"/>
      <c r="AB427" s="598"/>
      <c r="AC427" s="443"/>
      <c r="AD427" s="443"/>
      <c r="AE427" s="667"/>
      <c r="AF427" s="408"/>
      <c r="AG427" s="408"/>
      <c r="AH427" s="408"/>
      <c r="AI427" s="438"/>
      <c r="AJ427" s="844"/>
      <c r="AK427" s="861"/>
      <c r="AL427" s="861"/>
      <c r="AM427" s="863"/>
      <c r="AN427" s="851"/>
      <c r="AO427" s="540"/>
      <c r="AP427" s="501"/>
      <c r="AQ427" s="501"/>
      <c r="AR427" s="501"/>
      <c r="AS427" s="501"/>
      <c r="AT427" s="501"/>
      <c r="AU427" s="501"/>
      <c r="AV427" s="501"/>
      <c r="AW427" s="501"/>
      <c r="AX427" s="501"/>
      <c r="AY427" s="501"/>
      <c r="AZ427" s="504"/>
      <c r="BA427" s="507"/>
      <c r="BB427" s="534"/>
      <c r="BC427" s="534"/>
      <c r="BD427" s="534"/>
      <c r="BE427" s="537"/>
    </row>
    <row r="428" spans="1:57" ht="30" customHeight="1" thickBot="1">
      <c r="A428" s="292"/>
      <c r="B428" s="441"/>
      <c r="C428" s="408"/>
      <c r="D428" s="281"/>
      <c r="E428" s="408"/>
      <c r="F428" s="281"/>
      <c r="G428" s="531"/>
      <c r="H428" s="47" t="s">
        <v>184</v>
      </c>
      <c r="I428" s="113" t="s">
        <v>68</v>
      </c>
      <c r="J428" s="450"/>
      <c r="K428" s="453"/>
      <c r="L428" s="408"/>
      <c r="M428" s="699"/>
      <c r="N428" s="304"/>
      <c r="O428" s="284"/>
      <c r="P428" s="50" t="s">
        <v>171</v>
      </c>
      <c r="Q428" s="45" t="s">
        <v>85</v>
      </c>
      <c r="R428" s="50">
        <f>+IFERROR(VLOOKUP(Q428,[21]DATOS!$E$2:$F$17,2,FALSE),"")</f>
        <v>15</v>
      </c>
      <c r="S428" s="286"/>
      <c r="T428" s="286"/>
      <c r="U428" s="286"/>
      <c r="V428" s="286"/>
      <c r="W428" s="286"/>
      <c r="X428" s="501"/>
      <c r="Y428" s="837"/>
      <c r="Z428" s="839"/>
      <c r="AA428" s="841"/>
      <c r="AB428" s="598"/>
      <c r="AC428" s="443"/>
      <c r="AD428" s="443"/>
      <c r="AE428" s="667"/>
      <c r="AF428" s="408"/>
      <c r="AG428" s="408"/>
      <c r="AH428" s="408"/>
      <c r="AI428" s="438"/>
      <c r="AJ428" s="844"/>
      <c r="AK428" s="861"/>
      <c r="AL428" s="861"/>
      <c r="AM428" s="863"/>
      <c r="AN428" s="851"/>
      <c r="AO428" s="540"/>
      <c r="AP428" s="501"/>
      <c r="AQ428" s="501"/>
      <c r="AR428" s="501"/>
      <c r="AS428" s="501"/>
      <c r="AT428" s="501"/>
      <c r="AU428" s="501"/>
      <c r="AV428" s="501"/>
      <c r="AW428" s="501"/>
      <c r="AX428" s="501"/>
      <c r="AY428" s="501"/>
      <c r="AZ428" s="504"/>
      <c r="BA428" s="507"/>
      <c r="BB428" s="534"/>
      <c r="BC428" s="534"/>
      <c r="BD428" s="534"/>
      <c r="BE428" s="537"/>
    </row>
    <row r="429" spans="1:57" ht="30" customHeight="1" thickBot="1">
      <c r="A429" s="292"/>
      <c r="B429" s="441"/>
      <c r="C429" s="408"/>
      <c r="D429" s="281"/>
      <c r="E429" s="408"/>
      <c r="F429" s="281"/>
      <c r="G429" s="531"/>
      <c r="H429" s="47" t="s">
        <v>183</v>
      </c>
      <c r="I429" s="113" t="s">
        <v>68</v>
      </c>
      <c r="J429" s="450"/>
      <c r="K429" s="453"/>
      <c r="L429" s="408"/>
      <c r="M429" s="699"/>
      <c r="N429" s="304"/>
      <c r="O429" s="284"/>
      <c r="P429" s="51" t="s">
        <v>170</v>
      </c>
      <c r="Q429" s="45" t="s">
        <v>98</v>
      </c>
      <c r="R429" s="50">
        <f>+IFERROR(VLOOKUP(Q429,[21]DATOS!$E$2:$F$17,2,FALSE),"")</f>
        <v>15</v>
      </c>
      <c r="S429" s="286"/>
      <c r="T429" s="286"/>
      <c r="U429" s="286"/>
      <c r="V429" s="286"/>
      <c r="W429" s="286"/>
      <c r="X429" s="501"/>
      <c r="Y429" s="837"/>
      <c r="Z429" s="839"/>
      <c r="AA429" s="841"/>
      <c r="AB429" s="598"/>
      <c r="AC429" s="443"/>
      <c r="AD429" s="443"/>
      <c r="AE429" s="667"/>
      <c r="AF429" s="408"/>
      <c r="AG429" s="408"/>
      <c r="AH429" s="408"/>
      <c r="AI429" s="438"/>
      <c r="AJ429" s="844"/>
      <c r="AK429" s="861"/>
      <c r="AL429" s="861"/>
      <c r="AM429" s="863"/>
      <c r="AN429" s="851"/>
      <c r="AO429" s="540"/>
      <c r="AP429" s="501"/>
      <c r="AQ429" s="501"/>
      <c r="AR429" s="501"/>
      <c r="AS429" s="501"/>
      <c r="AT429" s="501"/>
      <c r="AU429" s="501"/>
      <c r="AV429" s="501"/>
      <c r="AW429" s="501"/>
      <c r="AX429" s="501"/>
      <c r="AY429" s="501"/>
      <c r="AZ429" s="504"/>
      <c r="BA429" s="507"/>
      <c r="BB429" s="534"/>
      <c r="BC429" s="534"/>
      <c r="BD429" s="534"/>
      <c r="BE429" s="537"/>
    </row>
    <row r="430" spans="1:57" ht="30" customHeight="1" thickBot="1">
      <c r="A430" s="292"/>
      <c r="B430" s="441"/>
      <c r="C430" s="408"/>
      <c r="D430" s="281"/>
      <c r="E430" s="408"/>
      <c r="F430" s="281"/>
      <c r="G430" s="531"/>
      <c r="H430" s="47" t="s">
        <v>182</v>
      </c>
      <c r="I430" s="113" t="s">
        <v>68</v>
      </c>
      <c r="J430" s="450"/>
      <c r="K430" s="453"/>
      <c r="L430" s="408"/>
      <c r="M430" s="699"/>
      <c r="N430" s="304"/>
      <c r="O430" s="284"/>
      <c r="P430" s="50" t="s">
        <v>168</v>
      </c>
      <c r="Q430" s="50" t="s">
        <v>87</v>
      </c>
      <c r="R430" s="50">
        <f>+IFERROR(VLOOKUP(Q430,[21]DATOS!$E$2:$F$17,2,FALSE),"")</f>
        <v>10</v>
      </c>
      <c r="S430" s="286"/>
      <c r="T430" s="286"/>
      <c r="U430" s="286"/>
      <c r="V430" s="286"/>
      <c r="W430" s="286"/>
      <c r="X430" s="501"/>
      <c r="Y430" s="837"/>
      <c r="Z430" s="839"/>
      <c r="AA430" s="841"/>
      <c r="AB430" s="598"/>
      <c r="AC430" s="443"/>
      <c r="AD430" s="443"/>
      <c r="AE430" s="667"/>
      <c r="AF430" s="408"/>
      <c r="AG430" s="408"/>
      <c r="AH430" s="408"/>
      <c r="AI430" s="438"/>
      <c r="AJ430" s="844"/>
      <c r="AK430" s="861"/>
      <c r="AL430" s="861"/>
      <c r="AM430" s="863"/>
      <c r="AN430" s="851"/>
      <c r="AO430" s="540"/>
      <c r="AP430" s="501"/>
      <c r="AQ430" s="501"/>
      <c r="AR430" s="501"/>
      <c r="AS430" s="501"/>
      <c r="AT430" s="501"/>
      <c r="AU430" s="501"/>
      <c r="AV430" s="501"/>
      <c r="AW430" s="501"/>
      <c r="AX430" s="501"/>
      <c r="AY430" s="501"/>
      <c r="AZ430" s="504"/>
      <c r="BA430" s="507"/>
      <c r="BB430" s="534"/>
      <c r="BC430" s="534"/>
      <c r="BD430" s="534"/>
      <c r="BE430" s="537"/>
    </row>
    <row r="431" spans="1:57" ht="72" customHeight="1" thickBot="1">
      <c r="A431" s="292"/>
      <c r="B431" s="441"/>
      <c r="C431" s="408"/>
      <c r="D431" s="281"/>
      <c r="E431" s="409"/>
      <c r="F431" s="281"/>
      <c r="G431" s="531"/>
      <c r="H431" s="47" t="s">
        <v>181</v>
      </c>
      <c r="I431" s="113" t="s">
        <v>68</v>
      </c>
      <c r="J431" s="450"/>
      <c r="K431" s="453"/>
      <c r="L431" s="408"/>
      <c r="M431" s="699"/>
      <c r="N431" s="304"/>
      <c r="O431" s="545"/>
      <c r="P431" s="46"/>
      <c r="Q431" s="51"/>
      <c r="R431" s="51"/>
      <c r="S431" s="286"/>
      <c r="T431" s="286"/>
      <c r="U431" s="286"/>
      <c r="V431" s="286"/>
      <c r="W431" s="286"/>
      <c r="X431" s="501"/>
      <c r="Y431" s="838"/>
      <c r="Z431" s="840"/>
      <c r="AA431" s="842"/>
      <c r="AB431" s="598"/>
      <c r="AC431" s="443"/>
      <c r="AD431" s="443"/>
      <c r="AE431" s="667"/>
      <c r="AF431" s="408"/>
      <c r="AG431" s="408"/>
      <c r="AH431" s="408"/>
      <c r="AI431" s="438"/>
      <c r="AJ431" s="844"/>
      <c r="AK431" s="862"/>
      <c r="AL431" s="862"/>
      <c r="AM431" s="864"/>
      <c r="AN431" s="851"/>
      <c r="AO431" s="541"/>
      <c r="AP431" s="502"/>
      <c r="AQ431" s="502"/>
      <c r="AR431" s="502"/>
      <c r="AS431" s="502"/>
      <c r="AT431" s="502"/>
      <c r="AU431" s="502"/>
      <c r="AV431" s="502"/>
      <c r="AW431" s="502"/>
      <c r="AX431" s="502"/>
      <c r="AY431" s="502"/>
      <c r="AZ431" s="505"/>
      <c r="BA431" s="508"/>
      <c r="BB431" s="535"/>
      <c r="BC431" s="535"/>
      <c r="BD431" s="535"/>
      <c r="BE431" s="538"/>
    </row>
    <row r="432" spans="1:57" ht="30" customHeight="1" thickBot="1">
      <c r="A432" s="292"/>
      <c r="B432" s="441"/>
      <c r="C432" s="408"/>
      <c r="D432" s="281"/>
      <c r="E432" s="530"/>
      <c r="F432" s="281"/>
      <c r="G432" s="531"/>
      <c r="H432" s="47" t="s">
        <v>180</v>
      </c>
      <c r="I432" s="113" t="s">
        <v>68</v>
      </c>
      <c r="J432" s="450"/>
      <c r="K432" s="453"/>
      <c r="L432" s="408"/>
      <c r="M432" s="699"/>
      <c r="N432" s="304"/>
      <c r="O432" s="284"/>
      <c r="P432" s="50" t="s">
        <v>179</v>
      </c>
      <c r="Q432" s="45" t="s">
        <v>76</v>
      </c>
      <c r="R432" s="50">
        <f>+IFERROR(VLOOKUP(Q432,[21]DATOS!$E$2:$F$17,2,FALSE),"")</f>
        <v>15</v>
      </c>
      <c r="S432" s="501">
        <f>SUM(R432:R441)</f>
        <v>100</v>
      </c>
      <c r="T432" s="543" t="str">
        <f>+IF(AND(S432&lt;=100,S432&gt;=96),"Fuerte",IF(AND(S432&lt;=95,S432&gt;=86),"Moderado",IF(AND(S432&lt;=85,J432&gt;=0),"Débil"," ")))</f>
        <v>Fuerte</v>
      </c>
      <c r="U432" s="543" t="s">
        <v>90</v>
      </c>
      <c r="V432" s="543"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43"/>
      <c r="X432" s="501"/>
      <c r="Y432" s="545"/>
      <c r="Z432" s="600"/>
      <c r="AA432" s="545"/>
      <c r="AB432" s="598"/>
      <c r="AC432" s="443"/>
      <c r="AD432" s="443"/>
      <c r="AE432" s="667"/>
      <c r="AF432" s="408"/>
      <c r="AG432" s="408"/>
      <c r="AH432" s="408"/>
      <c r="AI432" s="438"/>
      <c r="AJ432" s="848"/>
      <c r="AK432" s="849"/>
      <c r="AL432" s="849"/>
      <c r="AM432" s="850"/>
      <c r="AN432" s="851"/>
      <c r="AO432" s="527"/>
      <c r="AP432" s="286"/>
      <c r="AQ432" s="286"/>
      <c r="AR432" s="286"/>
      <c r="AS432" s="286"/>
      <c r="AT432" s="286"/>
      <c r="AU432" s="286"/>
      <c r="AV432" s="286"/>
      <c r="AW432" s="286"/>
      <c r="AX432" s="286"/>
      <c r="AY432" s="286"/>
      <c r="AZ432" s="333"/>
      <c r="BA432" s="339"/>
      <c r="BB432" s="335"/>
      <c r="BC432" s="335"/>
      <c r="BD432" s="335"/>
      <c r="BE432" s="526"/>
    </row>
    <row r="433" spans="1:57" ht="30" customHeight="1" thickBot="1">
      <c r="A433" s="292"/>
      <c r="B433" s="441"/>
      <c r="C433" s="408"/>
      <c r="D433" s="281"/>
      <c r="E433" s="531"/>
      <c r="F433" s="281"/>
      <c r="G433" s="531"/>
      <c r="H433" s="47" t="s">
        <v>178</v>
      </c>
      <c r="I433" s="113" t="s">
        <v>68</v>
      </c>
      <c r="J433" s="450"/>
      <c r="K433" s="453"/>
      <c r="L433" s="408"/>
      <c r="M433" s="699"/>
      <c r="N433" s="304"/>
      <c r="O433" s="284"/>
      <c r="P433" s="50" t="s">
        <v>177</v>
      </c>
      <c r="Q433" s="45" t="s">
        <v>78</v>
      </c>
      <c r="R433" s="50">
        <f>+IFERROR(VLOOKUP(Q433,[21]DATOS!$E$2:$F$17,2,FALSE),"")</f>
        <v>15</v>
      </c>
      <c r="S433" s="501"/>
      <c r="T433" s="501"/>
      <c r="U433" s="501"/>
      <c r="V433" s="501"/>
      <c r="W433" s="501"/>
      <c r="X433" s="501"/>
      <c r="Y433" s="408"/>
      <c r="Z433" s="501"/>
      <c r="AA433" s="408"/>
      <c r="AB433" s="598"/>
      <c r="AC433" s="443"/>
      <c r="AD433" s="443"/>
      <c r="AE433" s="667"/>
      <c r="AF433" s="408"/>
      <c r="AG433" s="408"/>
      <c r="AH433" s="408"/>
      <c r="AI433" s="438"/>
      <c r="AJ433" s="848"/>
      <c r="AK433" s="849"/>
      <c r="AL433" s="849"/>
      <c r="AM433" s="850"/>
      <c r="AN433" s="851"/>
      <c r="AO433" s="527"/>
      <c r="AP433" s="286"/>
      <c r="AQ433" s="286"/>
      <c r="AR433" s="286"/>
      <c r="AS433" s="286"/>
      <c r="AT433" s="286"/>
      <c r="AU433" s="286"/>
      <c r="AV433" s="286"/>
      <c r="AW433" s="286"/>
      <c r="AX433" s="286"/>
      <c r="AY433" s="286"/>
      <c r="AZ433" s="333"/>
      <c r="BA433" s="339"/>
      <c r="BB433" s="335"/>
      <c r="BC433" s="335"/>
      <c r="BD433" s="335"/>
      <c r="BE433" s="526"/>
    </row>
    <row r="434" spans="1:57" ht="30" customHeight="1" thickBot="1">
      <c r="A434" s="292"/>
      <c r="B434" s="441"/>
      <c r="C434" s="408"/>
      <c r="D434" s="281"/>
      <c r="E434" s="531"/>
      <c r="F434" s="281"/>
      <c r="G434" s="531"/>
      <c r="H434" s="47" t="s">
        <v>176</v>
      </c>
      <c r="I434" s="113" t="s">
        <v>68</v>
      </c>
      <c r="J434" s="450"/>
      <c r="K434" s="453"/>
      <c r="L434" s="408"/>
      <c r="M434" s="699"/>
      <c r="N434" s="304"/>
      <c r="O434" s="284"/>
      <c r="P434" s="50" t="s">
        <v>175</v>
      </c>
      <c r="Q434" s="45" t="s">
        <v>80</v>
      </c>
      <c r="R434" s="50">
        <f>+IFERROR(VLOOKUP(Q434,[21]DATOS!$E$2:$F$17,2,FALSE),"")</f>
        <v>15</v>
      </c>
      <c r="S434" s="501"/>
      <c r="T434" s="501"/>
      <c r="U434" s="501"/>
      <c r="V434" s="501"/>
      <c r="W434" s="501"/>
      <c r="X434" s="501"/>
      <c r="Y434" s="408"/>
      <c r="Z434" s="501"/>
      <c r="AA434" s="408"/>
      <c r="AB434" s="598"/>
      <c r="AC434" s="443"/>
      <c r="AD434" s="443"/>
      <c r="AE434" s="667"/>
      <c r="AF434" s="408"/>
      <c r="AG434" s="408"/>
      <c r="AH434" s="408"/>
      <c r="AI434" s="438"/>
      <c r="AJ434" s="848"/>
      <c r="AK434" s="849"/>
      <c r="AL434" s="849"/>
      <c r="AM434" s="850"/>
      <c r="AN434" s="851"/>
      <c r="AO434" s="527"/>
      <c r="AP434" s="286"/>
      <c r="AQ434" s="286"/>
      <c r="AR434" s="286"/>
      <c r="AS434" s="286"/>
      <c r="AT434" s="286"/>
      <c r="AU434" s="286"/>
      <c r="AV434" s="286"/>
      <c r="AW434" s="286"/>
      <c r="AX434" s="286"/>
      <c r="AY434" s="286"/>
      <c r="AZ434" s="333"/>
      <c r="BA434" s="339"/>
      <c r="BB434" s="335"/>
      <c r="BC434" s="335"/>
      <c r="BD434" s="335"/>
      <c r="BE434" s="526"/>
    </row>
    <row r="435" spans="1:57" ht="30" customHeight="1" thickBot="1">
      <c r="A435" s="292"/>
      <c r="B435" s="441"/>
      <c r="C435" s="408"/>
      <c r="D435" s="281"/>
      <c r="E435" s="531"/>
      <c r="F435" s="281"/>
      <c r="G435" s="531"/>
      <c r="H435" s="47" t="s">
        <v>174</v>
      </c>
      <c r="I435" s="113" t="s">
        <v>68</v>
      </c>
      <c r="J435" s="450"/>
      <c r="K435" s="453"/>
      <c r="L435" s="408"/>
      <c r="M435" s="699"/>
      <c r="N435" s="304"/>
      <c r="O435" s="284"/>
      <c r="P435" s="50" t="s">
        <v>173</v>
      </c>
      <c r="Q435" s="45" t="s">
        <v>82</v>
      </c>
      <c r="R435" s="50">
        <f>+IFERROR(VLOOKUP(Q435,[21]DATOS!$E$2:$F$17,2,FALSE),"")</f>
        <v>15</v>
      </c>
      <c r="S435" s="501"/>
      <c r="T435" s="501"/>
      <c r="U435" s="501"/>
      <c r="V435" s="501"/>
      <c r="W435" s="501"/>
      <c r="X435" s="501"/>
      <c r="Y435" s="408"/>
      <c r="Z435" s="501"/>
      <c r="AA435" s="408"/>
      <c r="AB435" s="598"/>
      <c r="AC435" s="443"/>
      <c r="AD435" s="443"/>
      <c r="AE435" s="667"/>
      <c r="AF435" s="408"/>
      <c r="AG435" s="408"/>
      <c r="AH435" s="408"/>
      <c r="AI435" s="438"/>
      <c r="AJ435" s="848"/>
      <c r="AK435" s="849"/>
      <c r="AL435" s="849"/>
      <c r="AM435" s="850"/>
      <c r="AN435" s="851"/>
      <c r="AO435" s="527"/>
      <c r="AP435" s="286"/>
      <c r="AQ435" s="286"/>
      <c r="AR435" s="286"/>
      <c r="AS435" s="286"/>
      <c r="AT435" s="286"/>
      <c r="AU435" s="286"/>
      <c r="AV435" s="286"/>
      <c r="AW435" s="286"/>
      <c r="AX435" s="286"/>
      <c r="AY435" s="286"/>
      <c r="AZ435" s="333"/>
      <c r="BA435" s="339"/>
      <c r="BB435" s="335"/>
      <c r="BC435" s="335"/>
      <c r="BD435" s="335"/>
      <c r="BE435" s="526"/>
    </row>
    <row r="436" spans="1:57" ht="18.75" customHeight="1" thickBot="1">
      <c r="A436" s="292"/>
      <c r="B436" s="441"/>
      <c r="C436" s="408"/>
      <c r="D436" s="281"/>
      <c r="E436" s="531"/>
      <c r="F436" s="281"/>
      <c r="G436" s="531"/>
      <c r="H436" s="421" t="s">
        <v>172</v>
      </c>
      <c r="I436" s="113" t="s">
        <v>68</v>
      </c>
      <c r="J436" s="450"/>
      <c r="K436" s="453"/>
      <c r="L436" s="408"/>
      <c r="M436" s="699"/>
      <c r="N436" s="304"/>
      <c r="O436" s="284"/>
      <c r="P436" s="50" t="s">
        <v>171</v>
      </c>
      <c r="Q436" s="45" t="s">
        <v>85</v>
      </c>
      <c r="R436" s="50">
        <f>+IFERROR(VLOOKUP(Q436,[21]DATOS!$E$2:$F$17,2,FALSE),"")</f>
        <v>15</v>
      </c>
      <c r="S436" s="501"/>
      <c r="T436" s="501"/>
      <c r="U436" s="501"/>
      <c r="V436" s="501"/>
      <c r="W436" s="501"/>
      <c r="X436" s="501"/>
      <c r="Y436" s="408"/>
      <c r="Z436" s="501"/>
      <c r="AA436" s="408"/>
      <c r="AB436" s="598"/>
      <c r="AC436" s="443"/>
      <c r="AD436" s="443"/>
      <c r="AE436" s="667"/>
      <c r="AF436" s="408"/>
      <c r="AG436" s="408"/>
      <c r="AH436" s="408"/>
      <c r="AI436" s="438"/>
      <c r="AJ436" s="848"/>
      <c r="AK436" s="849"/>
      <c r="AL436" s="849"/>
      <c r="AM436" s="850"/>
      <c r="AN436" s="851"/>
      <c r="AO436" s="527"/>
      <c r="AP436" s="286"/>
      <c r="AQ436" s="286"/>
      <c r="AR436" s="286"/>
      <c r="AS436" s="286"/>
      <c r="AT436" s="286"/>
      <c r="AU436" s="286"/>
      <c r="AV436" s="286"/>
      <c r="AW436" s="286"/>
      <c r="AX436" s="286"/>
      <c r="AY436" s="286"/>
      <c r="AZ436" s="333"/>
      <c r="BA436" s="339"/>
      <c r="BB436" s="335"/>
      <c r="BC436" s="335"/>
      <c r="BD436" s="335"/>
      <c r="BE436" s="526"/>
    </row>
    <row r="437" spans="1:57" ht="30" customHeight="1" thickBot="1">
      <c r="A437" s="292"/>
      <c r="B437" s="441"/>
      <c r="C437" s="408"/>
      <c r="D437" s="281"/>
      <c r="E437" s="531"/>
      <c r="F437" s="281"/>
      <c r="G437" s="531"/>
      <c r="H437" s="421"/>
      <c r="I437" s="113" t="s">
        <v>68</v>
      </c>
      <c r="J437" s="450"/>
      <c r="K437" s="453"/>
      <c r="L437" s="408"/>
      <c r="M437" s="699"/>
      <c r="N437" s="304"/>
      <c r="O437" s="284"/>
      <c r="P437" s="50" t="s">
        <v>170</v>
      </c>
      <c r="Q437" s="45" t="s">
        <v>98</v>
      </c>
      <c r="R437" s="50">
        <f>+IFERROR(VLOOKUP(Q437,[21]DATOS!$E$2:$F$17,2,FALSE),"")</f>
        <v>15</v>
      </c>
      <c r="S437" s="501"/>
      <c r="T437" s="501"/>
      <c r="U437" s="501"/>
      <c r="V437" s="501"/>
      <c r="W437" s="501"/>
      <c r="X437" s="501"/>
      <c r="Y437" s="408"/>
      <c r="Z437" s="501"/>
      <c r="AA437" s="408"/>
      <c r="AB437" s="598"/>
      <c r="AC437" s="443"/>
      <c r="AD437" s="443"/>
      <c r="AE437" s="667"/>
      <c r="AF437" s="408"/>
      <c r="AG437" s="408"/>
      <c r="AH437" s="408"/>
      <c r="AI437" s="438"/>
      <c r="AJ437" s="848"/>
      <c r="AK437" s="849"/>
      <c r="AL437" s="849"/>
      <c r="AM437" s="850"/>
      <c r="AN437" s="851"/>
      <c r="AO437" s="527"/>
      <c r="AP437" s="286"/>
      <c r="AQ437" s="286"/>
      <c r="AR437" s="286"/>
      <c r="AS437" s="286"/>
      <c r="AT437" s="286"/>
      <c r="AU437" s="286"/>
      <c r="AV437" s="286"/>
      <c r="AW437" s="286"/>
      <c r="AX437" s="286"/>
      <c r="AY437" s="286"/>
      <c r="AZ437" s="333"/>
      <c r="BA437" s="339"/>
      <c r="BB437" s="335"/>
      <c r="BC437" s="335"/>
      <c r="BD437" s="335"/>
      <c r="BE437" s="526"/>
    </row>
    <row r="438" spans="1:57" ht="27.75" hidden="1" customHeight="1">
      <c r="A438" s="292"/>
      <c r="B438" s="441"/>
      <c r="C438" s="408"/>
      <c r="D438" s="281"/>
      <c r="E438" s="531"/>
      <c r="F438" s="281"/>
      <c r="G438" s="531"/>
      <c r="H438" s="555" t="s">
        <v>169</v>
      </c>
      <c r="I438" s="113" t="s">
        <v>68</v>
      </c>
      <c r="J438" s="450"/>
      <c r="K438" s="453"/>
      <c r="L438" s="408"/>
      <c r="M438" s="699"/>
      <c r="N438" s="304"/>
      <c r="O438" s="284"/>
      <c r="P438" s="50" t="s">
        <v>168</v>
      </c>
      <c r="Q438" s="50" t="s">
        <v>87</v>
      </c>
      <c r="R438" s="50">
        <f>+IFERROR(VLOOKUP(Q438,[21]DATOS!$E$2:$F$17,2,FALSE),"")</f>
        <v>10</v>
      </c>
      <c r="S438" s="501"/>
      <c r="T438" s="501"/>
      <c r="U438" s="501"/>
      <c r="V438" s="501"/>
      <c r="W438" s="501"/>
      <c r="X438" s="501"/>
      <c r="Y438" s="408"/>
      <c r="Z438" s="501"/>
      <c r="AA438" s="408"/>
      <c r="AB438" s="598"/>
      <c r="AC438" s="443"/>
      <c r="AD438" s="443"/>
      <c r="AE438" s="667"/>
      <c r="AF438" s="408"/>
      <c r="AG438" s="408"/>
      <c r="AH438" s="408"/>
      <c r="AI438" s="438"/>
      <c r="AJ438" s="848"/>
      <c r="AK438" s="849"/>
      <c r="AL438" s="849"/>
      <c r="AM438" s="850"/>
      <c r="AN438" s="851"/>
      <c r="AO438" s="527"/>
      <c r="AP438" s="286"/>
      <c r="AQ438" s="286"/>
      <c r="AR438" s="286"/>
      <c r="AS438" s="286"/>
      <c r="AT438" s="286"/>
      <c r="AU438" s="286"/>
      <c r="AV438" s="286"/>
      <c r="AW438" s="286"/>
      <c r="AX438" s="286"/>
      <c r="AY438" s="286"/>
      <c r="AZ438" s="333"/>
      <c r="BA438" s="339"/>
      <c r="BB438" s="335"/>
      <c r="BC438" s="335"/>
      <c r="BD438" s="335"/>
      <c r="BE438" s="526"/>
    </row>
    <row r="439" spans="1:57" ht="26.25" customHeight="1" thickBot="1">
      <c r="A439" s="292"/>
      <c r="B439" s="441"/>
      <c r="C439" s="408"/>
      <c r="D439" s="281"/>
      <c r="E439" s="531"/>
      <c r="F439" s="281"/>
      <c r="G439" s="531"/>
      <c r="H439" s="556"/>
      <c r="I439" s="113" t="s">
        <v>68</v>
      </c>
      <c r="J439" s="450"/>
      <c r="K439" s="453"/>
      <c r="L439" s="408"/>
      <c r="M439" s="699"/>
      <c r="N439" s="531"/>
      <c r="O439" s="284"/>
      <c r="P439" s="286"/>
      <c r="Q439" s="286"/>
      <c r="R439" s="286"/>
      <c r="S439" s="501"/>
      <c r="T439" s="501"/>
      <c r="U439" s="501"/>
      <c r="V439" s="501"/>
      <c r="W439" s="501"/>
      <c r="X439" s="501"/>
      <c r="Y439" s="408"/>
      <c r="Z439" s="501"/>
      <c r="AA439" s="408"/>
      <c r="AB439" s="598"/>
      <c r="AC439" s="443"/>
      <c r="AD439" s="443"/>
      <c r="AE439" s="667"/>
      <c r="AF439" s="408"/>
      <c r="AG439" s="408"/>
      <c r="AH439" s="408"/>
      <c r="AI439" s="513"/>
      <c r="AJ439" s="853" t="s">
        <v>448</v>
      </c>
      <c r="AK439" s="856" t="s">
        <v>239</v>
      </c>
      <c r="AL439" s="856" t="s">
        <v>238</v>
      </c>
      <c r="AM439" s="859"/>
      <c r="AN439" s="851"/>
      <c r="AO439" s="527"/>
      <c r="AP439" s="286"/>
      <c r="AQ439" s="286"/>
      <c r="AR439" s="286"/>
      <c r="AS439" s="286"/>
      <c r="AT439" s="286"/>
      <c r="AU439" s="286"/>
      <c r="AV439" s="286"/>
      <c r="AW439" s="286"/>
      <c r="AX439" s="286"/>
      <c r="AY439" s="286"/>
      <c r="AZ439" s="333"/>
      <c r="BA439" s="339"/>
      <c r="BB439" s="335"/>
      <c r="BC439" s="335"/>
      <c r="BD439" s="335"/>
      <c r="BE439" s="526"/>
    </row>
    <row r="440" spans="1:57" ht="18.75" customHeight="1" thickBot="1">
      <c r="A440" s="292"/>
      <c r="B440" s="441"/>
      <c r="C440" s="408"/>
      <c r="D440" s="281"/>
      <c r="E440" s="531"/>
      <c r="F440" s="281"/>
      <c r="G440" s="531"/>
      <c r="H440" s="421" t="s">
        <v>167</v>
      </c>
      <c r="I440" s="113" t="s">
        <v>68</v>
      </c>
      <c r="J440" s="450"/>
      <c r="K440" s="453"/>
      <c r="L440" s="408"/>
      <c r="M440" s="699"/>
      <c r="N440" s="531"/>
      <c r="O440" s="284"/>
      <c r="P440" s="286"/>
      <c r="Q440" s="286"/>
      <c r="R440" s="286"/>
      <c r="S440" s="501"/>
      <c r="T440" s="501"/>
      <c r="U440" s="501"/>
      <c r="V440" s="501"/>
      <c r="W440" s="501"/>
      <c r="X440" s="501"/>
      <c r="Y440" s="408"/>
      <c r="Z440" s="501"/>
      <c r="AA440" s="408"/>
      <c r="AB440" s="598"/>
      <c r="AC440" s="443"/>
      <c r="AD440" s="443"/>
      <c r="AE440" s="667"/>
      <c r="AF440" s="408"/>
      <c r="AG440" s="408"/>
      <c r="AH440" s="408"/>
      <c r="AI440" s="513"/>
      <c r="AJ440" s="854"/>
      <c r="AK440" s="857"/>
      <c r="AL440" s="857"/>
      <c r="AM440" s="836"/>
      <c r="AN440" s="851"/>
      <c r="AO440" s="527"/>
      <c r="AP440" s="286"/>
      <c r="AQ440" s="286"/>
      <c r="AR440" s="286"/>
      <c r="AS440" s="286"/>
      <c r="AT440" s="286"/>
      <c r="AU440" s="286"/>
      <c r="AV440" s="286"/>
      <c r="AW440" s="286"/>
      <c r="AX440" s="286"/>
      <c r="AY440" s="286"/>
      <c r="AZ440" s="333"/>
      <c r="BA440" s="339"/>
      <c r="BB440" s="335"/>
      <c r="BC440" s="335"/>
      <c r="BD440" s="335"/>
      <c r="BE440" s="526"/>
    </row>
    <row r="441" spans="1:57" ht="9.75" customHeight="1" thickBot="1">
      <c r="A441" s="292"/>
      <c r="B441" s="441"/>
      <c r="C441" s="408"/>
      <c r="D441" s="281"/>
      <c r="E441" s="531"/>
      <c r="F441" s="281"/>
      <c r="G441" s="531"/>
      <c r="H441" s="421"/>
      <c r="I441" s="113" t="s">
        <v>68</v>
      </c>
      <c r="J441" s="450"/>
      <c r="K441" s="453"/>
      <c r="L441" s="408"/>
      <c r="M441" s="699"/>
      <c r="N441" s="531"/>
      <c r="O441" s="284"/>
      <c r="P441" s="286"/>
      <c r="Q441" s="286"/>
      <c r="R441" s="286"/>
      <c r="S441" s="501"/>
      <c r="T441" s="501"/>
      <c r="U441" s="501"/>
      <c r="V441" s="501"/>
      <c r="W441" s="501"/>
      <c r="X441" s="501"/>
      <c r="Y441" s="408"/>
      <c r="Z441" s="501"/>
      <c r="AA441" s="408"/>
      <c r="AB441" s="598"/>
      <c r="AC441" s="443"/>
      <c r="AD441" s="443"/>
      <c r="AE441" s="667"/>
      <c r="AF441" s="408"/>
      <c r="AG441" s="408"/>
      <c r="AH441" s="408"/>
      <c r="AI441" s="513"/>
      <c r="AJ441" s="854"/>
      <c r="AK441" s="857"/>
      <c r="AL441" s="857"/>
      <c r="AM441" s="836"/>
      <c r="AN441" s="851"/>
      <c r="AO441" s="527"/>
      <c r="AP441" s="286"/>
      <c r="AQ441" s="286"/>
      <c r="AR441" s="286"/>
      <c r="AS441" s="286"/>
      <c r="AT441" s="286"/>
      <c r="AU441" s="286"/>
      <c r="AV441" s="286"/>
      <c r="AW441" s="286"/>
      <c r="AX441" s="286"/>
      <c r="AY441" s="286"/>
      <c r="AZ441" s="333"/>
      <c r="BA441" s="339"/>
      <c r="BB441" s="335"/>
      <c r="BC441" s="335"/>
      <c r="BD441" s="335"/>
      <c r="BE441" s="526"/>
    </row>
    <row r="442" spans="1:57" ht="18.75" customHeight="1" thickBot="1">
      <c r="A442" s="292"/>
      <c r="B442" s="441"/>
      <c r="C442" s="408"/>
      <c r="D442" s="281"/>
      <c r="E442" s="531"/>
      <c r="F442" s="281"/>
      <c r="G442" s="531"/>
      <c r="H442" s="421" t="s">
        <v>166</v>
      </c>
      <c r="I442" s="113" t="s">
        <v>68</v>
      </c>
      <c r="J442" s="450"/>
      <c r="K442" s="453"/>
      <c r="L442" s="408"/>
      <c r="M442" s="699"/>
      <c r="N442" s="531"/>
      <c r="O442" s="284"/>
      <c r="P442" s="286"/>
      <c r="Q442" s="286"/>
      <c r="R442" s="286"/>
      <c r="S442" s="501"/>
      <c r="T442" s="501"/>
      <c r="U442" s="501"/>
      <c r="V442" s="501"/>
      <c r="W442" s="501"/>
      <c r="X442" s="501"/>
      <c r="Y442" s="408"/>
      <c r="Z442" s="501"/>
      <c r="AA442" s="408"/>
      <c r="AB442" s="598"/>
      <c r="AC442" s="443"/>
      <c r="AD442" s="443"/>
      <c r="AE442" s="667"/>
      <c r="AF442" s="408"/>
      <c r="AG442" s="408"/>
      <c r="AH442" s="408"/>
      <c r="AI442" s="513"/>
      <c r="AJ442" s="854"/>
      <c r="AK442" s="857"/>
      <c r="AL442" s="857"/>
      <c r="AM442" s="836"/>
      <c r="AN442" s="851"/>
    </row>
    <row r="443" spans="1:57" ht="12.75" customHeight="1" thickBot="1">
      <c r="A443" s="292"/>
      <c r="B443" s="441"/>
      <c r="C443" s="408"/>
      <c r="D443" s="281"/>
      <c r="E443" s="531"/>
      <c r="F443" s="281"/>
      <c r="G443" s="531"/>
      <c r="H443" s="421"/>
      <c r="I443" s="113" t="s">
        <v>68</v>
      </c>
      <c r="J443" s="450"/>
      <c r="K443" s="453"/>
      <c r="L443" s="408"/>
      <c r="M443" s="699"/>
      <c r="N443" s="531"/>
      <c r="O443" s="284"/>
      <c r="P443" s="286"/>
      <c r="Q443" s="286"/>
      <c r="R443" s="286"/>
      <c r="S443" s="501"/>
      <c r="T443" s="501"/>
      <c r="U443" s="501"/>
      <c r="V443" s="501"/>
      <c r="W443" s="501"/>
      <c r="X443" s="501"/>
      <c r="Y443" s="408"/>
      <c r="Z443" s="501"/>
      <c r="AA443" s="408"/>
      <c r="AB443" s="598"/>
      <c r="AC443" s="443"/>
      <c r="AD443" s="443"/>
      <c r="AE443" s="667"/>
      <c r="AF443" s="408"/>
      <c r="AG443" s="408"/>
      <c r="AH443" s="408"/>
      <c r="AI443" s="513"/>
      <c r="AJ443" s="854"/>
      <c r="AK443" s="857"/>
      <c r="AL443" s="857"/>
      <c r="AM443" s="836"/>
      <c r="AN443" s="851"/>
    </row>
    <row r="444" spans="1:57" ht="18.75" customHeight="1" thickBot="1">
      <c r="A444" s="292"/>
      <c r="B444" s="441"/>
      <c r="C444" s="408"/>
      <c r="D444" s="281"/>
      <c r="E444" s="531"/>
      <c r="F444" s="281"/>
      <c r="G444" s="531"/>
      <c r="H444" s="421" t="s">
        <v>165</v>
      </c>
      <c r="I444" s="113" t="s">
        <v>68</v>
      </c>
      <c r="J444" s="450"/>
      <c r="K444" s="453"/>
      <c r="L444" s="408"/>
      <c r="M444" s="699"/>
      <c r="N444" s="531"/>
      <c r="O444" s="284"/>
      <c r="P444" s="286"/>
      <c r="Q444" s="286"/>
      <c r="R444" s="286"/>
      <c r="S444" s="501"/>
      <c r="T444" s="501"/>
      <c r="U444" s="501"/>
      <c r="V444" s="501"/>
      <c r="W444" s="501"/>
      <c r="X444" s="501"/>
      <c r="Y444" s="408"/>
      <c r="Z444" s="501"/>
      <c r="AA444" s="408"/>
      <c r="AB444" s="598"/>
      <c r="AC444" s="443"/>
      <c r="AD444" s="443"/>
      <c r="AE444" s="667"/>
      <c r="AF444" s="408"/>
      <c r="AG444" s="408"/>
      <c r="AH444" s="408"/>
      <c r="AI444" s="513"/>
      <c r="AJ444" s="854"/>
      <c r="AK444" s="857"/>
      <c r="AL444" s="857"/>
      <c r="AM444" s="836"/>
      <c r="AN444" s="851"/>
    </row>
    <row r="445" spans="1:57" ht="12.75" customHeight="1" thickBot="1">
      <c r="A445" s="292"/>
      <c r="B445" s="441"/>
      <c r="C445" s="408"/>
      <c r="D445" s="281"/>
      <c r="E445" s="531"/>
      <c r="F445" s="281"/>
      <c r="G445" s="531"/>
      <c r="H445" s="421"/>
      <c r="I445" s="113" t="s">
        <v>68</v>
      </c>
      <c r="J445" s="450"/>
      <c r="K445" s="453"/>
      <c r="L445" s="408"/>
      <c r="M445" s="699"/>
      <c r="N445" s="531"/>
      <c r="O445" s="284"/>
      <c r="P445" s="286"/>
      <c r="Q445" s="286"/>
      <c r="R445" s="286"/>
      <c r="S445" s="501"/>
      <c r="T445" s="501"/>
      <c r="U445" s="501"/>
      <c r="V445" s="501"/>
      <c r="W445" s="501"/>
      <c r="X445" s="501"/>
      <c r="Y445" s="408"/>
      <c r="Z445" s="501"/>
      <c r="AA445" s="408"/>
      <c r="AB445" s="598"/>
      <c r="AC445" s="443"/>
      <c r="AD445" s="443"/>
      <c r="AE445" s="667"/>
      <c r="AF445" s="408"/>
      <c r="AG445" s="408"/>
      <c r="AH445" s="408"/>
      <c r="AI445" s="513"/>
      <c r="AJ445" s="854"/>
      <c r="AK445" s="857"/>
      <c r="AL445" s="857"/>
      <c r="AM445" s="836"/>
      <c r="AN445" s="851"/>
    </row>
    <row r="446" spans="1:57" ht="14.25" customHeight="1" thickBot="1">
      <c r="A446" s="292"/>
      <c r="B446" s="441"/>
      <c r="C446" s="408"/>
      <c r="D446" s="281"/>
      <c r="E446" s="531"/>
      <c r="F446" s="281"/>
      <c r="G446" s="531"/>
      <c r="H446" s="555" t="s">
        <v>164</v>
      </c>
      <c r="I446" s="113" t="s">
        <v>68</v>
      </c>
      <c r="J446" s="450"/>
      <c r="K446" s="453"/>
      <c r="L446" s="408"/>
      <c r="M446" s="699"/>
      <c r="N446" s="531"/>
      <c r="O446" s="284"/>
      <c r="P446" s="286"/>
      <c r="Q446" s="286"/>
      <c r="R446" s="286"/>
      <c r="S446" s="501"/>
      <c r="T446" s="501"/>
      <c r="U446" s="501"/>
      <c r="V446" s="501"/>
      <c r="W446" s="501"/>
      <c r="X446" s="501"/>
      <c r="Y446" s="408"/>
      <c r="Z446" s="501"/>
      <c r="AA446" s="408"/>
      <c r="AB446" s="598"/>
      <c r="AC446" s="443"/>
      <c r="AD446" s="443"/>
      <c r="AE446" s="667"/>
      <c r="AF446" s="408"/>
      <c r="AG446" s="408"/>
      <c r="AH446" s="408"/>
      <c r="AI446" s="513"/>
      <c r="AJ446" s="854"/>
      <c r="AK446" s="857"/>
      <c r="AL446" s="857"/>
      <c r="AM446" s="836"/>
      <c r="AN446" s="851"/>
    </row>
    <row r="447" spans="1:57" ht="13.5" customHeight="1" thickBot="1">
      <c r="A447" s="292"/>
      <c r="B447" s="441"/>
      <c r="C447" s="408"/>
      <c r="D447" s="281"/>
      <c r="E447" s="531"/>
      <c r="F447" s="281"/>
      <c r="G447" s="531"/>
      <c r="H447" s="556"/>
      <c r="I447" s="113" t="s">
        <v>68</v>
      </c>
      <c r="J447" s="450"/>
      <c r="K447" s="453"/>
      <c r="L447" s="408"/>
      <c r="M447" s="699"/>
      <c r="N447" s="531"/>
      <c r="O447" s="284"/>
      <c r="P447" s="286"/>
      <c r="Q447" s="286"/>
      <c r="R447" s="286"/>
      <c r="S447" s="501"/>
      <c r="T447" s="501"/>
      <c r="U447" s="501"/>
      <c r="V447" s="501"/>
      <c r="W447" s="501"/>
      <c r="X447" s="501"/>
      <c r="Y447" s="408"/>
      <c r="Z447" s="501"/>
      <c r="AA447" s="408"/>
      <c r="AB447" s="598"/>
      <c r="AC447" s="443"/>
      <c r="AD447" s="443"/>
      <c r="AE447" s="667"/>
      <c r="AF447" s="408"/>
      <c r="AG447" s="408"/>
      <c r="AH447" s="408"/>
      <c r="AI447" s="513"/>
      <c r="AJ447" s="854"/>
      <c r="AK447" s="857"/>
      <c r="AL447" s="857"/>
      <c r="AM447" s="836"/>
      <c r="AN447" s="851"/>
    </row>
    <row r="448" spans="1:57" ht="15.75" customHeight="1" thickBot="1">
      <c r="A448" s="292"/>
      <c r="B448" s="441"/>
      <c r="C448" s="408"/>
      <c r="D448" s="281"/>
      <c r="E448" s="531"/>
      <c r="F448" s="281"/>
      <c r="G448" s="531"/>
      <c r="H448" s="577" t="s">
        <v>163</v>
      </c>
      <c r="I448" s="113" t="s">
        <v>68</v>
      </c>
      <c r="J448" s="450"/>
      <c r="K448" s="453"/>
      <c r="L448" s="408"/>
      <c r="M448" s="699"/>
      <c r="N448" s="531"/>
      <c r="O448" s="284"/>
      <c r="P448" s="286"/>
      <c r="Q448" s="286"/>
      <c r="R448" s="286"/>
      <c r="S448" s="501"/>
      <c r="T448" s="501"/>
      <c r="U448" s="501"/>
      <c r="V448" s="501"/>
      <c r="W448" s="501"/>
      <c r="X448" s="501"/>
      <c r="Y448" s="408"/>
      <c r="Z448" s="501"/>
      <c r="AA448" s="408"/>
      <c r="AB448" s="598"/>
      <c r="AC448" s="443"/>
      <c r="AD448" s="443"/>
      <c r="AE448" s="667"/>
      <c r="AF448" s="408"/>
      <c r="AG448" s="408"/>
      <c r="AH448" s="408"/>
      <c r="AI448" s="513"/>
      <c r="AJ448" s="854"/>
      <c r="AK448" s="857"/>
      <c r="AL448" s="857"/>
      <c r="AM448" s="836"/>
      <c r="AN448" s="851"/>
    </row>
    <row r="449" spans="1:40" ht="15.75" thickBot="1">
      <c r="A449" s="293"/>
      <c r="B449" s="687"/>
      <c r="C449" s="455"/>
      <c r="D449" s="282"/>
      <c r="E449" s="532"/>
      <c r="F449" s="282"/>
      <c r="G449" s="532"/>
      <c r="H449" s="578"/>
      <c r="I449" s="113" t="s">
        <v>68</v>
      </c>
      <c r="J449" s="558"/>
      <c r="K449" s="560"/>
      <c r="L449" s="408"/>
      <c r="M449" s="700"/>
      <c r="N449" s="532"/>
      <c r="O449" s="284"/>
      <c r="P449" s="286"/>
      <c r="Q449" s="286"/>
      <c r="R449" s="286"/>
      <c r="S449" s="544"/>
      <c r="T449" s="544"/>
      <c r="U449" s="544"/>
      <c r="V449" s="544"/>
      <c r="W449" s="544"/>
      <c r="X449" s="544"/>
      <c r="Y449" s="455"/>
      <c r="Z449" s="544"/>
      <c r="AA449" s="455"/>
      <c r="AB449" s="599"/>
      <c r="AC449" s="443"/>
      <c r="AD449" s="443"/>
      <c r="AE449" s="668"/>
      <c r="AF449" s="455"/>
      <c r="AG449" s="455"/>
      <c r="AH449" s="408"/>
      <c r="AI449" s="514"/>
      <c r="AJ449" s="855"/>
      <c r="AK449" s="858"/>
      <c r="AL449" s="858"/>
      <c r="AM449" s="860"/>
      <c r="AN449" s="852"/>
    </row>
    <row r="450" spans="1:40" ht="15" customHeight="1" thickBot="1">
      <c r="A450" s="721">
        <v>16</v>
      </c>
      <c r="B450" s="871" t="s">
        <v>501</v>
      </c>
      <c r="C450" s="408" t="s">
        <v>237</v>
      </c>
      <c r="D450" s="280" t="s">
        <v>32</v>
      </c>
      <c r="E450" s="627" t="s">
        <v>236</v>
      </c>
      <c r="F450" s="722" t="s">
        <v>235</v>
      </c>
      <c r="G450" s="627" t="s">
        <v>100</v>
      </c>
      <c r="H450" s="80" t="s">
        <v>194</v>
      </c>
      <c r="I450" s="113" t="s">
        <v>68</v>
      </c>
      <c r="J450" s="557">
        <f>COUNTIF(I450:I475,[3]DATOS!$D$24)</f>
        <v>26</v>
      </c>
      <c r="K450" s="453" t="str">
        <f>+IF(AND(J450&lt;6,J450&gt;0),"Moderado",IF(AND(J450&lt;12,J450&gt;5),"Mayor",IF(AND(J450&lt;20,J450&gt;11),"Catastrófico","Responda las Preguntas de Impacto")))</f>
        <v>Responda las Preguntas de Impacto</v>
      </c>
      <c r="L450" s="407"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698"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627" t="s">
        <v>234</v>
      </c>
      <c r="O450" s="409" t="s">
        <v>65</v>
      </c>
      <c r="P450" s="49" t="s">
        <v>179</v>
      </c>
      <c r="Q450" s="45" t="s">
        <v>76</v>
      </c>
      <c r="R450" s="49">
        <f>+IFERROR(VLOOKUP(Q450,[21]DATOS!$E$2:$F$17,2,FALSE),"")</f>
        <v>15</v>
      </c>
      <c r="S450" s="502">
        <f>SUM(R450:R457)</f>
        <v>100</v>
      </c>
      <c r="T450" s="502" t="str">
        <f>+IF(AND(S450&lt;=100,S450&gt;=96),"Fuerte",IF(AND(S450&lt;=95,S450&gt;=86),"Moderado",IF(AND(S450&lt;=85,J450&gt;=0),"Débil"," ")))</f>
        <v>Fuerte</v>
      </c>
      <c r="U450" s="502" t="s">
        <v>90</v>
      </c>
      <c r="V450" s="502"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02">
        <f>IF(V450="Fuerte",100,IF(V450="Moderado",50,IF(V450="Débil",0)))</f>
        <v>100</v>
      </c>
      <c r="X450" s="501">
        <f>AVERAGE(W450:W475)</f>
        <v>100</v>
      </c>
      <c r="Y450" s="716" t="s">
        <v>233</v>
      </c>
      <c r="Z450" s="501" t="s">
        <v>191</v>
      </c>
      <c r="AA450" s="868" t="s">
        <v>232</v>
      </c>
      <c r="AB450" s="598" t="str">
        <f>+IF(X450=100,"Fuerte",IF(AND(X450&lt;=99,X450&gt;=50),"Moderado",IF(X450&lt;50,"Débil"," ")))</f>
        <v>Fuerte</v>
      </c>
      <c r="AC450" s="443" t="s">
        <v>95</v>
      </c>
      <c r="AD450" s="443" t="s">
        <v>95</v>
      </c>
      <c r="AE450" s="727"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08"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08" t="str">
        <f>K450</f>
        <v>Responda las Preguntas de Impacto</v>
      </c>
      <c r="AH450" s="407"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519"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866" t="s">
        <v>231</v>
      </c>
      <c r="AK450" s="414">
        <v>43466</v>
      </c>
      <c r="AL450" s="414">
        <v>43830</v>
      </c>
      <c r="AM450" s="718" t="s">
        <v>230</v>
      </c>
      <c r="AN450" s="720" t="s">
        <v>229</v>
      </c>
    </row>
    <row r="451" spans="1:40" ht="15.75" thickBot="1">
      <c r="A451" s="292"/>
      <c r="B451" s="441"/>
      <c r="C451" s="408"/>
      <c r="D451" s="281"/>
      <c r="E451" s="531"/>
      <c r="F451" s="281"/>
      <c r="G451" s="531"/>
      <c r="H451" s="47" t="s">
        <v>187</v>
      </c>
      <c r="I451" s="113" t="s">
        <v>68</v>
      </c>
      <c r="J451" s="450"/>
      <c r="K451" s="453"/>
      <c r="L451" s="408"/>
      <c r="M451" s="699"/>
      <c r="N451" s="531"/>
      <c r="O451" s="284"/>
      <c r="P451" s="50" t="s">
        <v>177</v>
      </c>
      <c r="Q451" s="45" t="s">
        <v>78</v>
      </c>
      <c r="R451" s="50">
        <f>+IFERROR(VLOOKUP(Q451,[21]DATOS!$E$2:$F$17,2,FALSE),"")</f>
        <v>15</v>
      </c>
      <c r="S451" s="286"/>
      <c r="T451" s="286"/>
      <c r="U451" s="286"/>
      <c r="V451" s="286"/>
      <c r="W451" s="286"/>
      <c r="X451" s="501"/>
      <c r="Y451" s="716"/>
      <c r="Z451" s="501"/>
      <c r="AA451" s="868"/>
      <c r="AB451" s="598"/>
      <c r="AC451" s="443"/>
      <c r="AD451" s="443"/>
      <c r="AE451" s="667"/>
      <c r="AF451" s="408"/>
      <c r="AG451" s="408"/>
      <c r="AH451" s="408"/>
      <c r="AI451" s="438"/>
      <c r="AJ451" s="867"/>
      <c r="AK451" s="414"/>
      <c r="AL451" s="414"/>
      <c r="AM451" s="718"/>
      <c r="AN451" s="720"/>
    </row>
    <row r="452" spans="1:40" ht="15.75" thickBot="1">
      <c r="A452" s="292"/>
      <c r="B452" s="441"/>
      <c r="C452" s="408"/>
      <c r="D452" s="281"/>
      <c r="E452" s="531"/>
      <c r="F452" s="281"/>
      <c r="G452" s="531"/>
      <c r="H452" s="47" t="s">
        <v>186</v>
      </c>
      <c r="I452" s="113" t="s">
        <v>68</v>
      </c>
      <c r="J452" s="450"/>
      <c r="K452" s="453"/>
      <c r="L452" s="408"/>
      <c r="M452" s="699"/>
      <c r="N452" s="531"/>
      <c r="O452" s="284"/>
      <c r="P452" s="50" t="s">
        <v>175</v>
      </c>
      <c r="Q452" s="45" t="s">
        <v>80</v>
      </c>
      <c r="R452" s="50">
        <f>+IFERROR(VLOOKUP(Q452,[21]DATOS!$E$2:$F$17,2,FALSE),"")</f>
        <v>15</v>
      </c>
      <c r="S452" s="286"/>
      <c r="T452" s="286"/>
      <c r="U452" s="286"/>
      <c r="V452" s="286"/>
      <c r="W452" s="286"/>
      <c r="X452" s="501"/>
      <c r="Y452" s="716"/>
      <c r="Z452" s="501"/>
      <c r="AA452" s="868"/>
      <c r="AB452" s="598"/>
      <c r="AC452" s="443"/>
      <c r="AD452" s="443"/>
      <c r="AE452" s="667"/>
      <c r="AF452" s="408"/>
      <c r="AG452" s="408"/>
      <c r="AH452" s="408"/>
      <c r="AI452" s="438"/>
      <c r="AJ452" s="867"/>
      <c r="AK452" s="414"/>
      <c r="AL452" s="414"/>
      <c r="AM452" s="718"/>
      <c r="AN452" s="720"/>
    </row>
    <row r="453" spans="1:40" ht="15.75" thickBot="1">
      <c r="A453" s="292"/>
      <c r="B453" s="441"/>
      <c r="C453" s="408"/>
      <c r="D453" s="281"/>
      <c r="E453" s="531"/>
      <c r="F453" s="281"/>
      <c r="G453" s="531"/>
      <c r="H453" s="47" t="s">
        <v>185</v>
      </c>
      <c r="I453" s="113" t="s">
        <v>68</v>
      </c>
      <c r="J453" s="450"/>
      <c r="K453" s="453"/>
      <c r="L453" s="408"/>
      <c r="M453" s="699"/>
      <c r="N453" s="531"/>
      <c r="O453" s="284"/>
      <c r="P453" s="50" t="s">
        <v>173</v>
      </c>
      <c r="Q453" s="45" t="s">
        <v>82</v>
      </c>
      <c r="R453" s="50">
        <f>+IFERROR(VLOOKUP(Q453,[21]DATOS!$E$2:$F$17,2,FALSE),"")</f>
        <v>15</v>
      </c>
      <c r="S453" s="286"/>
      <c r="T453" s="286"/>
      <c r="U453" s="286"/>
      <c r="V453" s="286"/>
      <c r="W453" s="286"/>
      <c r="X453" s="501"/>
      <c r="Y453" s="716"/>
      <c r="Z453" s="501"/>
      <c r="AA453" s="868"/>
      <c r="AB453" s="598"/>
      <c r="AC453" s="443"/>
      <c r="AD453" s="443"/>
      <c r="AE453" s="667"/>
      <c r="AF453" s="408"/>
      <c r="AG453" s="408"/>
      <c r="AH453" s="408"/>
      <c r="AI453" s="438"/>
      <c r="AJ453" s="867"/>
      <c r="AK453" s="414"/>
      <c r="AL453" s="414"/>
      <c r="AM453" s="718"/>
      <c r="AN453" s="720"/>
    </row>
    <row r="454" spans="1:40" ht="15.75" thickBot="1">
      <c r="A454" s="292"/>
      <c r="B454" s="441"/>
      <c r="C454" s="408"/>
      <c r="D454" s="281"/>
      <c r="E454" s="531"/>
      <c r="F454" s="281"/>
      <c r="G454" s="531"/>
      <c r="H454" s="47" t="s">
        <v>184</v>
      </c>
      <c r="I454" s="113" t="s">
        <v>68</v>
      </c>
      <c r="J454" s="450"/>
      <c r="K454" s="453"/>
      <c r="L454" s="408"/>
      <c r="M454" s="699"/>
      <c r="N454" s="531"/>
      <c r="O454" s="284"/>
      <c r="P454" s="50" t="s">
        <v>171</v>
      </c>
      <c r="Q454" s="45" t="s">
        <v>85</v>
      </c>
      <c r="R454" s="50">
        <f>+IFERROR(VLOOKUP(Q454,[21]DATOS!$E$2:$F$17,2,FALSE),"")</f>
        <v>15</v>
      </c>
      <c r="S454" s="286"/>
      <c r="T454" s="286"/>
      <c r="U454" s="286"/>
      <c r="V454" s="286"/>
      <c r="W454" s="286"/>
      <c r="X454" s="501"/>
      <c r="Y454" s="716"/>
      <c r="Z454" s="501"/>
      <c r="AA454" s="868"/>
      <c r="AB454" s="598"/>
      <c r="AC454" s="443"/>
      <c r="AD454" s="443"/>
      <c r="AE454" s="667"/>
      <c r="AF454" s="408"/>
      <c r="AG454" s="408"/>
      <c r="AH454" s="408"/>
      <c r="AI454" s="438"/>
      <c r="AJ454" s="867"/>
      <c r="AK454" s="414"/>
      <c r="AL454" s="414"/>
      <c r="AM454" s="718"/>
      <c r="AN454" s="720"/>
    </row>
    <row r="455" spans="1:40" ht="15.75" thickBot="1">
      <c r="A455" s="292"/>
      <c r="B455" s="441"/>
      <c r="C455" s="408"/>
      <c r="D455" s="281"/>
      <c r="E455" s="531"/>
      <c r="F455" s="281"/>
      <c r="G455" s="531"/>
      <c r="H455" s="47" t="s">
        <v>183</v>
      </c>
      <c r="I455" s="113" t="s">
        <v>68</v>
      </c>
      <c r="J455" s="450"/>
      <c r="K455" s="453"/>
      <c r="L455" s="408"/>
      <c r="M455" s="699"/>
      <c r="N455" s="531"/>
      <c r="O455" s="284"/>
      <c r="P455" s="51" t="s">
        <v>170</v>
      </c>
      <c r="Q455" s="45" t="s">
        <v>98</v>
      </c>
      <c r="R455" s="50">
        <f>+IFERROR(VLOOKUP(Q455,[21]DATOS!$E$2:$F$17,2,FALSE),"")</f>
        <v>15</v>
      </c>
      <c r="S455" s="286"/>
      <c r="T455" s="286"/>
      <c r="U455" s="286"/>
      <c r="V455" s="286"/>
      <c r="W455" s="286"/>
      <c r="X455" s="501"/>
      <c r="Y455" s="716"/>
      <c r="Z455" s="501"/>
      <c r="AA455" s="868"/>
      <c r="AB455" s="598"/>
      <c r="AC455" s="443"/>
      <c r="AD455" s="443"/>
      <c r="AE455" s="667"/>
      <c r="AF455" s="408"/>
      <c r="AG455" s="408"/>
      <c r="AH455" s="408"/>
      <c r="AI455" s="438"/>
      <c r="AJ455" s="867"/>
      <c r="AK455" s="414"/>
      <c r="AL455" s="414"/>
      <c r="AM455" s="718"/>
      <c r="AN455" s="720"/>
    </row>
    <row r="456" spans="1:40" ht="15.75" thickBot="1">
      <c r="A456" s="292"/>
      <c r="B456" s="441"/>
      <c r="C456" s="408"/>
      <c r="D456" s="281"/>
      <c r="E456" s="531"/>
      <c r="F456" s="281"/>
      <c r="G456" s="531"/>
      <c r="H456" s="47" t="s">
        <v>182</v>
      </c>
      <c r="I456" s="113" t="s">
        <v>68</v>
      </c>
      <c r="J456" s="450"/>
      <c r="K456" s="453"/>
      <c r="L456" s="408"/>
      <c r="M456" s="699"/>
      <c r="N456" s="531"/>
      <c r="O456" s="284"/>
      <c r="P456" s="50" t="s">
        <v>168</v>
      </c>
      <c r="Q456" s="50" t="s">
        <v>87</v>
      </c>
      <c r="R456" s="50">
        <f>+IFERROR(VLOOKUP(Q456,[21]DATOS!$E$2:$F$17,2,FALSE),"")</f>
        <v>10</v>
      </c>
      <c r="S456" s="286"/>
      <c r="T456" s="286"/>
      <c r="U456" s="286"/>
      <c r="V456" s="286"/>
      <c r="W456" s="286"/>
      <c r="X456" s="501"/>
      <c r="Y456" s="716"/>
      <c r="Z456" s="501"/>
      <c r="AA456" s="868"/>
      <c r="AB456" s="598"/>
      <c r="AC456" s="443"/>
      <c r="AD456" s="443"/>
      <c r="AE456" s="667"/>
      <c r="AF456" s="408"/>
      <c r="AG456" s="408"/>
      <c r="AH456" s="408"/>
      <c r="AI456" s="438"/>
      <c r="AJ456" s="867"/>
      <c r="AK456" s="414"/>
      <c r="AL456" s="414"/>
      <c r="AM456" s="718"/>
      <c r="AN456" s="720"/>
    </row>
    <row r="457" spans="1:40" ht="30.75" thickBot="1">
      <c r="A457" s="292"/>
      <c r="B457" s="441"/>
      <c r="C457" s="408"/>
      <c r="D457" s="281"/>
      <c r="E457" s="531"/>
      <c r="F457" s="281"/>
      <c r="G457" s="531"/>
      <c r="H457" s="47" t="s">
        <v>181</v>
      </c>
      <c r="I457" s="113" t="s">
        <v>68</v>
      </c>
      <c r="J457" s="450"/>
      <c r="K457" s="453"/>
      <c r="L457" s="408"/>
      <c r="M457" s="699"/>
      <c r="N457" s="728"/>
      <c r="O457" s="545"/>
      <c r="P457" s="46"/>
      <c r="Q457" s="51"/>
      <c r="R457" s="51"/>
      <c r="S457" s="286"/>
      <c r="T457" s="286"/>
      <c r="U457" s="286"/>
      <c r="V457" s="286"/>
      <c r="W457" s="286"/>
      <c r="X457" s="501"/>
      <c r="Y457" s="870"/>
      <c r="Z457" s="502"/>
      <c r="AA457" s="869"/>
      <c r="AB457" s="598"/>
      <c r="AC457" s="443"/>
      <c r="AD457" s="443"/>
      <c r="AE457" s="667"/>
      <c r="AF457" s="408"/>
      <c r="AG457" s="408"/>
      <c r="AH457" s="408"/>
      <c r="AI457" s="438"/>
      <c r="AJ457" s="867"/>
      <c r="AK457" s="415"/>
      <c r="AL457" s="415"/>
      <c r="AM457" s="710"/>
      <c r="AN457" s="720"/>
    </row>
    <row r="458" spans="1:40" ht="15.75" thickBot="1">
      <c r="A458" s="292"/>
      <c r="B458" s="441"/>
      <c r="C458" s="408"/>
      <c r="D458" s="281"/>
      <c r="E458" s="531"/>
      <c r="F458" s="281"/>
      <c r="G458" s="531"/>
      <c r="H458" s="47" t="s">
        <v>180</v>
      </c>
      <c r="I458" s="113" t="s">
        <v>68</v>
      </c>
      <c r="J458" s="450"/>
      <c r="K458" s="453"/>
      <c r="L458" s="408"/>
      <c r="M458" s="699"/>
      <c r="N458" s="92"/>
      <c r="O458" s="284"/>
      <c r="P458" s="50" t="s">
        <v>179</v>
      </c>
      <c r="Q458" s="45" t="s">
        <v>76</v>
      </c>
      <c r="R458" s="50">
        <f>+IFERROR(VLOOKUP(Q458,[21]DATOS!$E$2:$F$17,2,FALSE),"")</f>
        <v>15</v>
      </c>
      <c r="S458" s="501">
        <f>SUM(R458:R467)</f>
        <v>100</v>
      </c>
      <c r="T458" s="543" t="str">
        <f>+IF(AND(S458&lt;=100,S458&gt;=96),"Fuerte",IF(AND(S458&lt;=95,S458&gt;=86),"Moderado",IF(AND(S458&lt;=85,J458&gt;=0),"Débil"," ")))</f>
        <v>Fuerte</v>
      </c>
      <c r="U458" s="543" t="s">
        <v>90</v>
      </c>
      <c r="V458" s="543"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43"/>
      <c r="X458" s="501"/>
      <c r="Y458" s="545"/>
      <c r="Z458" s="600"/>
      <c r="AA458" s="545"/>
      <c r="AB458" s="598"/>
      <c r="AC458" s="443"/>
      <c r="AD458" s="443"/>
      <c r="AE458" s="667"/>
      <c r="AF458" s="408"/>
      <c r="AG458" s="408"/>
      <c r="AH458" s="408"/>
      <c r="AI458" s="438"/>
      <c r="AJ458" s="398"/>
      <c r="AK458" s="399"/>
      <c r="AL458" s="399"/>
      <c r="AM458" s="691"/>
      <c r="AN458" s="720"/>
    </row>
    <row r="459" spans="1:40" ht="15.75" thickBot="1">
      <c r="A459" s="292"/>
      <c r="B459" s="441"/>
      <c r="C459" s="408"/>
      <c r="D459" s="281"/>
      <c r="E459" s="531"/>
      <c r="F459" s="281"/>
      <c r="G459" s="531"/>
      <c r="H459" s="47" t="s">
        <v>178</v>
      </c>
      <c r="I459" s="113" t="s">
        <v>68</v>
      </c>
      <c r="J459" s="450"/>
      <c r="K459" s="453"/>
      <c r="L459" s="408"/>
      <c r="M459" s="699"/>
      <c r="N459" s="93"/>
      <c r="O459" s="284"/>
      <c r="P459" s="50" t="s">
        <v>177</v>
      </c>
      <c r="Q459" s="45" t="s">
        <v>78</v>
      </c>
      <c r="R459" s="50">
        <f>+IFERROR(VLOOKUP(Q459,[21]DATOS!$E$2:$F$17,2,FALSE),"")</f>
        <v>15</v>
      </c>
      <c r="S459" s="501"/>
      <c r="T459" s="501"/>
      <c r="U459" s="501"/>
      <c r="V459" s="501"/>
      <c r="W459" s="501"/>
      <c r="X459" s="501"/>
      <c r="Y459" s="408"/>
      <c r="Z459" s="501"/>
      <c r="AA459" s="408"/>
      <c r="AB459" s="598"/>
      <c r="AC459" s="443"/>
      <c r="AD459" s="443"/>
      <c r="AE459" s="667"/>
      <c r="AF459" s="408"/>
      <c r="AG459" s="408"/>
      <c r="AH459" s="408"/>
      <c r="AI459" s="438"/>
      <c r="AJ459" s="398"/>
      <c r="AK459" s="399"/>
      <c r="AL459" s="399"/>
      <c r="AM459" s="691"/>
      <c r="AN459" s="720"/>
    </row>
    <row r="460" spans="1:40" ht="15.75" thickBot="1">
      <c r="A460" s="292"/>
      <c r="B460" s="441"/>
      <c r="C460" s="408"/>
      <c r="D460" s="281"/>
      <c r="E460" s="531"/>
      <c r="F460" s="281"/>
      <c r="G460" s="531"/>
      <c r="H460" s="47" t="s">
        <v>176</v>
      </c>
      <c r="I460" s="113" t="s">
        <v>68</v>
      </c>
      <c r="J460" s="450"/>
      <c r="K460" s="453"/>
      <c r="L460" s="408"/>
      <c r="M460" s="699"/>
      <c r="N460" s="93"/>
      <c r="O460" s="284"/>
      <c r="P460" s="50" t="s">
        <v>175</v>
      </c>
      <c r="Q460" s="45" t="s">
        <v>80</v>
      </c>
      <c r="R460" s="50">
        <f>+IFERROR(VLOOKUP(Q460,[21]DATOS!$E$2:$F$17,2,FALSE),"")</f>
        <v>15</v>
      </c>
      <c r="S460" s="501"/>
      <c r="T460" s="501"/>
      <c r="U460" s="501"/>
      <c r="V460" s="501"/>
      <c r="W460" s="501"/>
      <c r="X460" s="501"/>
      <c r="Y460" s="408"/>
      <c r="Z460" s="501"/>
      <c r="AA460" s="408"/>
      <c r="AB460" s="598"/>
      <c r="AC460" s="443"/>
      <c r="AD460" s="443"/>
      <c r="AE460" s="667"/>
      <c r="AF460" s="408"/>
      <c r="AG460" s="408"/>
      <c r="AH460" s="408"/>
      <c r="AI460" s="438"/>
      <c r="AJ460" s="398"/>
      <c r="AK460" s="399"/>
      <c r="AL460" s="399"/>
      <c r="AM460" s="691"/>
      <c r="AN460" s="720"/>
    </row>
    <row r="461" spans="1:40" ht="15.75" thickBot="1">
      <c r="A461" s="292"/>
      <c r="B461" s="441"/>
      <c r="C461" s="408"/>
      <c r="D461" s="281"/>
      <c r="E461" s="531"/>
      <c r="F461" s="281"/>
      <c r="G461" s="531"/>
      <c r="H461" s="47" t="s">
        <v>174</v>
      </c>
      <c r="I461" s="113" t="s">
        <v>68</v>
      </c>
      <c r="J461" s="450"/>
      <c r="K461" s="453"/>
      <c r="L461" s="408"/>
      <c r="M461" s="699"/>
      <c r="N461" s="93"/>
      <c r="O461" s="284"/>
      <c r="P461" s="50" t="s">
        <v>173</v>
      </c>
      <c r="Q461" s="45" t="s">
        <v>82</v>
      </c>
      <c r="R461" s="50">
        <f>+IFERROR(VLOOKUP(Q461,[21]DATOS!$E$2:$F$17,2,FALSE),"")</f>
        <v>15</v>
      </c>
      <c r="S461" s="501"/>
      <c r="T461" s="501"/>
      <c r="U461" s="501"/>
      <c r="V461" s="501"/>
      <c r="W461" s="501"/>
      <c r="X461" s="501"/>
      <c r="Y461" s="408"/>
      <c r="Z461" s="501"/>
      <c r="AA461" s="408"/>
      <c r="AB461" s="598"/>
      <c r="AC461" s="443"/>
      <c r="AD461" s="443"/>
      <c r="AE461" s="667"/>
      <c r="AF461" s="408"/>
      <c r="AG461" s="408"/>
      <c r="AH461" s="408"/>
      <c r="AI461" s="438"/>
      <c r="AJ461" s="398"/>
      <c r="AK461" s="399"/>
      <c r="AL461" s="399"/>
      <c r="AM461" s="691"/>
      <c r="AN461" s="720"/>
    </row>
    <row r="462" spans="1:40" ht="15.75" thickBot="1">
      <c r="A462" s="292"/>
      <c r="B462" s="441"/>
      <c r="C462" s="408"/>
      <c r="D462" s="281"/>
      <c r="E462" s="531"/>
      <c r="F462" s="281"/>
      <c r="G462" s="531"/>
      <c r="H462" s="421" t="s">
        <v>172</v>
      </c>
      <c r="I462" s="113" t="s">
        <v>68</v>
      </c>
      <c r="J462" s="450"/>
      <c r="K462" s="453"/>
      <c r="L462" s="408"/>
      <c r="M462" s="699"/>
      <c r="N462" s="93"/>
      <c r="O462" s="284"/>
      <c r="P462" s="50" t="s">
        <v>171</v>
      </c>
      <c r="Q462" s="45" t="s">
        <v>85</v>
      </c>
      <c r="R462" s="50">
        <f>+IFERROR(VLOOKUP(Q462,[21]DATOS!$E$2:$F$17,2,FALSE),"")</f>
        <v>15</v>
      </c>
      <c r="S462" s="501"/>
      <c r="T462" s="501"/>
      <c r="U462" s="501"/>
      <c r="V462" s="501"/>
      <c r="W462" s="501"/>
      <c r="X462" s="501"/>
      <c r="Y462" s="408"/>
      <c r="Z462" s="501"/>
      <c r="AA462" s="408"/>
      <c r="AB462" s="598"/>
      <c r="AC462" s="443"/>
      <c r="AD462" s="443"/>
      <c r="AE462" s="667"/>
      <c r="AF462" s="408"/>
      <c r="AG462" s="408"/>
      <c r="AH462" s="408"/>
      <c r="AI462" s="438"/>
      <c r="AJ462" s="398"/>
      <c r="AK462" s="399"/>
      <c r="AL462" s="399"/>
      <c r="AM462" s="691"/>
      <c r="AN462" s="720"/>
    </row>
    <row r="463" spans="1:40" ht="15.75" thickBot="1">
      <c r="A463" s="292"/>
      <c r="B463" s="441"/>
      <c r="C463" s="408"/>
      <c r="D463" s="281"/>
      <c r="E463" s="531"/>
      <c r="F463" s="281"/>
      <c r="G463" s="531"/>
      <c r="H463" s="421"/>
      <c r="I463" s="113" t="s">
        <v>68</v>
      </c>
      <c r="J463" s="450"/>
      <c r="K463" s="453"/>
      <c r="L463" s="408"/>
      <c r="M463" s="699"/>
      <c r="N463" s="93"/>
      <c r="O463" s="284"/>
      <c r="P463" s="50" t="s">
        <v>170</v>
      </c>
      <c r="Q463" s="45" t="s">
        <v>98</v>
      </c>
      <c r="R463" s="50">
        <f>+IFERROR(VLOOKUP(Q463,[21]DATOS!$E$2:$F$17,2,FALSE),"")</f>
        <v>15</v>
      </c>
      <c r="S463" s="501"/>
      <c r="T463" s="501"/>
      <c r="U463" s="501"/>
      <c r="V463" s="501"/>
      <c r="W463" s="501"/>
      <c r="X463" s="501"/>
      <c r="Y463" s="408"/>
      <c r="Z463" s="501"/>
      <c r="AA463" s="408"/>
      <c r="AB463" s="598"/>
      <c r="AC463" s="443"/>
      <c r="AD463" s="443"/>
      <c r="AE463" s="667"/>
      <c r="AF463" s="408"/>
      <c r="AG463" s="408"/>
      <c r="AH463" s="408"/>
      <c r="AI463" s="438"/>
      <c r="AJ463" s="398"/>
      <c r="AK463" s="399"/>
      <c r="AL463" s="399"/>
      <c r="AM463" s="691"/>
      <c r="AN463" s="720"/>
    </row>
    <row r="464" spans="1:40" ht="15.75" thickBot="1">
      <c r="A464" s="292"/>
      <c r="B464" s="441"/>
      <c r="C464" s="408"/>
      <c r="D464" s="281"/>
      <c r="E464" s="531"/>
      <c r="F464" s="281"/>
      <c r="G464" s="531"/>
      <c r="H464" s="555" t="s">
        <v>169</v>
      </c>
      <c r="I464" s="113" t="s">
        <v>68</v>
      </c>
      <c r="J464" s="450"/>
      <c r="K464" s="453"/>
      <c r="L464" s="408"/>
      <c r="M464" s="699"/>
      <c r="N464" s="93"/>
      <c r="O464" s="284"/>
      <c r="P464" s="50" t="s">
        <v>168</v>
      </c>
      <c r="Q464" s="50" t="s">
        <v>87</v>
      </c>
      <c r="R464" s="50">
        <f>+IFERROR(VLOOKUP(Q464,[21]DATOS!$E$2:$F$17,2,FALSE),"")</f>
        <v>10</v>
      </c>
      <c r="S464" s="501"/>
      <c r="T464" s="501"/>
      <c r="U464" s="501"/>
      <c r="V464" s="501"/>
      <c r="W464" s="501"/>
      <c r="X464" s="501"/>
      <c r="Y464" s="408"/>
      <c r="Z464" s="501"/>
      <c r="AA464" s="408"/>
      <c r="AB464" s="598"/>
      <c r="AC464" s="443"/>
      <c r="AD464" s="443"/>
      <c r="AE464" s="667"/>
      <c r="AF464" s="408"/>
      <c r="AG464" s="408"/>
      <c r="AH464" s="408"/>
      <c r="AI464" s="438"/>
      <c r="AJ464" s="398"/>
      <c r="AK464" s="399"/>
      <c r="AL464" s="399"/>
      <c r="AM464" s="691"/>
      <c r="AN464" s="720"/>
    </row>
    <row r="465" spans="1:40" ht="15.75" thickBot="1">
      <c r="A465" s="292"/>
      <c r="B465" s="441"/>
      <c r="C465" s="408"/>
      <c r="D465" s="281"/>
      <c r="E465" s="531"/>
      <c r="F465" s="281"/>
      <c r="G465" s="531"/>
      <c r="H465" s="556"/>
      <c r="I465" s="113" t="s">
        <v>68</v>
      </c>
      <c r="J465" s="450"/>
      <c r="K465" s="453"/>
      <c r="L465" s="408"/>
      <c r="M465" s="699"/>
      <c r="N465" s="93"/>
      <c r="O465" s="284"/>
      <c r="P465" s="286"/>
      <c r="Q465" s="286"/>
      <c r="R465" s="286"/>
      <c r="S465" s="501"/>
      <c r="T465" s="501"/>
      <c r="U465" s="501"/>
      <c r="V465" s="501"/>
      <c r="W465" s="501"/>
      <c r="X465" s="501"/>
      <c r="Y465" s="408"/>
      <c r="Z465" s="501"/>
      <c r="AA465" s="408"/>
      <c r="AB465" s="598"/>
      <c r="AC465" s="443"/>
      <c r="AD465" s="443"/>
      <c r="AE465" s="667"/>
      <c r="AF465" s="408"/>
      <c r="AG465" s="408"/>
      <c r="AH465" s="408"/>
      <c r="AI465" s="513"/>
      <c r="AJ465" s="712" t="s">
        <v>228</v>
      </c>
      <c r="AK465" s="594" t="s">
        <v>227</v>
      </c>
      <c r="AL465" s="594" t="s">
        <v>226</v>
      </c>
      <c r="AM465" s="715"/>
      <c r="AN465" s="720"/>
    </row>
    <row r="466" spans="1:40" ht="15.75" thickBot="1">
      <c r="A466" s="292"/>
      <c r="B466" s="441"/>
      <c r="C466" s="408"/>
      <c r="D466" s="281"/>
      <c r="E466" s="531"/>
      <c r="F466" s="281"/>
      <c r="G466" s="531"/>
      <c r="H466" s="421" t="s">
        <v>167</v>
      </c>
      <c r="I466" s="113" t="s">
        <v>68</v>
      </c>
      <c r="J466" s="450"/>
      <c r="K466" s="453"/>
      <c r="L466" s="408"/>
      <c r="M466" s="699"/>
      <c r="N466" s="93"/>
      <c r="O466" s="284"/>
      <c r="P466" s="286"/>
      <c r="Q466" s="286"/>
      <c r="R466" s="286"/>
      <c r="S466" s="501"/>
      <c r="T466" s="501"/>
      <c r="U466" s="501"/>
      <c r="V466" s="501"/>
      <c r="W466" s="501"/>
      <c r="X466" s="501"/>
      <c r="Y466" s="408"/>
      <c r="Z466" s="501"/>
      <c r="AA466" s="408"/>
      <c r="AB466" s="598"/>
      <c r="AC466" s="443"/>
      <c r="AD466" s="443"/>
      <c r="AE466" s="667"/>
      <c r="AF466" s="408"/>
      <c r="AG466" s="408"/>
      <c r="AH466" s="408"/>
      <c r="AI466" s="513"/>
      <c r="AJ466" s="713"/>
      <c r="AK466" s="595"/>
      <c r="AL466" s="595"/>
      <c r="AM466" s="716"/>
      <c r="AN466" s="720"/>
    </row>
    <row r="467" spans="1:40" ht="15.75" thickBot="1">
      <c r="A467" s="292"/>
      <c r="B467" s="441"/>
      <c r="C467" s="408"/>
      <c r="D467" s="281"/>
      <c r="E467" s="531"/>
      <c r="F467" s="281"/>
      <c r="G467" s="531"/>
      <c r="H467" s="421"/>
      <c r="I467" s="113" t="s">
        <v>68</v>
      </c>
      <c r="J467" s="450"/>
      <c r="K467" s="453"/>
      <c r="L467" s="408"/>
      <c r="M467" s="699"/>
      <c r="N467" s="93"/>
      <c r="O467" s="284"/>
      <c r="P467" s="286"/>
      <c r="Q467" s="286"/>
      <c r="R467" s="286"/>
      <c r="S467" s="501"/>
      <c r="T467" s="501"/>
      <c r="U467" s="501"/>
      <c r="V467" s="501"/>
      <c r="W467" s="501"/>
      <c r="X467" s="501"/>
      <c r="Y467" s="408"/>
      <c r="Z467" s="501"/>
      <c r="AA467" s="408"/>
      <c r="AB467" s="598"/>
      <c r="AC467" s="443"/>
      <c r="AD467" s="443"/>
      <c r="AE467" s="667"/>
      <c r="AF467" s="408"/>
      <c r="AG467" s="408"/>
      <c r="AH467" s="408"/>
      <c r="AI467" s="513"/>
      <c r="AJ467" s="713"/>
      <c r="AK467" s="595"/>
      <c r="AL467" s="595"/>
      <c r="AM467" s="716"/>
      <c r="AN467" s="720"/>
    </row>
    <row r="468" spans="1:40" ht="15.75" thickBot="1">
      <c r="A468" s="292"/>
      <c r="B468" s="441"/>
      <c r="C468" s="408"/>
      <c r="D468" s="281"/>
      <c r="E468" s="531"/>
      <c r="F468" s="281"/>
      <c r="G468" s="531"/>
      <c r="H468" s="421" t="s">
        <v>166</v>
      </c>
      <c r="I468" s="113" t="s">
        <v>68</v>
      </c>
      <c r="J468" s="450"/>
      <c r="K468" s="453"/>
      <c r="L468" s="408"/>
      <c r="M468" s="699"/>
      <c r="N468" s="93"/>
      <c r="O468" s="284"/>
      <c r="P468" s="286"/>
      <c r="Q468" s="286"/>
      <c r="R468" s="286"/>
      <c r="S468" s="501"/>
      <c r="T468" s="501"/>
      <c r="U468" s="501"/>
      <c r="V468" s="501"/>
      <c r="W468" s="501"/>
      <c r="X468" s="501"/>
      <c r="Y468" s="408"/>
      <c r="Z468" s="501"/>
      <c r="AA468" s="408"/>
      <c r="AB468" s="598"/>
      <c r="AC468" s="443"/>
      <c r="AD468" s="443"/>
      <c r="AE468" s="667"/>
      <c r="AF468" s="408"/>
      <c r="AG468" s="408"/>
      <c r="AH468" s="408"/>
      <c r="AI468" s="513"/>
      <c r="AJ468" s="713"/>
      <c r="AK468" s="595"/>
      <c r="AL468" s="595"/>
      <c r="AM468" s="716"/>
      <c r="AN468" s="720"/>
    </row>
    <row r="469" spans="1:40" ht="15.75" thickBot="1">
      <c r="A469" s="292"/>
      <c r="B469" s="441"/>
      <c r="C469" s="408"/>
      <c r="D469" s="281"/>
      <c r="E469" s="531"/>
      <c r="F469" s="281"/>
      <c r="G469" s="531"/>
      <c r="H469" s="421"/>
      <c r="I469" s="113" t="s">
        <v>68</v>
      </c>
      <c r="J469" s="450"/>
      <c r="K469" s="453"/>
      <c r="L469" s="408"/>
      <c r="M469" s="699"/>
      <c r="N469" s="93"/>
      <c r="O469" s="284"/>
      <c r="P469" s="286"/>
      <c r="Q469" s="286"/>
      <c r="R469" s="286"/>
      <c r="S469" s="501"/>
      <c r="T469" s="501"/>
      <c r="U469" s="501"/>
      <c r="V469" s="501"/>
      <c r="W469" s="501"/>
      <c r="X469" s="501"/>
      <c r="Y469" s="408"/>
      <c r="Z469" s="501"/>
      <c r="AA469" s="408"/>
      <c r="AB469" s="598"/>
      <c r="AC469" s="443"/>
      <c r="AD469" s="443"/>
      <c r="AE469" s="667"/>
      <c r="AF469" s="408"/>
      <c r="AG469" s="408"/>
      <c r="AH469" s="408"/>
      <c r="AI469" s="513"/>
      <c r="AJ469" s="713"/>
      <c r="AK469" s="595"/>
      <c r="AL469" s="595"/>
      <c r="AM469" s="716"/>
      <c r="AN469" s="720"/>
    </row>
    <row r="470" spans="1:40" ht="15.75" thickBot="1">
      <c r="A470" s="292"/>
      <c r="B470" s="441"/>
      <c r="C470" s="408"/>
      <c r="D470" s="281"/>
      <c r="E470" s="531"/>
      <c r="F470" s="281"/>
      <c r="G470" s="531"/>
      <c r="H470" s="421" t="s">
        <v>165</v>
      </c>
      <c r="I470" s="113" t="s">
        <v>68</v>
      </c>
      <c r="J470" s="450"/>
      <c r="K470" s="453"/>
      <c r="L470" s="408"/>
      <c r="M470" s="699"/>
      <c r="N470" s="93"/>
      <c r="O470" s="284"/>
      <c r="P470" s="286"/>
      <c r="Q470" s="286"/>
      <c r="R470" s="286"/>
      <c r="S470" s="501"/>
      <c r="T470" s="501"/>
      <c r="U470" s="501"/>
      <c r="V470" s="501"/>
      <c r="W470" s="501"/>
      <c r="X470" s="501"/>
      <c r="Y470" s="408"/>
      <c r="Z470" s="501"/>
      <c r="AA470" s="408"/>
      <c r="AB470" s="598"/>
      <c r="AC470" s="443"/>
      <c r="AD470" s="443"/>
      <c r="AE470" s="667"/>
      <c r="AF470" s="408"/>
      <c r="AG470" s="408"/>
      <c r="AH470" s="408"/>
      <c r="AI470" s="513"/>
      <c r="AJ470" s="713"/>
      <c r="AK470" s="595"/>
      <c r="AL470" s="595"/>
      <c r="AM470" s="716"/>
      <c r="AN470" s="720"/>
    </row>
    <row r="471" spans="1:40" ht="15.75" thickBot="1">
      <c r="A471" s="292"/>
      <c r="B471" s="441"/>
      <c r="C471" s="408"/>
      <c r="D471" s="281"/>
      <c r="E471" s="531"/>
      <c r="F471" s="281"/>
      <c r="G471" s="531"/>
      <c r="H471" s="421"/>
      <c r="I471" s="113" t="s">
        <v>68</v>
      </c>
      <c r="J471" s="450"/>
      <c r="K471" s="453"/>
      <c r="L471" s="408"/>
      <c r="M471" s="699"/>
      <c r="N471" s="93"/>
      <c r="O471" s="284"/>
      <c r="P471" s="286"/>
      <c r="Q471" s="286"/>
      <c r="R471" s="286"/>
      <c r="S471" s="501"/>
      <c r="T471" s="501"/>
      <c r="U471" s="501"/>
      <c r="V471" s="501"/>
      <c r="W471" s="501"/>
      <c r="X471" s="501"/>
      <c r="Y471" s="408"/>
      <c r="Z471" s="501"/>
      <c r="AA471" s="408"/>
      <c r="AB471" s="598"/>
      <c r="AC471" s="443"/>
      <c r="AD471" s="443"/>
      <c r="AE471" s="667"/>
      <c r="AF471" s="408"/>
      <c r="AG471" s="408"/>
      <c r="AH471" s="408"/>
      <c r="AI471" s="513"/>
      <c r="AJ471" s="713"/>
      <c r="AK471" s="595"/>
      <c r="AL471" s="595"/>
      <c r="AM471" s="716"/>
      <c r="AN471" s="720"/>
    </row>
    <row r="472" spans="1:40" ht="15.75" thickBot="1">
      <c r="A472" s="292"/>
      <c r="B472" s="441"/>
      <c r="C472" s="408"/>
      <c r="D472" s="281"/>
      <c r="E472" s="531"/>
      <c r="F472" s="281"/>
      <c r="G472" s="531"/>
      <c r="H472" s="555" t="s">
        <v>164</v>
      </c>
      <c r="I472" s="113" t="s">
        <v>68</v>
      </c>
      <c r="J472" s="450"/>
      <c r="K472" s="453"/>
      <c r="L472" s="408"/>
      <c r="M472" s="699"/>
      <c r="N472" s="93"/>
      <c r="O472" s="284"/>
      <c r="P472" s="286"/>
      <c r="Q472" s="286"/>
      <c r="R472" s="286"/>
      <c r="S472" s="501"/>
      <c r="T472" s="501"/>
      <c r="U472" s="501"/>
      <c r="V472" s="501"/>
      <c r="W472" s="501"/>
      <c r="X472" s="501"/>
      <c r="Y472" s="408"/>
      <c r="Z472" s="501"/>
      <c r="AA472" s="408"/>
      <c r="AB472" s="598"/>
      <c r="AC472" s="443"/>
      <c r="AD472" s="443"/>
      <c r="AE472" s="667"/>
      <c r="AF472" s="408"/>
      <c r="AG472" s="408"/>
      <c r="AH472" s="408"/>
      <c r="AI472" s="513"/>
      <c r="AJ472" s="713"/>
      <c r="AK472" s="595"/>
      <c r="AL472" s="595"/>
      <c r="AM472" s="716"/>
      <c r="AN472" s="720"/>
    </row>
    <row r="473" spans="1:40" ht="15.75" thickBot="1">
      <c r="A473" s="292"/>
      <c r="B473" s="441"/>
      <c r="C473" s="408"/>
      <c r="D473" s="281"/>
      <c r="E473" s="531"/>
      <c r="F473" s="281"/>
      <c r="G473" s="531"/>
      <c r="H473" s="556"/>
      <c r="I473" s="113" t="s">
        <v>68</v>
      </c>
      <c r="J473" s="450"/>
      <c r="K473" s="453"/>
      <c r="L473" s="408"/>
      <c r="M473" s="699"/>
      <c r="N473" s="93"/>
      <c r="O473" s="284"/>
      <c r="P473" s="286"/>
      <c r="Q473" s="286"/>
      <c r="R473" s="286"/>
      <c r="S473" s="501"/>
      <c r="T473" s="501"/>
      <c r="U473" s="501"/>
      <c r="V473" s="501"/>
      <c r="W473" s="501"/>
      <c r="X473" s="501"/>
      <c r="Y473" s="408"/>
      <c r="Z473" s="501"/>
      <c r="AA473" s="408"/>
      <c r="AB473" s="598"/>
      <c r="AC473" s="443"/>
      <c r="AD473" s="443"/>
      <c r="AE473" s="667"/>
      <c r="AF473" s="408"/>
      <c r="AG473" s="408"/>
      <c r="AH473" s="408"/>
      <c r="AI473" s="513"/>
      <c r="AJ473" s="713"/>
      <c r="AK473" s="595"/>
      <c r="AL473" s="595"/>
      <c r="AM473" s="716"/>
      <c r="AN473" s="720"/>
    </row>
    <row r="474" spans="1:40" ht="15.75" thickBot="1">
      <c r="A474" s="292"/>
      <c r="B474" s="441"/>
      <c r="C474" s="408"/>
      <c r="D474" s="281"/>
      <c r="E474" s="531"/>
      <c r="F474" s="281"/>
      <c r="G474" s="531"/>
      <c r="H474" s="577" t="s">
        <v>163</v>
      </c>
      <c r="I474" s="113" t="s">
        <v>68</v>
      </c>
      <c r="J474" s="450"/>
      <c r="K474" s="453"/>
      <c r="L474" s="408"/>
      <c r="M474" s="699"/>
      <c r="N474" s="93"/>
      <c r="O474" s="284"/>
      <c r="P474" s="286"/>
      <c r="Q474" s="286"/>
      <c r="R474" s="286"/>
      <c r="S474" s="501"/>
      <c r="T474" s="501"/>
      <c r="U474" s="501"/>
      <c r="V474" s="501"/>
      <c r="W474" s="501"/>
      <c r="X474" s="501"/>
      <c r="Y474" s="408"/>
      <c r="Z474" s="501"/>
      <c r="AA474" s="408"/>
      <c r="AB474" s="598"/>
      <c r="AC474" s="443"/>
      <c r="AD474" s="443"/>
      <c r="AE474" s="667"/>
      <c r="AF474" s="408"/>
      <c r="AG474" s="408"/>
      <c r="AH474" s="408"/>
      <c r="AI474" s="513"/>
      <c r="AJ474" s="713"/>
      <c r="AK474" s="595"/>
      <c r="AL474" s="595"/>
      <c r="AM474" s="716"/>
      <c r="AN474" s="720"/>
    </row>
    <row r="475" spans="1:40" ht="15.75" thickBot="1">
      <c r="A475" s="293"/>
      <c r="B475" s="687"/>
      <c r="C475" s="455"/>
      <c r="D475" s="282"/>
      <c r="E475" s="532"/>
      <c r="F475" s="282"/>
      <c r="G475" s="532"/>
      <c r="H475" s="578"/>
      <c r="I475" s="113" t="s">
        <v>68</v>
      </c>
      <c r="J475" s="558"/>
      <c r="K475" s="560"/>
      <c r="L475" s="408"/>
      <c r="M475" s="700"/>
      <c r="N475" s="87"/>
      <c r="O475" s="284"/>
      <c r="P475" s="286"/>
      <c r="Q475" s="286"/>
      <c r="R475" s="286"/>
      <c r="S475" s="544"/>
      <c r="T475" s="544"/>
      <c r="U475" s="544"/>
      <c r="V475" s="544"/>
      <c r="W475" s="544"/>
      <c r="X475" s="544"/>
      <c r="Y475" s="455"/>
      <c r="Z475" s="544"/>
      <c r="AA475" s="455"/>
      <c r="AB475" s="599"/>
      <c r="AC475" s="443"/>
      <c r="AD475" s="443"/>
      <c r="AE475" s="668"/>
      <c r="AF475" s="455"/>
      <c r="AG475" s="455"/>
      <c r="AH475" s="408"/>
      <c r="AI475" s="514"/>
      <c r="AJ475" s="714"/>
      <c r="AK475" s="596"/>
      <c r="AL475" s="596"/>
      <c r="AM475" s="717"/>
      <c r="AN475" s="865"/>
    </row>
    <row r="476" spans="1:40" ht="15" customHeight="1" thickBot="1">
      <c r="A476" s="721">
        <v>17</v>
      </c>
      <c r="B476" s="871" t="s">
        <v>501</v>
      </c>
      <c r="C476" s="408" t="s">
        <v>225</v>
      </c>
      <c r="D476" s="280" t="s">
        <v>32</v>
      </c>
      <c r="E476" s="408" t="s">
        <v>224</v>
      </c>
      <c r="F476" s="722" t="s">
        <v>223</v>
      </c>
      <c r="G476" s="627" t="s">
        <v>100</v>
      </c>
      <c r="H476" s="80" t="s">
        <v>194</v>
      </c>
      <c r="I476" s="113" t="s">
        <v>68</v>
      </c>
      <c r="J476" s="557">
        <f>COUNTIF(I476:I501,[3]DATOS!$D$24)</f>
        <v>26</v>
      </c>
      <c r="K476" s="453" t="str">
        <f>+IF(AND(J476&lt;6,J476&gt;0),"Moderado",IF(AND(J476&lt;12,J476&gt;5),"Mayor",IF(AND(J476&lt;20,J476&gt;11),"Catastrófico","Responda las Preguntas de Impacto")))</f>
        <v>Responda las Preguntas de Impacto</v>
      </c>
      <c r="L476" s="407"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698"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728" t="s">
        <v>222</v>
      </c>
      <c r="O476" s="409" t="s">
        <v>75</v>
      </c>
      <c r="P476" s="49" t="s">
        <v>179</v>
      </c>
      <c r="Q476" s="45" t="s">
        <v>76</v>
      </c>
      <c r="R476" s="49">
        <f>+IFERROR(VLOOKUP(Q476,[21]DATOS!$E$2:$F$17,2,FALSE),"")</f>
        <v>15</v>
      </c>
      <c r="S476" s="502">
        <f>SUM(R476:R483)</f>
        <v>100</v>
      </c>
      <c r="T476" s="502" t="str">
        <f>+IF(AND(S476&lt;=100,S476&gt;=96),"Fuerte",IF(AND(S476&lt;=95,S476&gt;=86),"Moderado",IF(AND(S476&lt;=85,J476&gt;=0),"Débil"," ")))</f>
        <v>Fuerte</v>
      </c>
      <c r="U476" s="502" t="s">
        <v>90</v>
      </c>
      <c r="V476" s="502"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02">
        <f>IF(V476="Fuerte",100,IF(V476="Moderado",50,IF(V476="Débil",0)))</f>
        <v>100</v>
      </c>
      <c r="X476" s="501">
        <f>AVERAGE(W476:W501)</f>
        <v>100</v>
      </c>
      <c r="Y476" s="723" t="s">
        <v>221</v>
      </c>
      <c r="Z476" s="501" t="s">
        <v>191</v>
      </c>
      <c r="AA476" s="725" t="s">
        <v>220</v>
      </c>
      <c r="AB476" s="598" t="str">
        <f>+IF(X476=100,"Fuerte",IF(AND(X476&lt;=99,X476&gt;=50),"Moderado",IF(X476&lt;50,"Débil"," ")))</f>
        <v>Fuerte</v>
      </c>
      <c r="AC476" s="443" t="s">
        <v>95</v>
      </c>
      <c r="AD476" s="443" t="s">
        <v>95</v>
      </c>
      <c r="AE476" s="727"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08"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08" t="str">
        <f>K476</f>
        <v>Responda las Preguntas de Impacto</v>
      </c>
      <c r="AH476" s="407"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519"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873" t="s">
        <v>219</v>
      </c>
      <c r="AK476" s="683">
        <v>43466</v>
      </c>
      <c r="AL476" s="683">
        <v>43830</v>
      </c>
      <c r="AM476" s="872" t="s">
        <v>218</v>
      </c>
      <c r="AN476" s="719" t="s">
        <v>447</v>
      </c>
    </row>
    <row r="477" spans="1:40" ht="15.75" thickBot="1">
      <c r="A477" s="292"/>
      <c r="B477" s="441"/>
      <c r="C477" s="408"/>
      <c r="D477" s="281"/>
      <c r="E477" s="408"/>
      <c r="F477" s="281"/>
      <c r="G477" s="531"/>
      <c r="H477" s="47" t="s">
        <v>187</v>
      </c>
      <c r="I477" s="113" t="s">
        <v>68</v>
      </c>
      <c r="J477" s="450"/>
      <c r="K477" s="453"/>
      <c r="L477" s="408"/>
      <c r="M477" s="699"/>
      <c r="N477" s="304"/>
      <c r="O477" s="284"/>
      <c r="P477" s="50" t="s">
        <v>177</v>
      </c>
      <c r="Q477" s="45" t="s">
        <v>78</v>
      </c>
      <c r="R477" s="50">
        <f>+IFERROR(VLOOKUP(Q477,[21]DATOS!$E$2:$F$17,2,FALSE),"")</f>
        <v>15</v>
      </c>
      <c r="S477" s="286"/>
      <c r="T477" s="286"/>
      <c r="U477" s="286"/>
      <c r="V477" s="286"/>
      <c r="W477" s="286"/>
      <c r="X477" s="501"/>
      <c r="Y477" s="723"/>
      <c r="Z477" s="501"/>
      <c r="AA477" s="725"/>
      <c r="AB477" s="598"/>
      <c r="AC477" s="443"/>
      <c r="AD477" s="443"/>
      <c r="AE477" s="667"/>
      <c r="AF477" s="408"/>
      <c r="AG477" s="408"/>
      <c r="AH477" s="408"/>
      <c r="AI477" s="438"/>
      <c r="AJ477" s="874"/>
      <c r="AK477" s="414"/>
      <c r="AL477" s="414"/>
      <c r="AM477" s="718"/>
      <c r="AN477" s="720"/>
    </row>
    <row r="478" spans="1:40" ht="15.75" thickBot="1">
      <c r="A478" s="292"/>
      <c r="B478" s="441"/>
      <c r="C478" s="408"/>
      <c r="D478" s="281"/>
      <c r="E478" s="408"/>
      <c r="F478" s="281"/>
      <c r="G478" s="531"/>
      <c r="H478" s="47" t="s">
        <v>186</v>
      </c>
      <c r="I478" s="113" t="s">
        <v>68</v>
      </c>
      <c r="J478" s="450"/>
      <c r="K478" s="453"/>
      <c r="L478" s="408"/>
      <c r="M478" s="699"/>
      <c r="N478" s="304"/>
      <c r="O478" s="284"/>
      <c r="P478" s="50" t="s">
        <v>175</v>
      </c>
      <c r="Q478" s="45" t="s">
        <v>80</v>
      </c>
      <c r="R478" s="50">
        <f>+IFERROR(VLOOKUP(Q478,[21]DATOS!$E$2:$F$17,2,FALSE),"")</f>
        <v>15</v>
      </c>
      <c r="S478" s="286"/>
      <c r="T478" s="286"/>
      <c r="U478" s="286"/>
      <c r="V478" s="286"/>
      <c r="W478" s="286"/>
      <c r="X478" s="501"/>
      <c r="Y478" s="723"/>
      <c r="Z478" s="501"/>
      <c r="AA478" s="725"/>
      <c r="AB478" s="598"/>
      <c r="AC478" s="443"/>
      <c r="AD478" s="443"/>
      <c r="AE478" s="667"/>
      <c r="AF478" s="408"/>
      <c r="AG478" s="408"/>
      <c r="AH478" s="408"/>
      <c r="AI478" s="438"/>
      <c r="AJ478" s="874"/>
      <c r="AK478" s="414"/>
      <c r="AL478" s="414"/>
      <c r="AM478" s="718"/>
      <c r="AN478" s="720"/>
    </row>
    <row r="479" spans="1:40" ht="15.75" thickBot="1">
      <c r="A479" s="292"/>
      <c r="B479" s="441"/>
      <c r="C479" s="408"/>
      <c r="D479" s="281"/>
      <c r="E479" s="408"/>
      <c r="F479" s="281"/>
      <c r="G479" s="531"/>
      <c r="H479" s="47" t="s">
        <v>185</v>
      </c>
      <c r="I479" s="113" t="s">
        <v>68</v>
      </c>
      <c r="J479" s="450"/>
      <c r="K479" s="453"/>
      <c r="L479" s="408"/>
      <c r="M479" s="699"/>
      <c r="N479" s="304"/>
      <c r="O479" s="284"/>
      <c r="P479" s="50" t="s">
        <v>173</v>
      </c>
      <c r="Q479" s="45" t="s">
        <v>82</v>
      </c>
      <c r="R479" s="50">
        <f>+IFERROR(VLOOKUP(Q479,[21]DATOS!$E$2:$F$17,2,FALSE),"")</f>
        <v>15</v>
      </c>
      <c r="S479" s="286"/>
      <c r="T479" s="286"/>
      <c r="U479" s="286"/>
      <c r="V479" s="286"/>
      <c r="W479" s="286"/>
      <c r="X479" s="501"/>
      <c r="Y479" s="723"/>
      <c r="Z479" s="501"/>
      <c r="AA479" s="725"/>
      <c r="AB479" s="598"/>
      <c r="AC479" s="443"/>
      <c r="AD479" s="443"/>
      <c r="AE479" s="667"/>
      <c r="AF479" s="408"/>
      <c r="AG479" s="408"/>
      <c r="AH479" s="408"/>
      <c r="AI479" s="438"/>
      <c r="AJ479" s="874"/>
      <c r="AK479" s="414"/>
      <c r="AL479" s="414"/>
      <c r="AM479" s="718"/>
      <c r="AN479" s="720"/>
    </row>
    <row r="480" spans="1:40" ht="15.75" thickBot="1">
      <c r="A480" s="292"/>
      <c r="B480" s="441"/>
      <c r="C480" s="408"/>
      <c r="D480" s="281"/>
      <c r="E480" s="408"/>
      <c r="F480" s="281"/>
      <c r="G480" s="531"/>
      <c r="H480" s="47" t="s">
        <v>184</v>
      </c>
      <c r="I480" s="113" t="s">
        <v>68</v>
      </c>
      <c r="J480" s="450"/>
      <c r="K480" s="453"/>
      <c r="L480" s="408"/>
      <c r="M480" s="699"/>
      <c r="N480" s="304"/>
      <c r="O480" s="284"/>
      <c r="P480" s="50" t="s">
        <v>171</v>
      </c>
      <c r="Q480" s="45" t="s">
        <v>85</v>
      </c>
      <c r="R480" s="50">
        <f>+IFERROR(VLOOKUP(Q480,[21]DATOS!$E$2:$F$17,2,FALSE),"")</f>
        <v>15</v>
      </c>
      <c r="S480" s="286"/>
      <c r="T480" s="286"/>
      <c r="U480" s="286"/>
      <c r="V480" s="286"/>
      <c r="W480" s="286"/>
      <c r="X480" s="501"/>
      <c r="Y480" s="723"/>
      <c r="Z480" s="501"/>
      <c r="AA480" s="725"/>
      <c r="AB480" s="598"/>
      <c r="AC480" s="443"/>
      <c r="AD480" s="443"/>
      <c r="AE480" s="667"/>
      <c r="AF480" s="408"/>
      <c r="AG480" s="408"/>
      <c r="AH480" s="408"/>
      <c r="AI480" s="438"/>
      <c r="AJ480" s="874"/>
      <c r="AK480" s="414"/>
      <c r="AL480" s="414"/>
      <c r="AM480" s="718"/>
      <c r="AN480" s="720"/>
    </row>
    <row r="481" spans="1:40" ht="15.75" thickBot="1">
      <c r="A481" s="292"/>
      <c r="B481" s="441"/>
      <c r="C481" s="408"/>
      <c r="D481" s="281"/>
      <c r="E481" s="408"/>
      <c r="F481" s="281"/>
      <c r="G481" s="531"/>
      <c r="H481" s="47" t="s">
        <v>183</v>
      </c>
      <c r="I481" s="113" t="s">
        <v>68</v>
      </c>
      <c r="J481" s="450"/>
      <c r="K481" s="453"/>
      <c r="L481" s="408"/>
      <c r="M481" s="699"/>
      <c r="N481" s="304"/>
      <c r="O481" s="284"/>
      <c r="P481" s="51" t="s">
        <v>170</v>
      </c>
      <c r="Q481" s="45" t="s">
        <v>98</v>
      </c>
      <c r="R481" s="50">
        <f>+IFERROR(VLOOKUP(Q481,[21]DATOS!$E$2:$F$17,2,FALSE),"")</f>
        <v>15</v>
      </c>
      <c r="S481" s="286"/>
      <c r="T481" s="286"/>
      <c r="U481" s="286"/>
      <c r="V481" s="286"/>
      <c r="W481" s="286"/>
      <c r="X481" s="501"/>
      <c r="Y481" s="723"/>
      <c r="Z481" s="501"/>
      <c r="AA481" s="725"/>
      <c r="AB481" s="598"/>
      <c r="AC481" s="443"/>
      <c r="AD481" s="443"/>
      <c r="AE481" s="667"/>
      <c r="AF481" s="408"/>
      <c r="AG481" s="408"/>
      <c r="AH481" s="408"/>
      <c r="AI481" s="438"/>
      <c r="AJ481" s="874"/>
      <c r="AK481" s="414"/>
      <c r="AL481" s="414"/>
      <c r="AM481" s="718"/>
      <c r="AN481" s="720"/>
    </row>
    <row r="482" spans="1:40" ht="15.75" thickBot="1">
      <c r="A482" s="292"/>
      <c r="B482" s="441"/>
      <c r="C482" s="408"/>
      <c r="D482" s="281"/>
      <c r="E482" s="408"/>
      <c r="F482" s="281"/>
      <c r="G482" s="531"/>
      <c r="H482" s="47" t="s">
        <v>182</v>
      </c>
      <c r="I482" s="113" t="s">
        <v>68</v>
      </c>
      <c r="J482" s="450"/>
      <c r="K482" s="453"/>
      <c r="L482" s="408"/>
      <c r="M482" s="699"/>
      <c r="N482" s="304"/>
      <c r="O482" s="284"/>
      <c r="P482" s="50" t="s">
        <v>168</v>
      </c>
      <c r="Q482" s="50" t="s">
        <v>87</v>
      </c>
      <c r="R482" s="50">
        <f>+IFERROR(VLOOKUP(Q482,[21]DATOS!$E$2:$F$17,2,FALSE),"")</f>
        <v>10</v>
      </c>
      <c r="S482" s="286"/>
      <c r="T482" s="286"/>
      <c r="U482" s="286"/>
      <c r="V482" s="286"/>
      <c r="W482" s="286"/>
      <c r="X482" s="501"/>
      <c r="Y482" s="723"/>
      <c r="Z482" s="501"/>
      <c r="AA482" s="725"/>
      <c r="AB482" s="598"/>
      <c r="AC482" s="443"/>
      <c r="AD482" s="443"/>
      <c r="AE482" s="667"/>
      <c r="AF482" s="408"/>
      <c r="AG482" s="408"/>
      <c r="AH482" s="408"/>
      <c r="AI482" s="438"/>
      <c r="AJ482" s="874"/>
      <c r="AK482" s="414"/>
      <c r="AL482" s="414"/>
      <c r="AM482" s="718"/>
      <c r="AN482" s="720"/>
    </row>
    <row r="483" spans="1:40" ht="30.75" thickBot="1">
      <c r="A483" s="292"/>
      <c r="B483" s="441"/>
      <c r="C483" s="408"/>
      <c r="D483" s="281"/>
      <c r="E483" s="409"/>
      <c r="F483" s="281"/>
      <c r="G483" s="531"/>
      <c r="H483" s="47" t="s">
        <v>181</v>
      </c>
      <c r="I483" s="113" t="s">
        <v>68</v>
      </c>
      <c r="J483" s="450"/>
      <c r="K483" s="453"/>
      <c r="L483" s="408"/>
      <c r="M483" s="699"/>
      <c r="N483" s="304"/>
      <c r="O483" s="545"/>
      <c r="P483" s="46"/>
      <c r="Q483" s="51"/>
      <c r="R483" s="51"/>
      <c r="S483" s="286"/>
      <c r="T483" s="286"/>
      <c r="U483" s="286"/>
      <c r="V483" s="286"/>
      <c r="W483" s="286"/>
      <c r="X483" s="501"/>
      <c r="Y483" s="724"/>
      <c r="Z483" s="502"/>
      <c r="AA483" s="726"/>
      <c r="AB483" s="598"/>
      <c r="AC483" s="443"/>
      <c r="AD483" s="443"/>
      <c r="AE483" s="667"/>
      <c r="AF483" s="408"/>
      <c r="AG483" s="408"/>
      <c r="AH483" s="408"/>
      <c r="AI483" s="438"/>
      <c r="AJ483" s="866"/>
      <c r="AK483" s="415"/>
      <c r="AL483" s="415"/>
      <c r="AM483" s="710"/>
      <c r="AN483" s="720"/>
    </row>
    <row r="484" spans="1:40" ht="15.75" thickBot="1">
      <c r="A484" s="292"/>
      <c r="B484" s="441"/>
      <c r="C484" s="408"/>
      <c r="D484" s="281"/>
      <c r="E484" s="530"/>
      <c r="F484" s="281"/>
      <c r="G484" s="531"/>
      <c r="H484" s="47" t="s">
        <v>180</v>
      </c>
      <c r="I484" s="113" t="s">
        <v>68</v>
      </c>
      <c r="J484" s="450"/>
      <c r="K484" s="453"/>
      <c r="L484" s="408"/>
      <c r="M484" s="699"/>
      <c r="N484" s="530"/>
      <c r="O484" s="284"/>
      <c r="P484" s="50" t="s">
        <v>179</v>
      </c>
      <c r="Q484" s="45" t="s">
        <v>76</v>
      </c>
      <c r="R484" s="50">
        <f>+IFERROR(VLOOKUP(Q484,[21]DATOS!$E$2:$F$17,2,FALSE),"")</f>
        <v>15</v>
      </c>
      <c r="S484" s="501">
        <f>SUM(R484:R493)</f>
        <v>100</v>
      </c>
      <c r="T484" s="543" t="str">
        <f>+IF(AND(S484&lt;=100,S484&gt;=96),"Fuerte",IF(AND(S484&lt;=95,S484&gt;=86),"Moderado",IF(AND(S484&lt;=85,J484&gt;=0),"Débil"," ")))</f>
        <v>Fuerte</v>
      </c>
      <c r="U484" s="543" t="s">
        <v>90</v>
      </c>
      <c r="V484" s="543"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43"/>
      <c r="X484" s="501"/>
      <c r="Y484" s="545"/>
      <c r="Z484" s="600"/>
      <c r="AA484" s="545"/>
      <c r="AB484" s="598"/>
      <c r="AC484" s="443"/>
      <c r="AD484" s="443"/>
      <c r="AE484" s="667"/>
      <c r="AF484" s="408"/>
      <c r="AG484" s="408"/>
      <c r="AH484" s="408"/>
      <c r="AI484" s="438"/>
      <c r="AJ484" s="550"/>
      <c r="AK484" s="413"/>
      <c r="AL484" s="413"/>
      <c r="AM484" s="715"/>
      <c r="AN484" s="720"/>
    </row>
    <row r="485" spans="1:40" ht="15.75" thickBot="1">
      <c r="A485" s="292"/>
      <c r="B485" s="441"/>
      <c r="C485" s="408"/>
      <c r="D485" s="281"/>
      <c r="E485" s="531"/>
      <c r="F485" s="281"/>
      <c r="G485" s="531"/>
      <c r="H485" s="47" t="s">
        <v>178</v>
      </c>
      <c r="I485" s="113" t="s">
        <v>68</v>
      </c>
      <c r="J485" s="450"/>
      <c r="K485" s="453"/>
      <c r="L485" s="408"/>
      <c r="M485" s="699"/>
      <c r="N485" s="531"/>
      <c r="O485" s="284"/>
      <c r="P485" s="50" t="s">
        <v>177</v>
      </c>
      <c r="Q485" s="45" t="s">
        <v>78</v>
      </c>
      <c r="R485" s="50">
        <f>+IFERROR(VLOOKUP(Q485,[21]DATOS!$E$2:$F$17,2,FALSE),"")</f>
        <v>15</v>
      </c>
      <c r="S485" s="501"/>
      <c r="T485" s="501"/>
      <c r="U485" s="501"/>
      <c r="V485" s="501"/>
      <c r="W485" s="501"/>
      <c r="X485" s="501"/>
      <c r="Y485" s="408"/>
      <c r="Z485" s="501"/>
      <c r="AA485" s="408"/>
      <c r="AB485" s="598"/>
      <c r="AC485" s="443"/>
      <c r="AD485" s="443"/>
      <c r="AE485" s="667"/>
      <c r="AF485" s="408"/>
      <c r="AG485" s="408"/>
      <c r="AH485" s="408"/>
      <c r="AI485" s="438"/>
      <c r="AJ485" s="551"/>
      <c r="AK485" s="414"/>
      <c r="AL485" s="414"/>
      <c r="AM485" s="716"/>
      <c r="AN485" s="720"/>
    </row>
    <row r="486" spans="1:40" ht="15.75" thickBot="1">
      <c r="A486" s="292"/>
      <c r="B486" s="441"/>
      <c r="C486" s="408"/>
      <c r="D486" s="281"/>
      <c r="E486" s="531"/>
      <c r="F486" s="281"/>
      <c r="G486" s="531"/>
      <c r="H486" s="47" t="s">
        <v>176</v>
      </c>
      <c r="I486" s="113" t="s">
        <v>68</v>
      </c>
      <c r="J486" s="450"/>
      <c r="K486" s="453"/>
      <c r="L486" s="408"/>
      <c r="M486" s="699"/>
      <c r="N486" s="531"/>
      <c r="O486" s="284"/>
      <c r="P486" s="50" t="s">
        <v>175</v>
      </c>
      <c r="Q486" s="45" t="s">
        <v>80</v>
      </c>
      <c r="R486" s="50">
        <f>+IFERROR(VLOOKUP(Q486,[21]DATOS!$E$2:$F$17,2,FALSE),"")</f>
        <v>15</v>
      </c>
      <c r="S486" s="501"/>
      <c r="T486" s="501"/>
      <c r="U486" s="501"/>
      <c r="V486" s="501"/>
      <c r="W486" s="501"/>
      <c r="X486" s="501"/>
      <c r="Y486" s="408"/>
      <c r="Z486" s="501"/>
      <c r="AA486" s="408"/>
      <c r="AB486" s="598"/>
      <c r="AC486" s="443"/>
      <c r="AD486" s="443"/>
      <c r="AE486" s="667"/>
      <c r="AF486" s="408"/>
      <c r="AG486" s="408"/>
      <c r="AH486" s="408"/>
      <c r="AI486" s="438"/>
      <c r="AJ486" s="551"/>
      <c r="AK486" s="414"/>
      <c r="AL486" s="414"/>
      <c r="AM486" s="716"/>
      <c r="AN486" s="720"/>
    </row>
    <row r="487" spans="1:40" ht="15.75" thickBot="1">
      <c r="A487" s="292"/>
      <c r="B487" s="441"/>
      <c r="C487" s="408"/>
      <c r="D487" s="281"/>
      <c r="E487" s="531"/>
      <c r="F487" s="281"/>
      <c r="G487" s="531"/>
      <c r="H487" s="47" t="s">
        <v>174</v>
      </c>
      <c r="I487" s="113" t="s">
        <v>68</v>
      </c>
      <c r="J487" s="450"/>
      <c r="K487" s="453"/>
      <c r="L487" s="408"/>
      <c r="M487" s="699"/>
      <c r="N487" s="531"/>
      <c r="O487" s="284"/>
      <c r="P487" s="50" t="s">
        <v>173</v>
      </c>
      <c r="Q487" s="45" t="s">
        <v>82</v>
      </c>
      <c r="R487" s="50">
        <f>+IFERROR(VLOOKUP(Q487,[21]DATOS!$E$2:$F$17,2,FALSE),"")</f>
        <v>15</v>
      </c>
      <c r="S487" s="501"/>
      <c r="T487" s="501"/>
      <c r="U487" s="501"/>
      <c r="V487" s="501"/>
      <c r="W487" s="501"/>
      <c r="X487" s="501"/>
      <c r="Y487" s="408"/>
      <c r="Z487" s="501"/>
      <c r="AA487" s="408"/>
      <c r="AB487" s="598"/>
      <c r="AC487" s="443"/>
      <c r="AD487" s="443"/>
      <c r="AE487" s="667"/>
      <c r="AF487" s="408"/>
      <c r="AG487" s="408"/>
      <c r="AH487" s="408"/>
      <c r="AI487" s="438"/>
      <c r="AJ487" s="551"/>
      <c r="AK487" s="414"/>
      <c r="AL487" s="414"/>
      <c r="AM487" s="716"/>
      <c r="AN487" s="720"/>
    </row>
    <row r="488" spans="1:40" ht="15.75" thickBot="1">
      <c r="A488" s="292"/>
      <c r="B488" s="441"/>
      <c r="C488" s="408"/>
      <c r="D488" s="281"/>
      <c r="E488" s="531"/>
      <c r="F488" s="281"/>
      <c r="G488" s="531"/>
      <c r="H488" s="421" t="s">
        <v>172</v>
      </c>
      <c r="I488" s="113" t="s">
        <v>68</v>
      </c>
      <c r="J488" s="450"/>
      <c r="K488" s="453"/>
      <c r="L488" s="408"/>
      <c r="M488" s="699"/>
      <c r="N488" s="531"/>
      <c r="O488" s="284"/>
      <c r="P488" s="50" t="s">
        <v>171</v>
      </c>
      <c r="Q488" s="45" t="s">
        <v>85</v>
      </c>
      <c r="R488" s="50">
        <f>+IFERROR(VLOOKUP(Q488,[21]DATOS!$E$2:$F$17,2,FALSE),"")</f>
        <v>15</v>
      </c>
      <c r="S488" s="501"/>
      <c r="T488" s="501"/>
      <c r="U488" s="501"/>
      <c r="V488" s="501"/>
      <c r="W488" s="501"/>
      <c r="X488" s="501"/>
      <c r="Y488" s="408"/>
      <c r="Z488" s="501"/>
      <c r="AA488" s="408"/>
      <c r="AB488" s="598"/>
      <c r="AC488" s="443"/>
      <c r="AD488" s="443"/>
      <c r="AE488" s="667"/>
      <c r="AF488" s="408"/>
      <c r="AG488" s="408"/>
      <c r="AH488" s="408"/>
      <c r="AI488" s="438"/>
      <c r="AJ488" s="551"/>
      <c r="AK488" s="414"/>
      <c r="AL488" s="414"/>
      <c r="AM488" s="716"/>
      <c r="AN488" s="720"/>
    </row>
    <row r="489" spans="1:40" ht="15.75" thickBot="1">
      <c r="A489" s="292"/>
      <c r="B489" s="441"/>
      <c r="C489" s="408"/>
      <c r="D489" s="281"/>
      <c r="E489" s="531"/>
      <c r="F489" s="281"/>
      <c r="G489" s="531"/>
      <c r="H489" s="421"/>
      <c r="I489" s="113" t="s">
        <v>68</v>
      </c>
      <c r="J489" s="450"/>
      <c r="K489" s="453"/>
      <c r="L489" s="408"/>
      <c r="M489" s="699"/>
      <c r="N489" s="531"/>
      <c r="O489" s="284"/>
      <c r="P489" s="50" t="s">
        <v>170</v>
      </c>
      <c r="Q489" s="45" t="s">
        <v>98</v>
      </c>
      <c r="R489" s="50">
        <f>+IFERROR(VLOOKUP(Q489,[21]DATOS!$E$2:$F$17,2,FALSE),"")</f>
        <v>15</v>
      </c>
      <c r="S489" s="501"/>
      <c r="T489" s="501"/>
      <c r="U489" s="501"/>
      <c r="V489" s="501"/>
      <c r="W489" s="501"/>
      <c r="X489" s="501"/>
      <c r="Y489" s="408"/>
      <c r="Z489" s="501"/>
      <c r="AA489" s="408"/>
      <c r="AB489" s="598"/>
      <c r="AC489" s="443"/>
      <c r="AD489" s="443"/>
      <c r="AE489" s="667"/>
      <c r="AF489" s="408"/>
      <c r="AG489" s="408"/>
      <c r="AH489" s="408"/>
      <c r="AI489" s="438"/>
      <c r="AJ489" s="551"/>
      <c r="AK489" s="414"/>
      <c r="AL489" s="414"/>
      <c r="AM489" s="716"/>
      <c r="AN489" s="720"/>
    </row>
    <row r="490" spans="1:40" ht="15.75" thickBot="1">
      <c r="A490" s="292"/>
      <c r="B490" s="441"/>
      <c r="C490" s="408"/>
      <c r="D490" s="281"/>
      <c r="E490" s="531"/>
      <c r="F490" s="281"/>
      <c r="G490" s="531"/>
      <c r="H490" s="555" t="s">
        <v>169</v>
      </c>
      <c r="I490" s="113" t="s">
        <v>68</v>
      </c>
      <c r="J490" s="450"/>
      <c r="K490" s="453"/>
      <c r="L490" s="408"/>
      <c r="M490" s="699"/>
      <c r="N490" s="531"/>
      <c r="O490" s="284"/>
      <c r="P490" s="50" t="s">
        <v>168</v>
      </c>
      <c r="Q490" s="50" t="s">
        <v>87</v>
      </c>
      <c r="R490" s="50">
        <f>+IFERROR(VLOOKUP(Q490,[21]DATOS!$E$2:$F$17,2,FALSE),"")</f>
        <v>10</v>
      </c>
      <c r="S490" s="501"/>
      <c r="T490" s="501"/>
      <c r="U490" s="501"/>
      <c r="V490" s="501"/>
      <c r="W490" s="501"/>
      <c r="X490" s="501"/>
      <c r="Y490" s="408"/>
      <c r="Z490" s="501"/>
      <c r="AA490" s="408"/>
      <c r="AB490" s="598"/>
      <c r="AC490" s="443"/>
      <c r="AD490" s="443"/>
      <c r="AE490" s="667"/>
      <c r="AF490" s="408"/>
      <c r="AG490" s="408"/>
      <c r="AH490" s="408"/>
      <c r="AI490" s="438"/>
      <c r="AJ490" s="552"/>
      <c r="AK490" s="415"/>
      <c r="AL490" s="415"/>
      <c r="AM490" s="870"/>
      <c r="AN490" s="720"/>
    </row>
    <row r="491" spans="1:40" ht="15.75" thickBot="1">
      <c r="A491" s="292"/>
      <c r="B491" s="441"/>
      <c r="C491" s="408"/>
      <c r="D491" s="281"/>
      <c r="E491" s="531"/>
      <c r="F491" s="281"/>
      <c r="G491" s="531"/>
      <c r="H491" s="556"/>
      <c r="I491" s="113" t="s">
        <v>68</v>
      </c>
      <c r="J491" s="450"/>
      <c r="K491" s="453"/>
      <c r="L491" s="408"/>
      <c r="M491" s="699"/>
      <c r="N491" s="531"/>
      <c r="O491" s="284"/>
      <c r="P491" s="286"/>
      <c r="Q491" s="286"/>
      <c r="R491" s="286"/>
      <c r="S491" s="501"/>
      <c r="T491" s="501"/>
      <c r="U491" s="501"/>
      <c r="V491" s="501"/>
      <c r="W491" s="501"/>
      <c r="X491" s="501"/>
      <c r="Y491" s="408"/>
      <c r="Z491" s="501"/>
      <c r="AA491" s="408"/>
      <c r="AB491" s="598"/>
      <c r="AC491" s="443"/>
      <c r="AD491" s="443"/>
      <c r="AE491" s="667"/>
      <c r="AF491" s="408"/>
      <c r="AG491" s="408"/>
      <c r="AH491" s="408"/>
      <c r="AI491" s="513"/>
      <c r="AJ491" s="712" t="s">
        <v>217</v>
      </c>
      <c r="AK491" s="594" t="s">
        <v>200</v>
      </c>
      <c r="AL491" s="594" t="s">
        <v>199</v>
      </c>
      <c r="AM491" s="715" t="s">
        <v>216</v>
      </c>
      <c r="AN491" s="720"/>
    </row>
    <row r="492" spans="1:40" ht="15.75" thickBot="1">
      <c r="A492" s="292"/>
      <c r="B492" s="441"/>
      <c r="C492" s="408"/>
      <c r="D492" s="281"/>
      <c r="E492" s="531"/>
      <c r="F492" s="281"/>
      <c r="G492" s="531"/>
      <c r="H492" s="421" t="s">
        <v>167</v>
      </c>
      <c r="I492" s="113" t="s">
        <v>68</v>
      </c>
      <c r="J492" s="450"/>
      <c r="K492" s="453"/>
      <c r="L492" s="408"/>
      <c r="M492" s="699"/>
      <c r="N492" s="531"/>
      <c r="O492" s="284"/>
      <c r="P492" s="286"/>
      <c r="Q492" s="286"/>
      <c r="R492" s="286"/>
      <c r="S492" s="501"/>
      <c r="T492" s="501"/>
      <c r="U492" s="501"/>
      <c r="V492" s="501"/>
      <c r="W492" s="501"/>
      <c r="X492" s="501"/>
      <c r="Y492" s="408"/>
      <c r="Z492" s="501"/>
      <c r="AA492" s="408"/>
      <c r="AB492" s="598"/>
      <c r="AC492" s="443"/>
      <c r="AD492" s="443"/>
      <c r="AE492" s="667"/>
      <c r="AF492" s="408"/>
      <c r="AG492" s="408"/>
      <c r="AH492" s="408"/>
      <c r="AI492" s="513"/>
      <c r="AJ492" s="713"/>
      <c r="AK492" s="595"/>
      <c r="AL492" s="595"/>
      <c r="AM492" s="716"/>
      <c r="AN492" s="720"/>
    </row>
    <row r="493" spans="1:40" ht="15.75" thickBot="1">
      <c r="A493" s="292"/>
      <c r="B493" s="441"/>
      <c r="C493" s="408"/>
      <c r="D493" s="281"/>
      <c r="E493" s="531"/>
      <c r="F493" s="281"/>
      <c r="G493" s="531"/>
      <c r="H493" s="421"/>
      <c r="I493" s="113" t="s">
        <v>68</v>
      </c>
      <c r="J493" s="450"/>
      <c r="K493" s="453"/>
      <c r="L493" s="408"/>
      <c r="M493" s="699"/>
      <c r="N493" s="531"/>
      <c r="O493" s="284"/>
      <c r="P493" s="286"/>
      <c r="Q493" s="286"/>
      <c r="R493" s="286"/>
      <c r="S493" s="501"/>
      <c r="T493" s="501"/>
      <c r="U493" s="501"/>
      <c r="V493" s="501"/>
      <c r="W493" s="501"/>
      <c r="X493" s="501"/>
      <c r="Y493" s="408"/>
      <c r="Z493" s="501"/>
      <c r="AA493" s="408"/>
      <c r="AB493" s="598"/>
      <c r="AC493" s="443"/>
      <c r="AD493" s="443"/>
      <c r="AE493" s="667"/>
      <c r="AF493" s="408"/>
      <c r="AG493" s="408"/>
      <c r="AH493" s="408"/>
      <c r="AI493" s="513"/>
      <c r="AJ493" s="713"/>
      <c r="AK493" s="595"/>
      <c r="AL493" s="595"/>
      <c r="AM493" s="716"/>
      <c r="AN493" s="720"/>
    </row>
    <row r="494" spans="1:40" ht="15.75" thickBot="1">
      <c r="A494" s="292"/>
      <c r="B494" s="441"/>
      <c r="C494" s="408"/>
      <c r="D494" s="281"/>
      <c r="E494" s="531"/>
      <c r="F494" s="281"/>
      <c r="G494" s="531"/>
      <c r="H494" s="421" t="s">
        <v>166</v>
      </c>
      <c r="I494" s="113" t="s">
        <v>68</v>
      </c>
      <c r="J494" s="450"/>
      <c r="K494" s="453"/>
      <c r="L494" s="408"/>
      <c r="M494" s="699"/>
      <c r="N494" s="531"/>
      <c r="O494" s="284"/>
      <c r="P494" s="286"/>
      <c r="Q494" s="286"/>
      <c r="R494" s="286"/>
      <c r="S494" s="501"/>
      <c r="T494" s="501"/>
      <c r="U494" s="501"/>
      <c r="V494" s="501"/>
      <c r="W494" s="501"/>
      <c r="X494" s="501"/>
      <c r="Y494" s="408"/>
      <c r="Z494" s="501"/>
      <c r="AA494" s="408"/>
      <c r="AB494" s="598"/>
      <c r="AC494" s="443"/>
      <c r="AD494" s="443"/>
      <c r="AE494" s="667"/>
      <c r="AF494" s="408"/>
      <c r="AG494" s="408"/>
      <c r="AH494" s="408"/>
      <c r="AI494" s="513"/>
      <c r="AJ494" s="713"/>
      <c r="AK494" s="595"/>
      <c r="AL494" s="595"/>
      <c r="AM494" s="716"/>
      <c r="AN494" s="720"/>
    </row>
    <row r="495" spans="1:40" ht="15.75" thickBot="1">
      <c r="A495" s="292"/>
      <c r="B495" s="441"/>
      <c r="C495" s="408"/>
      <c r="D495" s="281"/>
      <c r="E495" s="531"/>
      <c r="F495" s="281"/>
      <c r="G495" s="531"/>
      <c r="H495" s="421"/>
      <c r="I495" s="113" t="s">
        <v>68</v>
      </c>
      <c r="J495" s="450"/>
      <c r="K495" s="453"/>
      <c r="L495" s="408"/>
      <c r="M495" s="699"/>
      <c r="N495" s="531"/>
      <c r="O495" s="284"/>
      <c r="P495" s="286"/>
      <c r="Q495" s="286"/>
      <c r="R495" s="286"/>
      <c r="S495" s="501"/>
      <c r="T495" s="501"/>
      <c r="U495" s="501"/>
      <c r="V495" s="501"/>
      <c r="W495" s="501"/>
      <c r="X495" s="501"/>
      <c r="Y495" s="408"/>
      <c r="Z495" s="501"/>
      <c r="AA495" s="408"/>
      <c r="AB495" s="598"/>
      <c r="AC495" s="443"/>
      <c r="AD495" s="443"/>
      <c r="AE495" s="667"/>
      <c r="AF495" s="408"/>
      <c r="AG495" s="408"/>
      <c r="AH495" s="408"/>
      <c r="AI495" s="513"/>
      <c r="AJ495" s="713"/>
      <c r="AK495" s="595"/>
      <c r="AL495" s="595"/>
      <c r="AM495" s="716"/>
      <c r="AN495" s="720"/>
    </row>
    <row r="496" spans="1:40" ht="15.75" thickBot="1">
      <c r="A496" s="292"/>
      <c r="B496" s="441"/>
      <c r="C496" s="408"/>
      <c r="D496" s="281"/>
      <c r="E496" s="531"/>
      <c r="F496" s="281"/>
      <c r="G496" s="531"/>
      <c r="H496" s="421" t="s">
        <v>165</v>
      </c>
      <c r="I496" s="113" t="s">
        <v>68</v>
      </c>
      <c r="J496" s="450"/>
      <c r="K496" s="453"/>
      <c r="L496" s="408"/>
      <c r="M496" s="699"/>
      <c r="N496" s="531"/>
      <c r="O496" s="284"/>
      <c r="P496" s="286"/>
      <c r="Q496" s="286"/>
      <c r="R496" s="286"/>
      <c r="S496" s="501"/>
      <c r="T496" s="501"/>
      <c r="U496" s="501"/>
      <c r="V496" s="501"/>
      <c r="W496" s="501"/>
      <c r="X496" s="501"/>
      <c r="Y496" s="408"/>
      <c r="Z496" s="501"/>
      <c r="AA496" s="408"/>
      <c r="AB496" s="598"/>
      <c r="AC496" s="443"/>
      <c r="AD496" s="443"/>
      <c r="AE496" s="667"/>
      <c r="AF496" s="408"/>
      <c r="AG496" s="408"/>
      <c r="AH496" s="408"/>
      <c r="AI496" s="513"/>
      <c r="AJ496" s="713"/>
      <c r="AK496" s="595"/>
      <c r="AL496" s="595"/>
      <c r="AM496" s="716"/>
      <c r="AN496" s="720"/>
    </row>
    <row r="497" spans="1:40" ht="15.75" thickBot="1">
      <c r="A497" s="292"/>
      <c r="B497" s="441"/>
      <c r="C497" s="408"/>
      <c r="D497" s="281"/>
      <c r="E497" s="531"/>
      <c r="F497" s="281"/>
      <c r="G497" s="531"/>
      <c r="H497" s="421"/>
      <c r="I497" s="113" t="s">
        <v>68</v>
      </c>
      <c r="J497" s="450"/>
      <c r="K497" s="453"/>
      <c r="L497" s="408"/>
      <c r="M497" s="699"/>
      <c r="N497" s="531"/>
      <c r="O497" s="284"/>
      <c r="P497" s="286"/>
      <c r="Q497" s="286"/>
      <c r="R497" s="286"/>
      <c r="S497" s="501"/>
      <c r="T497" s="501"/>
      <c r="U497" s="501"/>
      <c r="V497" s="501"/>
      <c r="W497" s="501"/>
      <c r="X497" s="501"/>
      <c r="Y497" s="408"/>
      <c r="Z497" s="501"/>
      <c r="AA497" s="408"/>
      <c r="AB497" s="598"/>
      <c r="AC497" s="443"/>
      <c r="AD497" s="443"/>
      <c r="AE497" s="667"/>
      <c r="AF497" s="408"/>
      <c r="AG497" s="408"/>
      <c r="AH497" s="408"/>
      <c r="AI497" s="513"/>
      <c r="AJ497" s="713"/>
      <c r="AK497" s="595"/>
      <c r="AL497" s="595"/>
      <c r="AM497" s="716"/>
      <c r="AN497" s="720"/>
    </row>
    <row r="498" spans="1:40" ht="15.75" thickBot="1">
      <c r="A498" s="292"/>
      <c r="B498" s="441"/>
      <c r="C498" s="408"/>
      <c r="D498" s="281"/>
      <c r="E498" s="531"/>
      <c r="F498" s="281"/>
      <c r="G498" s="531"/>
      <c r="H498" s="555" t="s">
        <v>164</v>
      </c>
      <c r="I498" s="113" t="s">
        <v>68</v>
      </c>
      <c r="J498" s="450"/>
      <c r="K498" s="453"/>
      <c r="L498" s="408"/>
      <c r="M498" s="699"/>
      <c r="N498" s="531"/>
      <c r="O498" s="284"/>
      <c r="P498" s="286"/>
      <c r="Q498" s="286"/>
      <c r="R498" s="286"/>
      <c r="S498" s="501"/>
      <c r="T498" s="501"/>
      <c r="U498" s="501"/>
      <c r="V498" s="501"/>
      <c r="W498" s="501"/>
      <c r="X498" s="501"/>
      <c r="Y498" s="408"/>
      <c r="Z498" s="501"/>
      <c r="AA498" s="408"/>
      <c r="AB498" s="598"/>
      <c r="AC498" s="443"/>
      <c r="AD498" s="443"/>
      <c r="AE498" s="667"/>
      <c r="AF498" s="408"/>
      <c r="AG498" s="408"/>
      <c r="AH498" s="408"/>
      <c r="AI498" s="513"/>
      <c r="AJ498" s="713"/>
      <c r="AK498" s="595"/>
      <c r="AL498" s="595"/>
      <c r="AM498" s="716"/>
      <c r="AN498" s="720"/>
    </row>
    <row r="499" spans="1:40" ht="15.75" thickBot="1">
      <c r="A499" s="292"/>
      <c r="B499" s="441"/>
      <c r="C499" s="408"/>
      <c r="D499" s="281"/>
      <c r="E499" s="531"/>
      <c r="F499" s="281"/>
      <c r="G499" s="531"/>
      <c r="H499" s="556"/>
      <c r="I499" s="113" t="s">
        <v>68</v>
      </c>
      <c r="J499" s="450"/>
      <c r="K499" s="453"/>
      <c r="L499" s="408"/>
      <c r="M499" s="699"/>
      <c r="N499" s="531"/>
      <c r="O499" s="284"/>
      <c r="P499" s="286"/>
      <c r="Q499" s="286"/>
      <c r="R499" s="286"/>
      <c r="S499" s="501"/>
      <c r="T499" s="501"/>
      <c r="U499" s="501"/>
      <c r="V499" s="501"/>
      <c r="W499" s="501"/>
      <c r="X499" s="501"/>
      <c r="Y499" s="408"/>
      <c r="Z499" s="501"/>
      <c r="AA499" s="408"/>
      <c r="AB499" s="598"/>
      <c r="AC499" s="443"/>
      <c r="AD499" s="443"/>
      <c r="AE499" s="667"/>
      <c r="AF499" s="408"/>
      <c r="AG499" s="408"/>
      <c r="AH499" s="408"/>
      <c r="AI499" s="513"/>
      <c r="AJ499" s="713"/>
      <c r="AK499" s="595"/>
      <c r="AL499" s="595"/>
      <c r="AM499" s="716"/>
      <c r="AN499" s="720"/>
    </row>
    <row r="500" spans="1:40" ht="15.75" thickBot="1">
      <c r="A500" s="292"/>
      <c r="B500" s="441"/>
      <c r="C500" s="408"/>
      <c r="D500" s="281"/>
      <c r="E500" s="531"/>
      <c r="F500" s="281"/>
      <c r="G500" s="531"/>
      <c r="H500" s="577" t="s">
        <v>163</v>
      </c>
      <c r="I500" s="113" t="s">
        <v>68</v>
      </c>
      <c r="J500" s="450"/>
      <c r="K500" s="453"/>
      <c r="L500" s="408"/>
      <c r="M500" s="699"/>
      <c r="N500" s="531"/>
      <c r="O500" s="284"/>
      <c r="P500" s="286"/>
      <c r="Q500" s="286"/>
      <c r="R500" s="286"/>
      <c r="S500" s="501"/>
      <c r="T500" s="501"/>
      <c r="U500" s="501"/>
      <c r="V500" s="501"/>
      <c r="W500" s="501"/>
      <c r="X500" s="501"/>
      <c r="Y500" s="408"/>
      <c r="Z500" s="501"/>
      <c r="AA500" s="408"/>
      <c r="AB500" s="598"/>
      <c r="AC500" s="443"/>
      <c r="AD500" s="443"/>
      <c r="AE500" s="667"/>
      <c r="AF500" s="408"/>
      <c r="AG500" s="408"/>
      <c r="AH500" s="408"/>
      <c r="AI500" s="513"/>
      <c r="AJ500" s="713"/>
      <c r="AK500" s="595"/>
      <c r="AL500" s="595"/>
      <c r="AM500" s="716"/>
      <c r="AN500" s="720"/>
    </row>
    <row r="501" spans="1:40" ht="15.75" thickBot="1">
      <c r="A501" s="293"/>
      <c r="B501" s="687"/>
      <c r="C501" s="455"/>
      <c r="D501" s="282"/>
      <c r="E501" s="532"/>
      <c r="F501" s="282"/>
      <c r="G501" s="532"/>
      <c r="H501" s="578"/>
      <c r="I501" s="113" t="s">
        <v>68</v>
      </c>
      <c r="J501" s="558"/>
      <c r="K501" s="560"/>
      <c r="L501" s="408"/>
      <c r="M501" s="700"/>
      <c r="N501" s="532"/>
      <c r="O501" s="284"/>
      <c r="P501" s="286"/>
      <c r="Q501" s="286"/>
      <c r="R501" s="286"/>
      <c r="S501" s="544"/>
      <c r="T501" s="544"/>
      <c r="U501" s="544"/>
      <c r="V501" s="544"/>
      <c r="W501" s="544"/>
      <c r="X501" s="544"/>
      <c r="Y501" s="455"/>
      <c r="Z501" s="544"/>
      <c r="AA501" s="455"/>
      <c r="AB501" s="599"/>
      <c r="AC501" s="443"/>
      <c r="AD501" s="443"/>
      <c r="AE501" s="668"/>
      <c r="AF501" s="455"/>
      <c r="AG501" s="455"/>
      <c r="AH501" s="408"/>
      <c r="AI501" s="514"/>
      <c r="AJ501" s="714"/>
      <c r="AK501" s="596"/>
      <c r="AL501" s="596"/>
      <c r="AM501" s="717"/>
      <c r="AN501" s="865"/>
    </row>
    <row r="502" spans="1:40" ht="15" customHeight="1" thickBot="1">
      <c r="A502" s="286">
        <v>18</v>
      </c>
      <c r="B502" s="871" t="s">
        <v>502</v>
      </c>
      <c r="C502" s="457" t="s">
        <v>215</v>
      </c>
      <c r="D502" s="284" t="s">
        <v>32</v>
      </c>
      <c r="E502" s="462" t="s">
        <v>214</v>
      </c>
      <c r="F502" s="284" t="s">
        <v>213</v>
      </c>
      <c r="G502" s="284" t="s">
        <v>100</v>
      </c>
      <c r="H502" s="53" t="s">
        <v>194</v>
      </c>
      <c r="I502" s="113" t="s">
        <v>68</v>
      </c>
      <c r="J502" s="557">
        <f>COUNTIF(I502:I527,[3]DATOS!$D$24)</f>
        <v>26</v>
      </c>
      <c r="K502" s="278" t="str">
        <f>+IF(AND(J502&lt;6,J502&gt;0),"Moderado",IF(AND(J502&lt;12,J502&gt;5),"Mayor",IF(AND(J502&lt;20,J502&gt;11),"Catastrófico","Responda las Preguntas de Impacto")))</f>
        <v>Responda las Preguntas de Impacto</v>
      </c>
      <c r="L502" s="407"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519"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04" t="s">
        <v>212</v>
      </c>
      <c r="O502" s="284" t="s">
        <v>65</v>
      </c>
      <c r="P502" s="56" t="s">
        <v>179</v>
      </c>
      <c r="Q502" s="45" t="s">
        <v>76</v>
      </c>
      <c r="R502" s="55">
        <f>+IFERROR(VLOOKUP(Q502,[22]DATOS!$E$2:$F$17,2,FALSE),"")</f>
        <v>15</v>
      </c>
      <c r="S502" s="286">
        <f>SUM(R502:R509)</f>
        <v>100</v>
      </c>
      <c r="T502" s="286" t="str">
        <f>+IF(AND(S502&lt;=100,S502&gt;=96),"Fuerte",IF(AND(S502&lt;=95,S502&gt;=86),"Moderado",IF(AND(S502&lt;=85,J502&gt;=0),"Débil"," ")))</f>
        <v>Fuerte</v>
      </c>
      <c r="U502" s="286" t="s">
        <v>90</v>
      </c>
      <c r="V502" s="286"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286">
        <f>IF(V502="Fuerte",100,IF(V502="Moderado",50,IF(V502="Débil",0)))</f>
        <v>100</v>
      </c>
      <c r="X502" s="543">
        <f>AVERAGE(W502:W523)</f>
        <v>100</v>
      </c>
      <c r="Y502" s="545" t="s">
        <v>207</v>
      </c>
      <c r="Z502" s="543" t="s">
        <v>191</v>
      </c>
      <c r="AA502" s="681" t="s">
        <v>211</v>
      </c>
      <c r="AB502" s="681" t="str">
        <f>+IF(X502=100,"Fuerte",IF(AND(X502&lt;=99,X502&gt;=50),"Moderado",IF(X502&lt;50,"Débil"," ")))</f>
        <v>Fuerte</v>
      </c>
      <c r="AC502" s="681" t="s">
        <v>95</v>
      </c>
      <c r="AD502" s="681" t="s">
        <v>95</v>
      </c>
      <c r="AE502" s="545"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284"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45" t="str">
        <f>K502</f>
        <v>Responda las Preguntas de Impacto</v>
      </c>
      <c r="AH502" s="407"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519"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50" t="s">
        <v>446</v>
      </c>
      <c r="AK502" s="413">
        <v>43497</v>
      </c>
      <c r="AL502" s="413">
        <v>43830</v>
      </c>
      <c r="AM502" s="550" t="s">
        <v>204</v>
      </c>
      <c r="AN502" s="730" t="s">
        <v>210</v>
      </c>
    </row>
    <row r="503" spans="1:40" ht="15.75" thickBot="1">
      <c r="A503" s="286"/>
      <c r="B503" s="441"/>
      <c r="C503" s="457"/>
      <c r="D503" s="284"/>
      <c r="E503" s="463"/>
      <c r="F503" s="284"/>
      <c r="G503" s="284"/>
      <c r="H503" s="53" t="s">
        <v>187</v>
      </c>
      <c r="I503" s="113" t="s">
        <v>68</v>
      </c>
      <c r="J503" s="450"/>
      <c r="K503" s="278"/>
      <c r="L503" s="408"/>
      <c r="M503" s="438"/>
      <c r="N503" s="304"/>
      <c r="O503" s="284"/>
      <c r="P503" s="56" t="s">
        <v>177</v>
      </c>
      <c r="Q503" s="45" t="s">
        <v>78</v>
      </c>
      <c r="R503" s="55">
        <f>+IFERROR(VLOOKUP(Q503,[22]DATOS!$E$2:$F$17,2,FALSE),"")</f>
        <v>15</v>
      </c>
      <c r="S503" s="286"/>
      <c r="T503" s="286"/>
      <c r="U503" s="286"/>
      <c r="V503" s="286"/>
      <c r="W503" s="286"/>
      <c r="X503" s="501"/>
      <c r="Y503" s="408"/>
      <c r="Z503" s="501"/>
      <c r="AA503" s="460"/>
      <c r="AB503" s="460"/>
      <c r="AC503" s="460"/>
      <c r="AD503" s="460"/>
      <c r="AE503" s="408"/>
      <c r="AF503" s="284"/>
      <c r="AG503" s="408"/>
      <c r="AH503" s="408"/>
      <c r="AI503" s="438"/>
      <c r="AJ503" s="551"/>
      <c r="AK503" s="414"/>
      <c r="AL503" s="414"/>
      <c r="AM503" s="551"/>
      <c r="AN503" s="513"/>
    </row>
    <row r="504" spans="1:40" ht="15.75" thickBot="1">
      <c r="A504" s="286"/>
      <c r="B504" s="441"/>
      <c r="C504" s="457"/>
      <c r="D504" s="284"/>
      <c r="E504" s="463"/>
      <c r="F504" s="284"/>
      <c r="G504" s="284"/>
      <c r="H504" s="53" t="s">
        <v>186</v>
      </c>
      <c r="I504" s="113" t="s">
        <v>68</v>
      </c>
      <c r="J504" s="450"/>
      <c r="K504" s="278"/>
      <c r="L504" s="408"/>
      <c r="M504" s="438"/>
      <c r="N504" s="304"/>
      <c r="O504" s="284"/>
      <c r="P504" s="56" t="s">
        <v>175</v>
      </c>
      <c r="Q504" s="45" t="s">
        <v>80</v>
      </c>
      <c r="R504" s="55">
        <f>+IFERROR(VLOOKUP(Q504,[22]DATOS!$E$2:$F$17,2,FALSE),"")</f>
        <v>15</v>
      </c>
      <c r="S504" s="286"/>
      <c r="T504" s="286"/>
      <c r="U504" s="286"/>
      <c r="V504" s="286"/>
      <c r="W504" s="286"/>
      <c r="X504" s="501"/>
      <c r="Y504" s="408"/>
      <c r="Z504" s="501"/>
      <c r="AA504" s="460"/>
      <c r="AB504" s="460"/>
      <c r="AC504" s="460"/>
      <c r="AD504" s="460"/>
      <c r="AE504" s="408"/>
      <c r="AF504" s="284"/>
      <c r="AG504" s="408"/>
      <c r="AH504" s="408"/>
      <c r="AI504" s="438"/>
      <c r="AJ504" s="551"/>
      <c r="AK504" s="414"/>
      <c r="AL504" s="414"/>
      <c r="AM504" s="551"/>
      <c r="AN504" s="513"/>
    </row>
    <row r="505" spans="1:40" ht="15.75" thickBot="1">
      <c r="A505" s="286"/>
      <c r="B505" s="441"/>
      <c r="C505" s="457"/>
      <c r="D505" s="284"/>
      <c r="E505" s="463"/>
      <c r="F505" s="284"/>
      <c r="G505" s="284"/>
      <c r="H505" s="53" t="s">
        <v>185</v>
      </c>
      <c r="I505" s="113" t="s">
        <v>68</v>
      </c>
      <c r="J505" s="450"/>
      <c r="K505" s="278"/>
      <c r="L505" s="408"/>
      <c r="M505" s="438"/>
      <c r="N505" s="304"/>
      <c r="O505" s="284"/>
      <c r="P505" s="56" t="s">
        <v>173</v>
      </c>
      <c r="Q505" s="45" t="s">
        <v>82</v>
      </c>
      <c r="R505" s="55">
        <f>+IFERROR(VLOOKUP(Q505,[22]DATOS!$E$2:$F$17,2,FALSE),"")</f>
        <v>15</v>
      </c>
      <c r="S505" s="286"/>
      <c r="T505" s="286"/>
      <c r="U505" s="286"/>
      <c r="V505" s="286"/>
      <c r="W505" s="286"/>
      <c r="X505" s="501"/>
      <c r="Y505" s="408"/>
      <c r="Z505" s="501"/>
      <c r="AA505" s="460"/>
      <c r="AB505" s="460"/>
      <c r="AC505" s="460"/>
      <c r="AD505" s="460"/>
      <c r="AE505" s="408"/>
      <c r="AF505" s="284"/>
      <c r="AG505" s="408"/>
      <c r="AH505" s="408"/>
      <c r="AI505" s="438"/>
      <c r="AJ505" s="551"/>
      <c r="AK505" s="414"/>
      <c r="AL505" s="414"/>
      <c r="AM505" s="551"/>
      <c r="AN505" s="513"/>
    </row>
    <row r="506" spans="1:40" ht="15.75" thickBot="1">
      <c r="A506" s="286"/>
      <c r="B506" s="441"/>
      <c r="C506" s="457"/>
      <c r="D506" s="284"/>
      <c r="E506" s="463"/>
      <c r="F506" s="284"/>
      <c r="G506" s="284"/>
      <c r="H506" s="53" t="s">
        <v>184</v>
      </c>
      <c r="I506" s="113" t="s">
        <v>68</v>
      </c>
      <c r="J506" s="450"/>
      <c r="K506" s="278"/>
      <c r="L506" s="408"/>
      <c r="M506" s="438"/>
      <c r="N506" s="304"/>
      <c r="O506" s="284"/>
      <c r="P506" s="56" t="s">
        <v>171</v>
      </c>
      <c r="Q506" s="45" t="s">
        <v>85</v>
      </c>
      <c r="R506" s="55">
        <f>+IFERROR(VLOOKUP(Q506,[22]DATOS!$E$2:$F$17,2,FALSE),"")</f>
        <v>15</v>
      </c>
      <c r="S506" s="286"/>
      <c r="T506" s="286"/>
      <c r="U506" s="286"/>
      <c r="V506" s="286"/>
      <c r="W506" s="286"/>
      <c r="X506" s="501"/>
      <c r="Y506" s="408"/>
      <c r="Z506" s="501"/>
      <c r="AA506" s="460"/>
      <c r="AB506" s="460"/>
      <c r="AC506" s="460"/>
      <c r="AD506" s="460"/>
      <c r="AE506" s="408"/>
      <c r="AF506" s="284"/>
      <c r="AG506" s="408"/>
      <c r="AH506" s="408"/>
      <c r="AI506" s="438"/>
      <c r="AJ506" s="551"/>
      <c r="AK506" s="414"/>
      <c r="AL506" s="414"/>
      <c r="AM506" s="551"/>
      <c r="AN506" s="513"/>
    </row>
    <row r="507" spans="1:40" ht="15.75" thickBot="1">
      <c r="A507" s="286"/>
      <c r="B507" s="441"/>
      <c r="C507" s="457"/>
      <c r="D507" s="284"/>
      <c r="E507" s="463"/>
      <c r="F507" s="284"/>
      <c r="G507" s="284"/>
      <c r="H507" s="53" t="s">
        <v>183</v>
      </c>
      <c r="I507" s="113" t="s">
        <v>68</v>
      </c>
      <c r="J507" s="450"/>
      <c r="K507" s="278"/>
      <c r="L507" s="408"/>
      <c r="M507" s="438"/>
      <c r="N507" s="304"/>
      <c r="O507" s="284"/>
      <c r="P507" s="56" t="s">
        <v>170</v>
      </c>
      <c r="Q507" s="45" t="s">
        <v>98</v>
      </c>
      <c r="R507" s="55">
        <f>+IFERROR(VLOOKUP(Q507,[22]DATOS!$E$2:$F$17,2,FALSE),"")</f>
        <v>15</v>
      </c>
      <c r="S507" s="286"/>
      <c r="T507" s="286"/>
      <c r="U507" s="286"/>
      <c r="V507" s="286"/>
      <c r="W507" s="286"/>
      <c r="X507" s="501"/>
      <c r="Y507" s="408"/>
      <c r="Z507" s="501"/>
      <c r="AA507" s="460"/>
      <c r="AB507" s="460"/>
      <c r="AC507" s="460"/>
      <c r="AD507" s="460"/>
      <c r="AE507" s="408"/>
      <c r="AF507" s="284"/>
      <c r="AG507" s="408"/>
      <c r="AH507" s="408"/>
      <c r="AI507" s="438"/>
      <c r="AJ507" s="551"/>
      <c r="AK507" s="414"/>
      <c r="AL507" s="414"/>
      <c r="AM507" s="551"/>
      <c r="AN507" s="513"/>
    </row>
    <row r="508" spans="1:40" ht="15.75" thickBot="1">
      <c r="A508" s="286"/>
      <c r="B508" s="441"/>
      <c r="C508" s="457"/>
      <c r="D508" s="284"/>
      <c r="E508" s="464"/>
      <c r="F508" s="284"/>
      <c r="G508" s="284"/>
      <c r="H508" s="53" t="s">
        <v>182</v>
      </c>
      <c r="I508" s="113" t="s">
        <v>68</v>
      </c>
      <c r="J508" s="450"/>
      <c r="K508" s="278"/>
      <c r="L508" s="408"/>
      <c r="M508" s="438"/>
      <c r="N508" s="304"/>
      <c r="O508" s="284"/>
      <c r="P508" s="56" t="s">
        <v>168</v>
      </c>
      <c r="Q508" s="50" t="s">
        <v>87</v>
      </c>
      <c r="R508" s="55">
        <f>+IFERROR(VLOOKUP(Q508,[22]DATOS!$E$2:$F$17,2,FALSE),"")</f>
        <v>10</v>
      </c>
      <c r="S508" s="286"/>
      <c r="T508" s="286"/>
      <c r="U508" s="286"/>
      <c r="V508" s="286"/>
      <c r="W508" s="286"/>
      <c r="X508" s="501"/>
      <c r="Y508" s="408"/>
      <c r="Z508" s="501"/>
      <c r="AA508" s="460"/>
      <c r="AB508" s="460"/>
      <c r="AC508" s="460"/>
      <c r="AD508" s="460"/>
      <c r="AE508" s="408"/>
      <c r="AF508" s="284"/>
      <c r="AG508" s="408"/>
      <c r="AH508" s="408"/>
      <c r="AI508" s="438"/>
      <c r="AJ508" s="551"/>
      <c r="AK508" s="414"/>
      <c r="AL508" s="414"/>
      <c r="AM508" s="551"/>
      <c r="AN508" s="513"/>
    </row>
    <row r="509" spans="1:40" ht="30.75" thickBot="1">
      <c r="A509" s="286"/>
      <c r="B509" s="441"/>
      <c r="C509" s="457"/>
      <c r="D509" s="284"/>
      <c r="E509" s="462" t="s">
        <v>209</v>
      </c>
      <c r="F509" s="284"/>
      <c r="G509" s="284"/>
      <c r="H509" s="53" t="s">
        <v>181</v>
      </c>
      <c r="I509" s="113" t="s">
        <v>68</v>
      </c>
      <c r="J509" s="450"/>
      <c r="K509" s="278"/>
      <c r="L509" s="408"/>
      <c r="M509" s="438"/>
      <c r="N509" s="304"/>
      <c r="O509" s="284"/>
      <c r="P509" s="880"/>
      <c r="Q509" s="880"/>
      <c r="R509" s="880"/>
      <c r="S509" s="286"/>
      <c r="T509" s="286"/>
      <c r="U509" s="286"/>
      <c r="V509" s="286"/>
      <c r="W509" s="286"/>
      <c r="X509" s="501"/>
      <c r="Y509" s="408"/>
      <c r="Z509" s="501"/>
      <c r="AA509" s="460"/>
      <c r="AB509" s="460"/>
      <c r="AC509" s="460"/>
      <c r="AD509" s="460"/>
      <c r="AE509" s="408"/>
      <c r="AF509" s="284"/>
      <c r="AG509" s="408"/>
      <c r="AH509" s="408"/>
      <c r="AI509" s="438"/>
      <c r="AJ509" s="551"/>
      <c r="AK509" s="414"/>
      <c r="AL509" s="414"/>
      <c r="AM509" s="551"/>
      <c r="AN509" s="513"/>
    </row>
    <row r="510" spans="1:40" ht="15.75" thickBot="1">
      <c r="A510" s="286"/>
      <c r="B510" s="441"/>
      <c r="C510" s="457"/>
      <c r="D510" s="284"/>
      <c r="E510" s="463"/>
      <c r="F510" s="284"/>
      <c r="G510" s="284"/>
      <c r="H510" s="53" t="s">
        <v>180</v>
      </c>
      <c r="I510" s="113" t="s">
        <v>68</v>
      </c>
      <c r="J510" s="450"/>
      <c r="K510" s="278"/>
      <c r="L510" s="408"/>
      <c r="M510" s="438"/>
      <c r="N510" s="304"/>
      <c r="O510" s="284"/>
      <c r="P510" s="314"/>
      <c r="Q510" s="314"/>
      <c r="R510" s="314"/>
      <c r="S510" s="286"/>
      <c r="T510" s="286"/>
      <c r="U510" s="286"/>
      <c r="V510" s="286"/>
      <c r="W510" s="286"/>
      <c r="X510" s="501"/>
      <c r="Y510" s="408"/>
      <c r="Z510" s="501"/>
      <c r="AA510" s="460"/>
      <c r="AB510" s="460"/>
      <c r="AC510" s="460"/>
      <c r="AD510" s="460"/>
      <c r="AE510" s="408"/>
      <c r="AF510" s="284"/>
      <c r="AG510" s="408"/>
      <c r="AH510" s="408"/>
      <c r="AI510" s="438"/>
      <c r="AJ510" s="551"/>
      <c r="AK510" s="414"/>
      <c r="AL510" s="414"/>
      <c r="AM510" s="551"/>
      <c r="AN510" s="513"/>
    </row>
    <row r="511" spans="1:40" ht="15.75" thickBot="1">
      <c r="A511" s="286"/>
      <c r="B511" s="441"/>
      <c r="C511" s="457"/>
      <c r="D511" s="284"/>
      <c r="E511" s="463"/>
      <c r="F511" s="284"/>
      <c r="G511" s="284"/>
      <c r="H511" s="53" t="s">
        <v>178</v>
      </c>
      <c r="I511" s="113" t="s">
        <v>68</v>
      </c>
      <c r="J511" s="450"/>
      <c r="K511" s="278"/>
      <c r="L511" s="408"/>
      <c r="M511" s="438"/>
      <c r="N511" s="304"/>
      <c r="O511" s="284"/>
      <c r="P511" s="314"/>
      <c r="Q511" s="314"/>
      <c r="R511" s="314"/>
      <c r="S511" s="286"/>
      <c r="T511" s="286"/>
      <c r="U511" s="286"/>
      <c r="V511" s="286"/>
      <c r="W511" s="286"/>
      <c r="X511" s="501"/>
      <c r="Y511" s="408"/>
      <c r="Z511" s="501"/>
      <c r="AA511" s="460"/>
      <c r="AB511" s="460"/>
      <c r="AC511" s="460"/>
      <c r="AD511" s="460"/>
      <c r="AE511" s="408"/>
      <c r="AF511" s="284"/>
      <c r="AG511" s="408"/>
      <c r="AH511" s="408"/>
      <c r="AI511" s="438"/>
      <c r="AJ511" s="551"/>
      <c r="AK511" s="414"/>
      <c r="AL511" s="414"/>
      <c r="AM511" s="551"/>
      <c r="AN511" s="513"/>
    </row>
    <row r="512" spans="1:40" ht="15.75" thickBot="1">
      <c r="A512" s="286"/>
      <c r="B512" s="441"/>
      <c r="C512" s="457"/>
      <c r="D512" s="284"/>
      <c r="E512" s="463"/>
      <c r="F512" s="284"/>
      <c r="G512" s="284"/>
      <c r="H512" s="53" t="s">
        <v>176</v>
      </c>
      <c r="I512" s="113" t="s">
        <v>68</v>
      </c>
      <c r="J512" s="450"/>
      <c r="K512" s="278"/>
      <c r="L512" s="408"/>
      <c r="M512" s="438"/>
      <c r="N512" s="304"/>
      <c r="O512" s="284"/>
      <c r="P512" s="314"/>
      <c r="Q512" s="314"/>
      <c r="R512" s="314"/>
      <c r="S512" s="286"/>
      <c r="T512" s="286"/>
      <c r="U512" s="286"/>
      <c r="V512" s="286"/>
      <c r="W512" s="286"/>
      <c r="X512" s="501"/>
      <c r="Y512" s="408"/>
      <c r="Z512" s="501"/>
      <c r="AA512" s="460"/>
      <c r="AB512" s="460"/>
      <c r="AC512" s="460"/>
      <c r="AD512" s="460"/>
      <c r="AE512" s="408"/>
      <c r="AF512" s="284"/>
      <c r="AG512" s="408"/>
      <c r="AH512" s="408"/>
      <c r="AI512" s="438"/>
      <c r="AJ512" s="551"/>
      <c r="AK512" s="414"/>
      <c r="AL512" s="414"/>
      <c r="AM512" s="551"/>
      <c r="AN512" s="513"/>
    </row>
    <row r="513" spans="1:40" ht="15.75" thickBot="1">
      <c r="A513" s="286"/>
      <c r="B513" s="441"/>
      <c r="C513" s="457"/>
      <c r="D513" s="284"/>
      <c r="E513" s="463"/>
      <c r="F513" s="284"/>
      <c r="G513" s="284"/>
      <c r="H513" s="53" t="s">
        <v>174</v>
      </c>
      <c r="I513" s="113" t="s">
        <v>68</v>
      </c>
      <c r="J513" s="450"/>
      <c r="K513" s="278"/>
      <c r="L513" s="408"/>
      <c r="M513" s="438"/>
      <c r="N513" s="304"/>
      <c r="O513" s="284"/>
      <c r="P513" s="314"/>
      <c r="Q513" s="314"/>
      <c r="R513" s="314"/>
      <c r="S513" s="286"/>
      <c r="T513" s="286"/>
      <c r="U513" s="286"/>
      <c r="V513" s="286"/>
      <c r="W513" s="286"/>
      <c r="X513" s="501"/>
      <c r="Y513" s="408"/>
      <c r="Z513" s="501"/>
      <c r="AA513" s="460"/>
      <c r="AB513" s="460"/>
      <c r="AC513" s="460"/>
      <c r="AD513" s="460"/>
      <c r="AE513" s="408"/>
      <c r="AF513" s="284"/>
      <c r="AG513" s="408"/>
      <c r="AH513" s="408"/>
      <c r="AI513" s="438"/>
      <c r="AJ513" s="551"/>
      <c r="AK513" s="414"/>
      <c r="AL513" s="414"/>
      <c r="AM513" s="551"/>
      <c r="AN513" s="513"/>
    </row>
    <row r="514" spans="1:40" ht="15.75" thickBot="1">
      <c r="A514" s="286"/>
      <c r="B514" s="441"/>
      <c r="C514" s="457"/>
      <c r="D514" s="284"/>
      <c r="E514" s="463"/>
      <c r="F514" s="284"/>
      <c r="G514" s="284"/>
      <c r="H514" s="421" t="s">
        <v>172</v>
      </c>
      <c r="I514" s="113" t="s">
        <v>68</v>
      </c>
      <c r="J514" s="450"/>
      <c r="K514" s="278"/>
      <c r="L514" s="408"/>
      <c r="M514" s="438"/>
      <c r="N514" s="304"/>
      <c r="O514" s="284"/>
      <c r="P514" s="314"/>
      <c r="Q514" s="314"/>
      <c r="R514" s="314"/>
      <c r="S514" s="286"/>
      <c r="T514" s="286"/>
      <c r="U514" s="286"/>
      <c r="V514" s="286"/>
      <c r="W514" s="286"/>
      <c r="X514" s="501"/>
      <c r="Y514" s="408"/>
      <c r="Z514" s="501"/>
      <c r="AA514" s="460"/>
      <c r="AB514" s="460"/>
      <c r="AC514" s="460"/>
      <c r="AD514" s="460"/>
      <c r="AE514" s="408"/>
      <c r="AF514" s="284"/>
      <c r="AG514" s="408"/>
      <c r="AH514" s="408"/>
      <c r="AI514" s="438"/>
      <c r="AJ514" s="551"/>
      <c r="AK514" s="414"/>
      <c r="AL514" s="414"/>
      <c r="AM514" s="551"/>
      <c r="AN514" s="513"/>
    </row>
    <row r="515" spans="1:40" ht="15.75" thickBot="1">
      <c r="A515" s="286"/>
      <c r="B515" s="441"/>
      <c r="C515" s="457"/>
      <c r="D515" s="284"/>
      <c r="E515" s="463"/>
      <c r="F515" s="284"/>
      <c r="G515" s="284"/>
      <c r="H515" s="421"/>
      <c r="I515" s="113" t="s">
        <v>68</v>
      </c>
      <c r="J515" s="450"/>
      <c r="K515" s="278"/>
      <c r="L515" s="408"/>
      <c r="M515" s="438"/>
      <c r="N515" s="304"/>
      <c r="O515" s="284"/>
      <c r="P515" s="314"/>
      <c r="Q515" s="314"/>
      <c r="R515" s="314"/>
      <c r="S515" s="286"/>
      <c r="T515" s="286"/>
      <c r="U515" s="286"/>
      <c r="V515" s="286"/>
      <c r="W515" s="286"/>
      <c r="X515" s="501"/>
      <c r="Y515" s="408"/>
      <c r="Z515" s="501"/>
      <c r="AA515" s="460"/>
      <c r="AB515" s="460"/>
      <c r="AC515" s="460"/>
      <c r="AD515" s="460"/>
      <c r="AE515" s="408"/>
      <c r="AF515" s="284"/>
      <c r="AG515" s="408"/>
      <c r="AH515" s="408"/>
      <c r="AI515" s="438"/>
      <c r="AJ515" s="551"/>
      <c r="AK515" s="414"/>
      <c r="AL515" s="414"/>
      <c r="AM515" s="551"/>
      <c r="AN515" s="513"/>
    </row>
    <row r="516" spans="1:40" ht="15.75" thickBot="1">
      <c r="A516" s="286"/>
      <c r="B516" s="441"/>
      <c r="C516" s="457"/>
      <c r="D516" s="284"/>
      <c r="E516" s="463"/>
      <c r="F516" s="284"/>
      <c r="G516" s="284"/>
      <c r="H516" s="421" t="s">
        <v>169</v>
      </c>
      <c r="I516" s="113" t="s">
        <v>68</v>
      </c>
      <c r="J516" s="450"/>
      <c r="K516" s="278"/>
      <c r="L516" s="408"/>
      <c r="M516" s="438"/>
      <c r="N516" s="304"/>
      <c r="O516" s="284"/>
      <c r="P516" s="881"/>
      <c r="Q516" s="881"/>
      <c r="R516" s="881"/>
      <c r="S516" s="286"/>
      <c r="T516" s="286"/>
      <c r="U516" s="286"/>
      <c r="V516" s="286"/>
      <c r="W516" s="286"/>
      <c r="X516" s="501"/>
      <c r="Y516" s="409"/>
      <c r="Z516" s="502"/>
      <c r="AA516" s="729"/>
      <c r="AB516" s="460"/>
      <c r="AC516" s="460"/>
      <c r="AD516" s="460"/>
      <c r="AE516" s="408"/>
      <c r="AF516" s="284"/>
      <c r="AG516" s="408"/>
      <c r="AH516" s="408"/>
      <c r="AI516" s="438"/>
      <c r="AJ516" s="552"/>
      <c r="AK516" s="415"/>
      <c r="AL516" s="415"/>
      <c r="AM516" s="552"/>
      <c r="AN516" s="722"/>
    </row>
    <row r="517" spans="1:40" ht="15.75" thickBot="1">
      <c r="A517" s="286"/>
      <c r="B517" s="441"/>
      <c r="C517" s="457"/>
      <c r="D517" s="284"/>
      <c r="E517" s="464"/>
      <c r="F517" s="284"/>
      <c r="G517" s="284"/>
      <c r="H517" s="421"/>
      <c r="I517" s="113" t="s">
        <v>68</v>
      </c>
      <c r="J517" s="450"/>
      <c r="K517" s="278"/>
      <c r="L517" s="408"/>
      <c r="M517" s="438"/>
      <c r="N517" s="530" t="s">
        <v>208</v>
      </c>
      <c r="O517" s="545" t="s">
        <v>65</v>
      </c>
      <c r="P517" s="50" t="s">
        <v>179</v>
      </c>
      <c r="Q517" s="45" t="s">
        <v>76</v>
      </c>
      <c r="R517" s="50">
        <f>+IFERROR(VLOOKUP(Q517,[22]DATOS!$E$2:$F$17,2,FALSE),"")</f>
        <v>15</v>
      </c>
      <c r="S517" s="543">
        <f>SUM(R517:R523)</f>
        <v>100</v>
      </c>
      <c r="T517" s="543" t="str">
        <f>+IF(AND(S517&lt;=100,S517&gt;=96),"Fuerte",IF(AND(S517&lt;=95,S517&gt;=86),"Moderado",IF(AND(S517&lt;=85,J510&gt;=0),"Débil"," ")))</f>
        <v>Fuerte</v>
      </c>
      <c r="U517" s="543" t="s">
        <v>90</v>
      </c>
      <c r="V517" s="545"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43">
        <f>IF(V517="Fuerte",100,IF(V517="Moderado",50,IF(V517="Débil",0)))</f>
        <v>100</v>
      </c>
      <c r="X517" s="501"/>
      <c r="Y517" s="545" t="s">
        <v>207</v>
      </c>
      <c r="Z517" s="600" t="s">
        <v>206</v>
      </c>
      <c r="AA517" s="877" t="s">
        <v>205</v>
      </c>
      <c r="AB517" s="460"/>
      <c r="AC517" s="460"/>
      <c r="AD517" s="460"/>
      <c r="AE517" s="408"/>
      <c r="AF517" s="284"/>
      <c r="AG517" s="408"/>
      <c r="AH517" s="408"/>
      <c r="AI517" s="438"/>
      <c r="AJ517" s="550" t="s">
        <v>445</v>
      </c>
      <c r="AK517" s="413">
        <v>43497</v>
      </c>
      <c r="AL517" s="413">
        <v>43830</v>
      </c>
      <c r="AM517" s="545" t="s">
        <v>204</v>
      </c>
      <c r="AN517" s="730" t="s">
        <v>203</v>
      </c>
    </row>
    <row r="518" spans="1:40" ht="15.75" thickBot="1">
      <c r="A518" s="286"/>
      <c r="B518" s="441"/>
      <c r="C518" s="457"/>
      <c r="D518" s="284"/>
      <c r="E518" s="462" t="s">
        <v>202</v>
      </c>
      <c r="F518" s="284"/>
      <c r="G518" s="284"/>
      <c r="H518" s="421" t="s">
        <v>167</v>
      </c>
      <c r="I518" s="113" t="s">
        <v>68</v>
      </c>
      <c r="J518" s="450"/>
      <c r="K518" s="278"/>
      <c r="L518" s="408"/>
      <c r="M518" s="438"/>
      <c r="N518" s="531"/>
      <c r="O518" s="408"/>
      <c r="P518" s="50" t="s">
        <v>177</v>
      </c>
      <c r="Q518" s="45" t="s">
        <v>78</v>
      </c>
      <c r="R518" s="50">
        <f>+IFERROR(VLOOKUP(Q518,[22]DATOS!$E$2:$F$17,2,FALSE),"")</f>
        <v>15</v>
      </c>
      <c r="S518" s="501"/>
      <c r="T518" s="501"/>
      <c r="U518" s="501"/>
      <c r="V518" s="408"/>
      <c r="W518" s="501"/>
      <c r="X518" s="501"/>
      <c r="Y518" s="408"/>
      <c r="Z518" s="875"/>
      <c r="AA518" s="878"/>
      <c r="AB518" s="460"/>
      <c r="AC518" s="460"/>
      <c r="AD518" s="460"/>
      <c r="AE518" s="408"/>
      <c r="AF518" s="284"/>
      <c r="AG518" s="408"/>
      <c r="AH518" s="408"/>
      <c r="AI518" s="438"/>
      <c r="AJ518" s="551"/>
      <c r="AK518" s="414"/>
      <c r="AL518" s="414"/>
      <c r="AM518" s="408"/>
      <c r="AN518" s="513"/>
    </row>
    <row r="519" spans="1:40" ht="15.75" thickBot="1">
      <c r="A519" s="286"/>
      <c r="B519" s="441"/>
      <c r="C519" s="457"/>
      <c r="D519" s="284"/>
      <c r="E519" s="463"/>
      <c r="F519" s="284"/>
      <c r="G519" s="284"/>
      <c r="H519" s="421"/>
      <c r="I519" s="113" t="s">
        <v>68</v>
      </c>
      <c r="J519" s="450"/>
      <c r="K519" s="278"/>
      <c r="L519" s="408"/>
      <c r="M519" s="438"/>
      <c r="N519" s="531"/>
      <c r="O519" s="408"/>
      <c r="P519" s="50" t="s">
        <v>175</v>
      </c>
      <c r="Q519" s="45" t="s">
        <v>80</v>
      </c>
      <c r="R519" s="50">
        <f>+IFERROR(VLOOKUP(Q519,[22]DATOS!$E$2:$F$17,2,FALSE),"")</f>
        <v>15</v>
      </c>
      <c r="S519" s="501"/>
      <c r="T519" s="501"/>
      <c r="U519" s="501"/>
      <c r="V519" s="408"/>
      <c r="W519" s="501"/>
      <c r="X519" s="501"/>
      <c r="Y519" s="408"/>
      <c r="Z519" s="875"/>
      <c r="AA519" s="878"/>
      <c r="AB519" s="460"/>
      <c r="AC519" s="460"/>
      <c r="AD519" s="460"/>
      <c r="AE519" s="408"/>
      <c r="AF519" s="284"/>
      <c r="AG519" s="408"/>
      <c r="AH519" s="408"/>
      <c r="AI519" s="438"/>
      <c r="AJ519" s="551"/>
      <c r="AK519" s="414"/>
      <c r="AL519" s="414"/>
      <c r="AM519" s="408"/>
      <c r="AN519" s="513"/>
    </row>
    <row r="520" spans="1:40" ht="15.75" thickBot="1">
      <c r="A520" s="286"/>
      <c r="B520" s="441"/>
      <c r="C520" s="457"/>
      <c r="D520" s="284"/>
      <c r="E520" s="463"/>
      <c r="F520" s="284"/>
      <c r="G520" s="284"/>
      <c r="H520" s="421" t="s">
        <v>166</v>
      </c>
      <c r="I520" s="113" t="s">
        <v>68</v>
      </c>
      <c r="J520" s="450"/>
      <c r="K520" s="278"/>
      <c r="L520" s="408"/>
      <c r="M520" s="438"/>
      <c r="N520" s="531"/>
      <c r="O520" s="408"/>
      <c r="P520" s="50" t="s">
        <v>173</v>
      </c>
      <c r="Q520" s="45" t="s">
        <v>82</v>
      </c>
      <c r="R520" s="50">
        <f>+IFERROR(VLOOKUP(Q520,[22]DATOS!$E$2:$F$17,2,FALSE),"")</f>
        <v>15</v>
      </c>
      <c r="S520" s="501"/>
      <c r="T520" s="501"/>
      <c r="U520" s="501"/>
      <c r="V520" s="408"/>
      <c r="W520" s="501"/>
      <c r="X520" s="501"/>
      <c r="Y520" s="408"/>
      <c r="Z520" s="875"/>
      <c r="AA520" s="878"/>
      <c r="AB520" s="460"/>
      <c r="AC520" s="460"/>
      <c r="AD520" s="460"/>
      <c r="AE520" s="408"/>
      <c r="AF520" s="284"/>
      <c r="AG520" s="408"/>
      <c r="AH520" s="408"/>
      <c r="AI520" s="438"/>
      <c r="AJ520" s="551"/>
      <c r="AK520" s="414"/>
      <c r="AL520" s="414"/>
      <c r="AM520" s="408"/>
      <c r="AN520" s="513"/>
    </row>
    <row r="521" spans="1:40" ht="15.75" thickBot="1">
      <c r="A521" s="286"/>
      <c r="B521" s="441"/>
      <c r="C521" s="457"/>
      <c r="D521" s="284"/>
      <c r="E521" s="463"/>
      <c r="F521" s="284"/>
      <c r="G521" s="284"/>
      <c r="H521" s="421"/>
      <c r="I521" s="113" t="s">
        <v>68</v>
      </c>
      <c r="J521" s="450"/>
      <c r="K521" s="278"/>
      <c r="L521" s="408"/>
      <c r="M521" s="438"/>
      <c r="N521" s="531"/>
      <c r="O521" s="408"/>
      <c r="P521" s="50" t="s">
        <v>171</v>
      </c>
      <c r="Q521" s="45" t="s">
        <v>85</v>
      </c>
      <c r="R521" s="50">
        <f>+IFERROR(VLOOKUP(Q521,[22]DATOS!$E$2:$F$17,2,FALSE),"")</f>
        <v>15</v>
      </c>
      <c r="S521" s="501"/>
      <c r="T521" s="501"/>
      <c r="U521" s="501"/>
      <c r="V521" s="408"/>
      <c r="W521" s="501"/>
      <c r="X521" s="501"/>
      <c r="Y521" s="408"/>
      <c r="Z521" s="875"/>
      <c r="AA521" s="878"/>
      <c r="AB521" s="460"/>
      <c r="AC521" s="460"/>
      <c r="AD521" s="460"/>
      <c r="AE521" s="408"/>
      <c r="AF521" s="284"/>
      <c r="AG521" s="408"/>
      <c r="AH521" s="408"/>
      <c r="AI521" s="438"/>
      <c r="AJ521" s="551"/>
      <c r="AK521" s="414"/>
      <c r="AL521" s="414"/>
      <c r="AM521" s="408"/>
      <c r="AN521" s="513"/>
    </row>
    <row r="522" spans="1:40" ht="15.75" thickBot="1">
      <c r="A522" s="286"/>
      <c r="B522" s="441"/>
      <c r="C522" s="457"/>
      <c r="D522" s="284"/>
      <c r="E522" s="463"/>
      <c r="F522" s="284"/>
      <c r="G522" s="284"/>
      <c r="H522" s="421" t="s">
        <v>165</v>
      </c>
      <c r="I522" s="113" t="s">
        <v>68</v>
      </c>
      <c r="J522" s="450"/>
      <c r="K522" s="278"/>
      <c r="L522" s="408"/>
      <c r="M522" s="438"/>
      <c r="N522" s="531"/>
      <c r="O522" s="408"/>
      <c r="P522" s="50" t="s">
        <v>170</v>
      </c>
      <c r="Q522" s="45" t="s">
        <v>98</v>
      </c>
      <c r="R522" s="50">
        <f>+IFERROR(VLOOKUP(Q522,[22]DATOS!$E$2:$F$17,2,FALSE),"")</f>
        <v>15</v>
      </c>
      <c r="S522" s="501"/>
      <c r="T522" s="501"/>
      <c r="U522" s="501"/>
      <c r="V522" s="408"/>
      <c r="W522" s="501"/>
      <c r="X522" s="501"/>
      <c r="Y522" s="408"/>
      <c r="Z522" s="875"/>
      <c r="AA522" s="878"/>
      <c r="AB522" s="460"/>
      <c r="AC522" s="460"/>
      <c r="AD522" s="460"/>
      <c r="AE522" s="408"/>
      <c r="AF522" s="284"/>
      <c r="AG522" s="408"/>
      <c r="AH522" s="408"/>
      <c r="AI522" s="438"/>
      <c r="AJ522" s="551"/>
      <c r="AK522" s="414"/>
      <c r="AL522" s="414"/>
      <c r="AM522" s="408"/>
      <c r="AN522" s="513"/>
    </row>
    <row r="523" spans="1:40" ht="15.75" thickBot="1">
      <c r="A523" s="286"/>
      <c r="B523" s="441"/>
      <c r="C523" s="457"/>
      <c r="D523" s="284"/>
      <c r="E523" s="463"/>
      <c r="F523" s="284"/>
      <c r="G523" s="284"/>
      <c r="H523" s="421"/>
      <c r="I523" s="113" t="s">
        <v>68</v>
      </c>
      <c r="J523" s="450"/>
      <c r="K523" s="278"/>
      <c r="L523" s="408"/>
      <c r="M523" s="438"/>
      <c r="N523" s="531"/>
      <c r="O523" s="408"/>
      <c r="P523" s="50" t="s">
        <v>168</v>
      </c>
      <c r="Q523" s="50" t="s">
        <v>87</v>
      </c>
      <c r="R523" s="50">
        <f>+IFERROR(VLOOKUP(Q523,[22]DATOS!$E$2:$F$17,2,FALSE),"")</f>
        <v>10</v>
      </c>
      <c r="S523" s="501"/>
      <c r="T523" s="501"/>
      <c r="U523" s="501"/>
      <c r="V523" s="408"/>
      <c r="W523" s="501"/>
      <c r="X523" s="501"/>
      <c r="Y523" s="408"/>
      <c r="Z523" s="875"/>
      <c r="AA523" s="878"/>
      <c r="AB523" s="460"/>
      <c r="AC523" s="460"/>
      <c r="AD523" s="460"/>
      <c r="AE523" s="408"/>
      <c r="AF523" s="284"/>
      <c r="AG523" s="408"/>
      <c r="AH523" s="408"/>
      <c r="AI523" s="438"/>
      <c r="AJ523" s="551"/>
      <c r="AK523" s="414"/>
      <c r="AL523" s="414"/>
      <c r="AM523" s="408"/>
      <c r="AN523" s="513"/>
    </row>
    <row r="524" spans="1:40" ht="15.75" thickBot="1">
      <c r="A524" s="286"/>
      <c r="B524" s="441"/>
      <c r="C524" s="457"/>
      <c r="D524" s="284"/>
      <c r="E524" s="463"/>
      <c r="F524" s="284"/>
      <c r="G524" s="284"/>
      <c r="H524" s="421" t="s">
        <v>164</v>
      </c>
      <c r="I524" s="113" t="s">
        <v>68</v>
      </c>
      <c r="J524" s="450"/>
      <c r="K524" s="278"/>
      <c r="L524" s="408"/>
      <c r="M524" s="438"/>
      <c r="N524" s="531"/>
      <c r="O524" s="408"/>
      <c r="P524" s="543"/>
      <c r="Q524" s="543"/>
      <c r="R524" s="543" t="str">
        <f>+IFERROR(VLOOKUP(Q524,[22]DATOS!$E$2:$F$17,2,FALSE),"")</f>
        <v/>
      </c>
      <c r="S524" s="501"/>
      <c r="T524" s="501"/>
      <c r="U524" s="501"/>
      <c r="V524" s="408"/>
      <c r="W524" s="501"/>
      <c r="X524" s="501"/>
      <c r="Y524" s="408"/>
      <c r="Z524" s="875"/>
      <c r="AA524" s="878"/>
      <c r="AB524" s="460"/>
      <c r="AC524" s="460"/>
      <c r="AD524" s="460"/>
      <c r="AE524" s="408"/>
      <c r="AF524" s="284"/>
      <c r="AG524" s="408"/>
      <c r="AH524" s="408"/>
      <c r="AI524" s="438"/>
      <c r="AJ524" s="551"/>
      <c r="AK524" s="414"/>
      <c r="AL524" s="414"/>
      <c r="AM524" s="408"/>
      <c r="AN524" s="513"/>
    </row>
    <row r="525" spans="1:40" ht="15.75" thickBot="1">
      <c r="A525" s="286"/>
      <c r="B525" s="441"/>
      <c r="C525" s="457"/>
      <c r="D525" s="284"/>
      <c r="E525" s="463"/>
      <c r="F525" s="284"/>
      <c r="G525" s="284"/>
      <c r="H525" s="421"/>
      <c r="I525" s="113" t="s">
        <v>68</v>
      </c>
      <c r="J525" s="450"/>
      <c r="K525" s="278"/>
      <c r="L525" s="408"/>
      <c r="M525" s="438"/>
      <c r="N525" s="531"/>
      <c r="O525" s="408"/>
      <c r="P525" s="501"/>
      <c r="Q525" s="501"/>
      <c r="R525" s="501"/>
      <c r="S525" s="501"/>
      <c r="T525" s="501"/>
      <c r="U525" s="501"/>
      <c r="V525" s="408"/>
      <c r="W525" s="501"/>
      <c r="X525" s="501"/>
      <c r="Y525" s="408"/>
      <c r="Z525" s="875"/>
      <c r="AA525" s="878"/>
      <c r="AB525" s="460"/>
      <c r="AC525" s="460"/>
      <c r="AD525" s="460"/>
      <c r="AE525" s="408"/>
      <c r="AF525" s="284"/>
      <c r="AG525" s="408"/>
      <c r="AH525" s="408"/>
      <c r="AI525" s="438"/>
      <c r="AJ525" s="551"/>
      <c r="AK525" s="414"/>
      <c r="AL525" s="414"/>
      <c r="AM525" s="408"/>
      <c r="AN525" s="513"/>
    </row>
    <row r="526" spans="1:40" ht="15.75" thickBot="1">
      <c r="A526" s="286"/>
      <c r="B526" s="441"/>
      <c r="C526" s="457"/>
      <c r="D526" s="284"/>
      <c r="E526" s="463"/>
      <c r="F526" s="284"/>
      <c r="G526" s="284"/>
      <c r="H526" s="421" t="s">
        <v>163</v>
      </c>
      <c r="I526" s="113" t="s">
        <v>68</v>
      </c>
      <c r="J526" s="450"/>
      <c r="K526" s="278"/>
      <c r="L526" s="408"/>
      <c r="M526" s="438"/>
      <c r="N526" s="531"/>
      <c r="O526" s="408"/>
      <c r="P526" s="501"/>
      <c r="Q526" s="501"/>
      <c r="R526" s="501"/>
      <c r="S526" s="501"/>
      <c r="T526" s="501"/>
      <c r="U526" s="501"/>
      <c r="V526" s="408"/>
      <c r="W526" s="501"/>
      <c r="X526" s="501"/>
      <c r="Y526" s="408"/>
      <c r="Z526" s="875"/>
      <c r="AA526" s="878"/>
      <c r="AB526" s="460"/>
      <c r="AC526" s="460"/>
      <c r="AD526" s="460"/>
      <c r="AE526" s="408"/>
      <c r="AF526" s="284"/>
      <c r="AG526" s="408"/>
      <c r="AH526" s="408"/>
      <c r="AI526" s="438"/>
      <c r="AJ526" s="551"/>
      <c r="AK526" s="414"/>
      <c r="AL526" s="414"/>
      <c r="AM526" s="408"/>
      <c r="AN526" s="513"/>
    </row>
    <row r="527" spans="1:40" ht="15.75" thickBot="1">
      <c r="A527" s="286"/>
      <c r="B527" s="441"/>
      <c r="C527" s="457"/>
      <c r="D527" s="284"/>
      <c r="E527" s="463"/>
      <c r="F527" s="284"/>
      <c r="G527" s="284"/>
      <c r="H527" s="421"/>
      <c r="I527" s="113" t="s">
        <v>68</v>
      </c>
      <c r="J527" s="450"/>
      <c r="K527" s="278"/>
      <c r="L527" s="408"/>
      <c r="M527" s="438"/>
      <c r="N527" s="531"/>
      <c r="O527" s="408"/>
      <c r="P527" s="501"/>
      <c r="Q527" s="501"/>
      <c r="R527" s="501"/>
      <c r="S527" s="501"/>
      <c r="T527" s="501"/>
      <c r="U527" s="501"/>
      <c r="V527" s="408"/>
      <c r="W527" s="501"/>
      <c r="X527" s="501"/>
      <c r="Y527" s="408"/>
      <c r="Z527" s="875"/>
      <c r="AA527" s="878"/>
      <c r="AB527" s="460"/>
      <c r="AC527" s="460"/>
      <c r="AD527" s="460"/>
      <c r="AE527" s="408"/>
      <c r="AF527" s="284"/>
      <c r="AG527" s="408"/>
      <c r="AH527" s="408"/>
      <c r="AI527" s="438"/>
      <c r="AJ527" s="551"/>
      <c r="AK527" s="414"/>
      <c r="AL527" s="414"/>
      <c r="AM527" s="408"/>
      <c r="AN527" s="513"/>
    </row>
    <row r="528" spans="1:40" ht="15.75" thickBot="1">
      <c r="A528" s="286"/>
      <c r="B528" s="441"/>
      <c r="C528" s="457"/>
      <c r="D528" s="284"/>
      <c r="E528" s="463"/>
      <c r="F528" s="284"/>
      <c r="G528" s="284"/>
      <c r="H528" s="421"/>
      <c r="I528" s="113" t="s">
        <v>68</v>
      </c>
      <c r="J528" s="450"/>
      <c r="K528" s="278"/>
      <c r="L528" s="408"/>
      <c r="M528" s="438"/>
      <c r="N528" s="531"/>
      <c r="O528" s="408"/>
      <c r="P528" s="501"/>
      <c r="Q528" s="501"/>
      <c r="R528" s="501"/>
      <c r="S528" s="501"/>
      <c r="T528" s="501"/>
      <c r="U528" s="501"/>
      <c r="V528" s="408"/>
      <c r="W528" s="501"/>
      <c r="X528" s="501"/>
      <c r="Y528" s="408"/>
      <c r="Z528" s="875"/>
      <c r="AA528" s="878"/>
      <c r="AB528" s="460"/>
      <c r="AC528" s="460"/>
      <c r="AD528" s="460"/>
      <c r="AE528" s="408"/>
      <c r="AF528" s="284"/>
      <c r="AG528" s="408"/>
      <c r="AH528" s="408"/>
      <c r="AI528" s="438"/>
      <c r="AJ528" s="551"/>
      <c r="AK528" s="414"/>
      <c r="AL528" s="414"/>
      <c r="AM528" s="408"/>
      <c r="AN528" s="513"/>
    </row>
    <row r="529" spans="1:40" ht="15.75" thickBot="1">
      <c r="A529" s="286"/>
      <c r="B529" s="441"/>
      <c r="C529" s="457"/>
      <c r="D529" s="284"/>
      <c r="E529" s="464"/>
      <c r="F529" s="284"/>
      <c r="G529" s="284"/>
      <c r="H529" s="53"/>
      <c r="I529" s="113" t="s">
        <v>68</v>
      </c>
      <c r="J529" s="450"/>
      <c r="K529" s="278"/>
      <c r="L529" s="408"/>
      <c r="M529" s="438"/>
      <c r="N529" s="531"/>
      <c r="O529" s="408"/>
      <c r="P529" s="501"/>
      <c r="Q529" s="501"/>
      <c r="R529" s="501"/>
      <c r="S529" s="501"/>
      <c r="T529" s="501"/>
      <c r="U529" s="501"/>
      <c r="V529" s="408"/>
      <c r="W529" s="501"/>
      <c r="X529" s="501"/>
      <c r="Y529" s="408"/>
      <c r="Z529" s="875"/>
      <c r="AA529" s="878"/>
      <c r="AB529" s="460"/>
      <c r="AC529" s="460"/>
      <c r="AD529" s="460"/>
      <c r="AE529" s="408"/>
      <c r="AF529" s="36"/>
      <c r="AG529" s="408"/>
      <c r="AH529" s="408"/>
      <c r="AI529" s="438"/>
      <c r="AJ529" s="552"/>
      <c r="AK529" s="415"/>
      <c r="AL529" s="415"/>
      <c r="AM529" s="409"/>
      <c r="AN529" s="722"/>
    </row>
    <row r="530" spans="1:40" ht="129.75" customHeight="1" thickBot="1">
      <c r="A530" s="286"/>
      <c r="B530" s="687"/>
      <c r="C530" s="457"/>
      <c r="D530" s="284"/>
      <c r="E530" s="54" t="s">
        <v>201</v>
      </c>
      <c r="F530" s="284"/>
      <c r="G530" s="284"/>
      <c r="H530" s="53"/>
      <c r="I530" s="113" t="s">
        <v>68</v>
      </c>
      <c r="J530" s="450"/>
      <c r="K530" s="278"/>
      <c r="L530" s="455"/>
      <c r="M530" s="439"/>
      <c r="N530" s="728"/>
      <c r="O530" s="409"/>
      <c r="P530" s="502"/>
      <c r="Q530" s="502"/>
      <c r="R530" s="502"/>
      <c r="S530" s="502"/>
      <c r="T530" s="502"/>
      <c r="U530" s="502"/>
      <c r="V530" s="409"/>
      <c r="W530" s="502"/>
      <c r="X530" s="502"/>
      <c r="Y530" s="409"/>
      <c r="Z530" s="876"/>
      <c r="AA530" s="879"/>
      <c r="AB530" s="729"/>
      <c r="AC530" s="729"/>
      <c r="AD530" s="729"/>
      <c r="AE530" s="409"/>
      <c r="AF530" s="36"/>
      <c r="AG530" s="409"/>
      <c r="AH530" s="455"/>
      <c r="AI530" s="439"/>
      <c r="AJ530" s="79" t="s">
        <v>444</v>
      </c>
      <c r="AK530" s="110" t="s">
        <v>200</v>
      </c>
      <c r="AL530" s="110" t="s">
        <v>199</v>
      </c>
      <c r="AM530" s="48" t="s">
        <v>198</v>
      </c>
      <c r="AN530" s="94"/>
    </row>
    <row r="531" spans="1:40" ht="15.75" thickBot="1">
      <c r="A531" s="291">
        <v>19</v>
      </c>
      <c r="B531" s="871" t="s">
        <v>503</v>
      </c>
      <c r="C531" s="407" t="s">
        <v>197</v>
      </c>
      <c r="D531" s="280" t="s">
        <v>32</v>
      </c>
      <c r="E531" s="407" t="s">
        <v>196</v>
      </c>
      <c r="F531" s="280" t="s">
        <v>195</v>
      </c>
      <c r="G531" s="627" t="s">
        <v>100</v>
      </c>
      <c r="H531" s="52" t="s">
        <v>194</v>
      </c>
      <c r="I531" s="113" t="s">
        <v>68</v>
      </c>
      <c r="J531" s="696">
        <f>COUNTIF(I531:I556,[3]DATOS!$D$24)</f>
        <v>26</v>
      </c>
      <c r="K531" s="559" t="str">
        <f>+IF(AND(J531&lt;6,J531&gt;0),"Moderado",IF(AND(J531&lt;12,J531&gt;5),"Mayor",IF(AND(J531&lt;20,J531&gt;11),"Catastrófico","Responda las Preguntas de Impacto")))</f>
        <v>Responda las Preguntas de Impacto</v>
      </c>
      <c r="L531" s="407"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698"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03" t="s">
        <v>193</v>
      </c>
      <c r="O531" s="283" t="s">
        <v>65</v>
      </c>
      <c r="P531" s="50" t="s">
        <v>179</v>
      </c>
      <c r="Q531" s="45" t="s">
        <v>76</v>
      </c>
      <c r="R531" s="45">
        <f>+IFERROR(VLOOKUP(Q531,[23]DATOS!$E$2:$F$17,2,FALSE),"")</f>
        <v>15</v>
      </c>
      <c r="S531" s="601">
        <f>SUM(R531:R538)</f>
        <v>100</v>
      </c>
      <c r="T531" s="286" t="str">
        <f>+IF(AND(S531&lt;=100,S531&gt;=96),"Fuerte",IF(AND(S531&lt;=95,S531&gt;=86),"Moderado",IF(AND(S531&lt;=85,J531&gt;=0),"Débil"," ")))</f>
        <v>Fuerte</v>
      </c>
      <c r="U531" s="286" t="s">
        <v>90</v>
      </c>
      <c r="V531" s="286"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286">
        <f>IF(V531="Fuerte",100,IF(V531="Moderado",50,IF(V531="Débil",0)))</f>
        <v>100</v>
      </c>
      <c r="X531" s="543">
        <f>AVERAGE(W531:W556)</f>
        <v>100</v>
      </c>
      <c r="Y531" s="545" t="s">
        <v>192</v>
      </c>
      <c r="Z531" s="543" t="s">
        <v>191</v>
      </c>
      <c r="AA531" s="681" t="s">
        <v>190</v>
      </c>
      <c r="AB531" s="665" t="str">
        <f>+IF(X531=100,"Fuerte",IF(AND(X531&lt;=99,X531&gt;=50),"Moderado",IF(X531&lt;50,"Débil"," ")))</f>
        <v>Fuerte</v>
      </c>
      <c r="AC531" s="443" t="s">
        <v>95</v>
      </c>
      <c r="AD531" s="443" t="s">
        <v>95</v>
      </c>
      <c r="AE531" s="666"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07"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07" t="str">
        <f>K531</f>
        <v>Responda las Preguntas de Impacto</v>
      </c>
      <c r="AH531" s="407"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519"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398" t="s">
        <v>443</v>
      </c>
      <c r="AK531" s="683">
        <v>43466</v>
      </c>
      <c r="AL531" s="413">
        <v>43830</v>
      </c>
      <c r="AM531" s="610" t="s">
        <v>189</v>
      </c>
      <c r="AN531" s="730" t="s">
        <v>188</v>
      </c>
    </row>
    <row r="532" spans="1:40" ht="15.75" thickBot="1">
      <c r="A532" s="292"/>
      <c r="B532" s="441"/>
      <c r="C532" s="408"/>
      <c r="D532" s="281"/>
      <c r="E532" s="408"/>
      <c r="F532" s="281"/>
      <c r="G532" s="531"/>
      <c r="H532" s="47" t="s">
        <v>187</v>
      </c>
      <c r="I532" s="113" t="s">
        <v>68</v>
      </c>
      <c r="J532" s="696"/>
      <c r="K532" s="453"/>
      <c r="L532" s="408"/>
      <c r="M532" s="699"/>
      <c r="N532" s="304"/>
      <c r="O532" s="284"/>
      <c r="P532" s="50" t="s">
        <v>177</v>
      </c>
      <c r="Q532" s="45" t="s">
        <v>78</v>
      </c>
      <c r="R532" s="45">
        <f>+IFERROR(VLOOKUP(Q532,[23]DATOS!$E$2:$F$17,2,FALSE),"")</f>
        <v>15</v>
      </c>
      <c r="S532" s="602"/>
      <c r="T532" s="286"/>
      <c r="U532" s="286"/>
      <c r="V532" s="286"/>
      <c r="W532" s="286"/>
      <c r="X532" s="501"/>
      <c r="Y532" s="408"/>
      <c r="Z532" s="501"/>
      <c r="AA532" s="460"/>
      <c r="AB532" s="598"/>
      <c r="AC532" s="443"/>
      <c r="AD532" s="443"/>
      <c r="AE532" s="667"/>
      <c r="AF532" s="408"/>
      <c r="AG532" s="408"/>
      <c r="AH532" s="408"/>
      <c r="AI532" s="438"/>
      <c r="AJ532" s="398"/>
      <c r="AK532" s="414"/>
      <c r="AL532" s="414"/>
      <c r="AM532" s="551"/>
      <c r="AN532" s="513"/>
    </row>
    <row r="533" spans="1:40" ht="15.75" thickBot="1">
      <c r="A533" s="292"/>
      <c r="B533" s="441"/>
      <c r="C533" s="408"/>
      <c r="D533" s="281"/>
      <c r="E533" s="408"/>
      <c r="F533" s="281"/>
      <c r="G533" s="531"/>
      <c r="H533" s="47" t="s">
        <v>186</v>
      </c>
      <c r="I533" s="113" t="s">
        <v>68</v>
      </c>
      <c r="J533" s="696"/>
      <c r="K533" s="453"/>
      <c r="L533" s="408"/>
      <c r="M533" s="699"/>
      <c r="N533" s="304"/>
      <c r="O533" s="284"/>
      <c r="P533" s="50" t="s">
        <v>175</v>
      </c>
      <c r="Q533" s="45" t="s">
        <v>80</v>
      </c>
      <c r="R533" s="45">
        <f>+IFERROR(VLOOKUP(Q533,[23]DATOS!$E$2:$F$17,2,FALSE),"")</f>
        <v>15</v>
      </c>
      <c r="S533" s="602"/>
      <c r="T533" s="286"/>
      <c r="U533" s="286"/>
      <c r="V533" s="286"/>
      <c r="W533" s="286"/>
      <c r="X533" s="501"/>
      <c r="Y533" s="408"/>
      <c r="Z533" s="501"/>
      <c r="AA533" s="460"/>
      <c r="AB533" s="598"/>
      <c r="AC533" s="443"/>
      <c r="AD533" s="443"/>
      <c r="AE533" s="667"/>
      <c r="AF533" s="408"/>
      <c r="AG533" s="408"/>
      <c r="AH533" s="408"/>
      <c r="AI533" s="438"/>
      <c r="AJ533" s="398"/>
      <c r="AK533" s="414"/>
      <c r="AL533" s="414"/>
      <c r="AM533" s="551"/>
      <c r="AN533" s="513"/>
    </row>
    <row r="534" spans="1:40" ht="15.75" thickBot="1">
      <c r="A534" s="292"/>
      <c r="B534" s="441"/>
      <c r="C534" s="408"/>
      <c r="D534" s="281"/>
      <c r="E534" s="408"/>
      <c r="F534" s="281"/>
      <c r="G534" s="531"/>
      <c r="H534" s="47" t="s">
        <v>185</v>
      </c>
      <c r="I534" s="113" t="s">
        <v>68</v>
      </c>
      <c r="J534" s="696"/>
      <c r="K534" s="453"/>
      <c r="L534" s="408"/>
      <c r="M534" s="699"/>
      <c r="N534" s="304"/>
      <c r="O534" s="284"/>
      <c r="P534" s="50" t="s">
        <v>173</v>
      </c>
      <c r="Q534" s="45" t="s">
        <v>82</v>
      </c>
      <c r="R534" s="45">
        <f>+IFERROR(VLOOKUP(Q534,[23]DATOS!$E$2:$F$17,2,FALSE),"")</f>
        <v>15</v>
      </c>
      <c r="S534" s="602"/>
      <c r="T534" s="286"/>
      <c r="U534" s="286"/>
      <c r="V534" s="286"/>
      <c r="W534" s="286"/>
      <c r="X534" s="501"/>
      <c r="Y534" s="408"/>
      <c r="Z534" s="501"/>
      <c r="AA534" s="460"/>
      <c r="AB534" s="598"/>
      <c r="AC534" s="443"/>
      <c r="AD534" s="443"/>
      <c r="AE534" s="667"/>
      <c r="AF534" s="408"/>
      <c r="AG534" s="408"/>
      <c r="AH534" s="408"/>
      <c r="AI534" s="438"/>
      <c r="AJ534" s="398"/>
      <c r="AK534" s="414"/>
      <c r="AL534" s="414"/>
      <c r="AM534" s="551"/>
      <c r="AN534" s="513"/>
    </row>
    <row r="535" spans="1:40" ht="15.75" thickBot="1">
      <c r="A535" s="292"/>
      <c r="B535" s="441"/>
      <c r="C535" s="408"/>
      <c r="D535" s="281"/>
      <c r="E535" s="408"/>
      <c r="F535" s="281"/>
      <c r="G535" s="531"/>
      <c r="H535" s="47" t="s">
        <v>184</v>
      </c>
      <c r="I535" s="113" t="s">
        <v>68</v>
      </c>
      <c r="J535" s="696"/>
      <c r="K535" s="453"/>
      <c r="L535" s="408"/>
      <c r="M535" s="699"/>
      <c r="N535" s="304"/>
      <c r="O535" s="284"/>
      <c r="P535" s="50" t="s">
        <v>171</v>
      </c>
      <c r="Q535" s="45" t="s">
        <v>85</v>
      </c>
      <c r="R535" s="45">
        <f>+IFERROR(VLOOKUP(Q535,[23]DATOS!$E$2:$F$17,2,FALSE),"")</f>
        <v>15</v>
      </c>
      <c r="S535" s="602"/>
      <c r="T535" s="286"/>
      <c r="U535" s="286"/>
      <c r="V535" s="286"/>
      <c r="W535" s="286"/>
      <c r="X535" s="501"/>
      <c r="Y535" s="408"/>
      <c r="Z535" s="501"/>
      <c r="AA535" s="460"/>
      <c r="AB535" s="598"/>
      <c r="AC535" s="443"/>
      <c r="AD535" s="443"/>
      <c r="AE535" s="667"/>
      <c r="AF535" s="408"/>
      <c r="AG535" s="408"/>
      <c r="AH535" s="408"/>
      <c r="AI535" s="438"/>
      <c r="AJ535" s="398"/>
      <c r="AK535" s="414"/>
      <c r="AL535" s="414"/>
      <c r="AM535" s="551"/>
      <c r="AN535" s="513"/>
    </row>
    <row r="536" spans="1:40" ht="15.75" thickBot="1">
      <c r="A536" s="292"/>
      <c r="B536" s="441"/>
      <c r="C536" s="408"/>
      <c r="D536" s="281"/>
      <c r="E536" s="408"/>
      <c r="F536" s="281"/>
      <c r="G536" s="531"/>
      <c r="H536" s="47" t="s">
        <v>183</v>
      </c>
      <c r="I536" s="113" t="s">
        <v>68</v>
      </c>
      <c r="J536" s="696"/>
      <c r="K536" s="453"/>
      <c r="L536" s="408"/>
      <c r="M536" s="699"/>
      <c r="N536" s="304"/>
      <c r="O536" s="284"/>
      <c r="P536" s="51" t="s">
        <v>170</v>
      </c>
      <c r="Q536" s="45" t="s">
        <v>98</v>
      </c>
      <c r="R536" s="45">
        <f>+IFERROR(VLOOKUP(Q536,[23]DATOS!$E$2:$F$17,2,FALSE),"")</f>
        <v>15</v>
      </c>
      <c r="S536" s="602"/>
      <c r="T536" s="286"/>
      <c r="U536" s="286"/>
      <c r="V536" s="286"/>
      <c r="W536" s="286"/>
      <c r="X536" s="501"/>
      <c r="Y536" s="408"/>
      <c r="Z536" s="501"/>
      <c r="AA536" s="460"/>
      <c r="AB536" s="598"/>
      <c r="AC536" s="443"/>
      <c r="AD536" s="443"/>
      <c r="AE536" s="667"/>
      <c r="AF536" s="408"/>
      <c r="AG536" s="408"/>
      <c r="AH536" s="408"/>
      <c r="AI536" s="438"/>
      <c r="AJ536" s="398"/>
      <c r="AK536" s="414"/>
      <c r="AL536" s="414"/>
      <c r="AM536" s="551"/>
      <c r="AN536" s="513"/>
    </row>
    <row r="537" spans="1:40" ht="15.75" thickBot="1">
      <c r="A537" s="292"/>
      <c r="B537" s="441"/>
      <c r="C537" s="408"/>
      <c r="D537" s="281"/>
      <c r="E537" s="408"/>
      <c r="F537" s="281"/>
      <c r="G537" s="531"/>
      <c r="H537" s="47" t="s">
        <v>182</v>
      </c>
      <c r="I537" s="113" t="s">
        <v>68</v>
      </c>
      <c r="J537" s="696"/>
      <c r="K537" s="453"/>
      <c r="L537" s="408"/>
      <c r="M537" s="699"/>
      <c r="N537" s="304"/>
      <c r="O537" s="284"/>
      <c r="P537" s="50" t="s">
        <v>168</v>
      </c>
      <c r="Q537" s="50" t="s">
        <v>87</v>
      </c>
      <c r="R537" s="50">
        <v>10</v>
      </c>
      <c r="S537" s="602"/>
      <c r="T537" s="286"/>
      <c r="U537" s="286"/>
      <c r="V537" s="286"/>
      <c r="W537" s="286"/>
      <c r="X537" s="501"/>
      <c r="Y537" s="408"/>
      <c r="Z537" s="501"/>
      <c r="AA537" s="460"/>
      <c r="AB537" s="598"/>
      <c r="AC537" s="443"/>
      <c r="AD537" s="443"/>
      <c r="AE537" s="667"/>
      <c r="AF537" s="408"/>
      <c r="AG537" s="408"/>
      <c r="AH537" s="408"/>
      <c r="AI537" s="438"/>
      <c r="AJ537" s="398"/>
      <c r="AK537" s="414"/>
      <c r="AL537" s="414"/>
      <c r="AM537" s="551"/>
      <c r="AN537" s="513"/>
    </row>
    <row r="538" spans="1:40" ht="30.75" thickBot="1">
      <c r="A538" s="292"/>
      <c r="B538" s="441"/>
      <c r="C538" s="408"/>
      <c r="D538" s="281"/>
      <c r="E538" s="409"/>
      <c r="F538" s="281"/>
      <c r="G538" s="531"/>
      <c r="H538" s="47" t="s">
        <v>181</v>
      </c>
      <c r="I538" s="113" t="s">
        <v>68</v>
      </c>
      <c r="J538" s="696"/>
      <c r="K538" s="453"/>
      <c r="L538" s="408"/>
      <c r="M538" s="699"/>
      <c r="N538" s="304"/>
      <c r="O538" s="284"/>
      <c r="P538" s="49"/>
      <c r="Q538" s="49"/>
      <c r="R538" s="49"/>
      <c r="S538" s="603"/>
      <c r="T538" s="286"/>
      <c r="U538" s="286"/>
      <c r="V538" s="286"/>
      <c r="W538" s="286"/>
      <c r="X538" s="501"/>
      <c r="Y538" s="409"/>
      <c r="Z538" s="502"/>
      <c r="AA538" s="729"/>
      <c r="AB538" s="598"/>
      <c r="AC538" s="443"/>
      <c r="AD538" s="443"/>
      <c r="AE538" s="667"/>
      <c r="AF538" s="408"/>
      <c r="AG538" s="408"/>
      <c r="AH538" s="408"/>
      <c r="AI538" s="438"/>
      <c r="AJ538" s="398"/>
      <c r="AK538" s="415"/>
      <c r="AL538" s="415"/>
      <c r="AM538" s="552"/>
      <c r="AN538" s="513"/>
    </row>
    <row r="539" spans="1:40" ht="15.75" thickBot="1">
      <c r="A539" s="292"/>
      <c r="B539" s="441"/>
      <c r="C539" s="408"/>
      <c r="D539" s="281"/>
      <c r="E539" s="530"/>
      <c r="F539" s="281"/>
      <c r="G539" s="531"/>
      <c r="H539" s="47" t="s">
        <v>180</v>
      </c>
      <c r="I539" s="113" t="s">
        <v>68</v>
      </c>
      <c r="J539" s="696"/>
      <c r="K539" s="453"/>
      <c r="L539" s="408"/>
      <c r="M539" s="699"/>
      <c r="N539" s="304"/>
      <c r="O539" s="407"/>
      <c r="P539" s="45" t="s">
        <v>179</v>
      </c>
      <c r="Q539" s="45" t="s">
        <v>76</v>
      </c>
      <c r="R539" s="45">
        <f>+IFERROR(VLOOKUP(Q539,[23]DATOS!$E$2:$F$17,2,FALSE),"")</f>
        <v>15</v>
      </c>
      <c r="S539" s="543">
        <f>SUM(R539:R548)</f>
        <v>100</v>
      </c>
      <c r="T539" s="543" t="str">
        <f>+IF(AND(S539&lt;=100,S539&gt;=96),"Fuerte",IF(AND(S539&lt;=95,S539&gt;=86),"Moderado",IF(AND(S539&lt;=85,J539&gt;=0),"Débil"," ")))</f>
        <v>Fuerte</v>
      </c>
      <c r="U539" s="543" t="s">
        <v>90</v>
      </c>
      <c r="V539" s="543"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43">
        <f>IF(V539="Fuerte",100,IF(V539="Moderado",50,IF(V539="Débil",0)))</f>
        <v>100</v>
      </c>
      <c r="X539" s="501"/>
      <c r="Y539" s="545"/>
      <c r="Z539" s="600"/>
      <c r="AA539" s="545"/>
      <c r="AB539" s="598"/>
      <c r="AC539" s="443"/>
      <c r="AD539" s="443"/>
      <c r="AE539" s="667"/>
      <c r="AF539" s="408"/>
      <c r="AG539" s="408"/>
      <c r="AH539" s="408"/>
      <c r="AI539" s="438"/>
      <c r="AJ539" s="398"/>
      <c r="AK539" s="399"/>
      <c r="AL539" s="399"/>
      <c r="AM539" s="284"/>
      <c r="AN539" s="513"/>
    </row>
    <row r="540" spans="1:40" ht="15.75" thickBot="1">
      <c r="A540" s="292"/>
      <c r="B540" s="441"/>
      <c r="C540" s="408"/>
      <c r="D540" s="281"/>
      <c r="E540" s="531"/>
      <c r="F540" s="281"/>
      <c r="G540" s="531"/>
      <c r="H540" s="47" t="s">
        <v>178</v>
      </c>
      <c r="I540" s="113" t="s">
        <v>68</v>
      </c>
      <c r="J540" s="696"/>
      <c r="K540" s="453"/>
      <c r="L540" s="408"/>
      <c r="M540" s="699"/>
      <c r="N540" s="304"/>
      <c r="O540" s="408"/>
      <c r="P540" s="46" t="s">
        <v>177</v>
      </c>
      <c r="Q540" s="45" t="s">
        <v>78</v>
      </c>
      <c r="R540" s="45">
        <f>+IFERROR(VLOOKUP(Q540,[23]DATOS!$E$2:$F$17,2,FALSE),"")</f>
        <v>15</v>
      </c>
      <c r="S540" s="501"/>
      <c r="T540" s="501"/>
      <c r="U540" s="501"/>
      <c r="V540" s="501"/>
      <c r="W540" s="501"/>
      <c r="X540" s="501"/>
      <c r="Y540" s="408"/>
      <c r="Z540" s="501"/>
      <c r="AA540" s="408"/>
      <c r="AB540" s="598"/>
      <c r="AC540" s="443"/>
      <c r="AD540" s="443"/>
      <c r="AE540" s="667"/>
      <c r="AF540" s="408"/>
      <c r="AG540" s="408"/>
      <c r="AH540" s="408"/>
      <c r="AI540" s="438"/>
      <c r="AJ540" s="398"/>
      <c r="AK540" s="399"/>
      <c r="AL540" s="399"/>
      <c r="AM540" s="284"/>
      <c r="AN540" s="513"/>
    </row>
    <row r="541" spans="1:40" ht="15.75" thickBot="1">
      <c r="A541" s="292"/>
      <c r="B541" s="441"/>
      <c r="C541" s="408"/>
      <c r="D541" s="281"/>
      <c r="E541" s="531"/>
      <c r="F541" s="281"/>
      <c r="G541" s="531"/>
      <c r="H541" s="47" t="s">
        <v>176</v>
      </c>
      <c r="I541" s="113" t="s">
        <v>68</v>
      </c>
      <c r="J541" s="696"/>
      <c r="K541" s="453"/>
      <c r="L541" s="408"/>
      <c r="M541" s="699"/>
      <c r="N541" s="304"/>
      <c r="O541" s="408"/>
      <c r="P541" s="46" t="s">
        <v>175</v>
      </c>
      <c r="Q541" s="45" t="s">
        <v>80</v>
      </c>
      <c r="R541" s="45">
        <f>+IFERROR(VLOOKUP(Q541,[23]DATOS!$E$2:$F$17,2,FALSE),"")</f>
        <v>15</v>
      </c>
      <c r="S541" s="501"/>
      <c r="T541" s="501"/>
      <c r="U541" s="501"/>
      <c r="V541" s="501"/>
      <c r="W541" s="501"/>
      <c r="X541" s="501"/>
      <c r="Y541" s="408"/>
      <c r="Z541" s="501"/>
      <c r="AA541" s="408"/>
      <c r="AB541" s="598"/>
      <c r="AC541" s="443"/>
      <c r="AD541" s="443"/>
      <c r="AE541" s="667"/>
      <c r="AF541" s="408"/>
      <c r="AG541" s="408"/>
      <c r="AH541" s="408"/>
      <c r="AI541" s="438"/>
      <c r="AJ541" s="398"/>
      <c r="AK541" s="399"/>
      <c r="AL541" s="399"/>
      <c r="AM541" s="284"/>
      <c r="AN541" s="513"/>
    </row>
    <row r="542" spans="1:40" ht="15.75" thickBot="1">
      <c r="A542" s="292"/>
      <c r="B542" s="441"/>
      <c r="C542" s="408"/>
      <c r="D542" s="281"/>
      <c r="E542" s="531"/>
      <c r="F542" s="281"/>
      <c r="G542" s="531"/>
      <c r="H542" s="47" t="s">
        <v>174</v>
      </c>
      <c r="I542" s="113" t="s">
        <v>68</v>
      </c>
      <c r="J542" s="696"/>
      <c r="K542" s="453"/>
      <c r="L542" s="408"/>
      <c r="M542" s="699"/>
      <c r="N542" s="304"/>
      <c r="O542" s="408"/>
      <c r="P542" s="46" t="s">
        <v>173</v>
      </c>
      <c r="Q542" s="45" t="s">
        <v>82</v>
      </c>
      <c r="R542" s="45">
        <f>+IFERROR(VLOOKUP(Q542,[23]DATOS!$E$2:$F$17,2,FALSE),"")</f>
        <v>15</v>
      </c>
      <c r="S542" s="501"/>
      <c r="T542" s="501"/>
      <c r="U542" s="501"/>
      <c r="V542" s="501"/>
      <c r="W542" s="501"/>
      <c r="X542" s="501"/>
      <c r="Y542" s="408"/>
      <c r="Z542" s="501"/>
      <c r="AA542" s="408"/>
      <c r="AB542" s="598"/>
      <c r="AC542" s="443"/>
      <c r="AD542" s="443"/>
      <c r="AE542" s="667"/>
      <c r="AF542" s="408"/>
      <c r="AG542" s="408"/>
      <c r="AH542" s="408"/>
      <c r="AI542" s="438"/>
      <c r="AJ542" s="398"/>
      <c r="AK542" s="399"/>
      <c r="AL542" s="399"/>
      <c r="AM542" s="284"/>
      <c r="AN542" s="513"/>
    </row>
    <row r="543" spans="1:40" ht="15.75" thickBot="1">
      <c r="A543" s="292"/>
      <c r="B543" s="441"/>
      <c r="C543" s="408"/>
      <c r="D543" s="281"/>
      <c r="E543" s="531"/>
      <c r="F543" s="281"/>
      <c r="G543" s="531"/>
      <c r="H543" s="421" t="s">
        <v>172</v>
      </c>
      <c r="I543" s="113" t="s">
        <v>68</v>
      </c>
      <c r="J543" s="696"/>
      <c r="K543" s="453"/>
      <c r="L543" s="408"/>
      <c r="M543" s="699"/>
      <c r="N543" s="304"/>
      <c r="O543" s="408"/>
      <c r="P543" s="46" t="s">
        <v>171</v>
      </c>
      <c r="Q543" s="45" t="s">
        <v>85</v>
      </c>
      <c r="R543" s="45">
        <f>+IFERROR(VLOOKUP(Q543,[23]DATOS!$E$2:$F$17,2,FALSE),"")</f>
        <v>15</v>
      </c>
      <c r="S543" s="501"/>
      <c r="T543" s="501"/>
      <c r="U543" s="501"/>
      <c r="V543" s="501"/>
      <c r="W543" s="501"/>
      <c r="X543" s="501"/>
      <c r="Y543" s="408"/>
      <c r="Z543" s="501"/>
      <c r="AA543" s="408"/>
      <c r="AB543" s="598"/>
      <c r="AC543" s="443"/>
      <c r="AD543" s="443"/>
      <c r="AE543" s="667"/>
      <c r="AF543" s="408"/>
      <c r="AG543" s="408"/>
      <c r="AH543" s="408"/>
      <c r="AI543" s="438"/>
      <c r="AJ543" s="398"/>
      <c r="AK543" s="399"/>
      <c r="AL543" s="399"/>
      <c r="AM543" s="284"/>
      <c r="AN543" s="513"/>
    </row>
    <row r="544" spans="1:40" ht="15.75" thickBot="1">
      <c r="A544" s="292"/>
      <c r="B544" s="441"/>
      <c r="C544" s="408"/>
      <c r="D544" s="281"/>
      <c r="E544" s="531"/>
      <c r="F544" s="281"/>
      <c r="G544" s="531"/>
      <c r="H544" s="421"/>
      <c r="I544" s="113" t="s">
        <v>68</v>
      </c>
      <c r="J544" s="696"/>
      <c r="K544" s="453"/>
      <c r="L544" s="408"/>
      <c r="M544" s="699"/>
      <c r="N544" s="304"/>
      <c r="O544" s="408"/>
      <c r="P544" s="46" t="s">
        <v>170</v>
      </c>
      <c r="Q544" s="45" t="s">
        <v>98</v>
      </c>
      <c r="R544" s="45">
        <f>+IFERROR(VLOOKUP(Q544,[23]DATOS!$E$2:$F$17,2,FALSE),"")</f>
        <v>15</v>
      </c>
      <c r="S544" s="501"/>
      <c r="T544" s="501"/>
      <c r="U544" s="501"/>
      <c r="V544" s="501"/>
      <c r="W544" s="501"/>
      <c r="X544" s="501"/>
      <c r="Y544" s="408"/>
      <c r="Z544" s="501"/>
      <c r="AA544" s="408"/>
      <c r="AB544" s="598"/>
      <c r="AC544" s="443"/>
      <c r="AD544" s="443"/>
      <c r="AE544" s="667"/>
      <c r="AF544" s="408"/>
      <c r="AG544" s="408"/>
      <c r="AH544" s="408"/>
      <c r="AI544" s="438"/>
      <c r="AJ544" s="398"/>
      <c r="AK544" s="399"/>
      <c r="AL544" s="399"/>
      <c r="AM544" s="284"/>
      <c r="AN544" s="513"/>
    </row>
    <row r="545" spans="1:40" ht="15.75" thickBot="1">
      <c r="A545" s="292"/>
      <c r="B545" s="441"/>
      <c r="C545" s="408"/>
      <c r="D545" s="281"/>
      <c r="E545" s="531"/>
      <c r="F545" s="281"/>
      <c r="G545" s="531"/>
      <c r="H545" s="555" t="s">
        <v>169</v>
      </c>
      <c r="I545" s="113" t="s">
        <v>68</v>
      </c>
      <c r="J545" s="696"/>
      <c r="K545" s="453"/>
      <c r="L545" s="408"/>
      <c r="M545" s="699"/>
      <c r="N545" s="304"/>
      <c r="O545" s="408"/>
      <c r="P545" s="46" t="s">
        <v>168</v>
      </c>
      <c r="Q545" s="50" t="s">
        <v>87</v>
      </c>
      <c r="R545" s="45">
        <f>+IFERROR(VLOOKUP(Q545,[23]DATOS!$E$2:$F$17,2,FALSE),"")</f>
        <v>10</v>
      </c>
      <c r="S545" s="501"/>
      <c r="T545" s="501"/>
      <c r="U545" s="501"/>
      <c r="V545" s="501"/>
      <c r="W545" s="501"/>
      <c r="X545" s="501"/>
      <c r="Y545" s="408"/>
      <c r="Z545" s="501"/>
      <c r="AA545" s="408"/>
      <c r="AB545" s="598"/>
      <c r="AC545" s="443"/>
      <c r="AD545" s="443"/>
      <c r="AE545" s="667"/>
      <c r="AF545" s="408"/>
      <c r="AG545" s="408"/>
      <c r="AH545" s="408"/>
      <c r="AI545" s="438"/>
      <c r="AJ545" s="398"/>
      <c r="AK545" s="399"/>
      <c r="AL545" s="399"/>
      <c r="AM545" s="284"/>
      <c r="AN545" s="513"/>
    </row>
    <row r="546" spans="1:40" ht="15.75" thickBot="1">
      <c r="A546" s="292"/>
      <c r="B546" s="441"/>
      <c r="C546" s="408"/>
      <c r="D546" s="281"/>
      <c r="E546" s="531"/>
      <c r="F546" s="281"/>
      <c r="G546" s="531"/>
      <c r="H546" s="556"/>
      <c r="I546" s="113" t="s">
        <v>68</v>
      </c>
      <c r="J546" s="696"/>
      <c r="K546" s="453"/>
      <c r="L546" s="408"/>
      <c r="M546" s="699"/>
      <c r="N546" s="531"/>
      <c r="O546" s="408"/>
      <c r="P546" s="543"/>
      <c r="Q546" s="543"/>
      <c r="R546" s="543"/>
      <c r="S546" s="501"/>
      <c r="T546" s="501"/>
      <c r="U546" s="501"/>
      <c r="V546" s="501"/>
      <c r="W546" s="501"/>
      <c r="X546" s="501"/>
      <c r="Y546" s="408"/>
      <c r="Z546" s="501"/>
      <c r="AA546" s="408"/>
      <c r="AB546" s="598"/>
      <c r="AC546" s="443"/>
      <c r="AD546" s="443"/>
      <c r="AE546" s="667"/>
      <c r="AF546" s="408"/>
      <c r="AG546" s="408"/>
      <c r="AH546" s="408"/>
      <c r="AI546" s="513"/>
      <c r="AJ546" s="574"/>
      <c r="AK546" s="594"/>
      <c r="AL546" s="594"/>
      <c r="AM546" s="545"/>
      <c r="AN546" s="513"/>
    </row>
    <row r="547" spans="1:40" ht="15.75" thickBot="1">
      <c r="A547" s="292"/>
      <c r="B547" s="441"/>
      <c r="C547" s="408"/>
      <c r="D547" s="281"/>
      <c r="E547" s="531"/>
      <c r="F547" s="281"/>
      <c r="G547" s="531"/>
      <c r="H547" s="882" t="s">
        <v>167</v>
      </c>
      <c r="I547" s="113" t="s">
        <v>68</v>
      </c>
      <c r="J547" s="696"/>
      <c r="K547" s="453"/>
      <c r="L547" s="408"/>
      <c r="M547" s="699"/>
      <c r="N547" s="531"/>
      <c r="O547" s="408"/>
      <c r="P547" s="501"/>
      <c r="Q547" s="501"/>
      <c r="R547" s="501"/>
      <c r="S547" s="501"/>
      <c r="T547" s="501"/>
      <c r="U547" s="501"/>
      <c r="V547" s="501"/>
      <c r="W547" s="501"/>
      <c r="X547" s="501"/>
      <c r="Y547" s="408"/>
      <c r="Z547" s="501"/>
      <c r="AA547" s="408"/>
      <c r="AB547" s="598"/>
      <c r="AC547" s="443"/>
      <c r="AD547" s="443"/>
      <c r="AE547" s="667"/>
      <c r="AF547" s="408"/>
      <c r="AG547" s="408"/>
      <c r="AH547" s="408"/>
      <c r="AI547" s="513"/>
      <c r="AJ547" s="575"/>
      <c r="AK547" s="595"/>
      <c r="AL547" s="595"/>
      <c r="AM547" s="408"/>
      <c r="AN547" s="513"/>
    </row>
    <row r="548" spans="1:40" ht="15.75" thickBot="1">
      <c r="A548" s="292"/>
      <c r="B548" s="441"/>
      <c r="C548" s="408"/>
      <c r="D548" s="281"/>
      <c r="E548" s="531"/>
      <c r="F548" s="281"/>
      <c r="G548" s="531"/>
      <c r="H548" s="882"/>
      <c r="I548" s="113" t="s">
        <v>68</v>
      </c>
      <c r="J548" s="696"/>
      <c r="K548" s="453"/>
      <c r="L548" s="408"/>
      <c r="M548" s="699"/>
      <c r="N548" s="531"/>
      <c r="O548" s="408"/>
      <c r="P548" s="501"/>
      <c r="Q548" s="501"/>
      <c r="R548" s="501"/>
      <c r="S548" s="501"/>
      <c r="T548" s="501"/>
      <c r="U548" s="501"/>
      <c r="V548" s="501"/>
      <c r="W548" s="501"/>
      <c r="X548" s="501"/>
      <c r="Y548" s="408"/>
      <c r="Z548" s="501"/>
      <c r="AA548" s="408"/>
      <c r="AB548" s="598"/>
      <c r="AC548" s="443"/>
      <c r="AD548" s="443"/>
      <c r="AE548" s="667"/>
      <c r="AF548" s="408"/>
      <c r="AG548" s="408"/>
      <c r="AH548" s="408"/>
      <c r="AI548" s="513"/>
      <c r="AJ548" s="575"/>
      <c r="AK548" s="595"/>
      <c r="AL548" s="595"/>
      <c r="AM548" s="408"/>
      <c r="AN548" s="513"/>
    </row>
    <row r="549" spans="1:40" ht="15.75" thickBot="1">
      <c r="A549" s="292"/>
      <c r="B549" s="441"/>
      <c r="C549" s="408"/>
      <c r="D549" s="281"/>
      <c r="E549" s="531"/>
      <c r="F549" s="281"/>
      <c r="G549" s="531"/>
      <c r="H549" s="421" t="s">
        <v>166</v>
      </c>
      <c r="I549" s="113" t="s">
        <v>68</v>
      </c>
      <c r="J549" s="696"/>
      <c r="K549" s="453"/>
      <c r="L549" s="408"/>
      <c r="M549" s="699"/>
      <c r="N549" s="531"/>
      <c r="O549" s="408"/>
      <c r="P549" s="501"/>
      <c r="Q549" s="501"/>
      <c r="R549" s="501"/>
      <c r="S549" s="501"/>
      <c r="T549" s="501"/>
      <c r="U549" s="501"/>
      <c r="V549" s="501"/>
      <c r="W549" s="501"/>
      <c r="X549" s="501"/>
      <c r="Y549" s="408"/>
      <c r="Z549" s="501"/>
      <c r="AA549" s="408"/>
      <c r="AB549" s="598"/>
      <c r="AC549" s="443"/>
      <c r="AD549" s="443"/>
      <c r="AE549" s="667"/>
      <c r="AF549" s="408"/>
      <c r="AG549" s="408"/>
      <c r="AH549" s="408"/>
      <c r="AI549" s="513"/>
      <c r="AJ549" s="575"/>
      <c r="AK549" s="595"/>
      <c r="AL549" s="595"/>
      <c r="AM549" s="408"/>
      <c r="AN549" s="513"/>
    </row>
    <row r="550" spans="1:40" ht="15.75" thickBot="1">
      <c r="A550" s="292"/>
      <c r="B550" s="441"/>
      <c r="C550" s="408"/>
      <c r="D550" s="281"/>
      <c r="E550" s="531"/>
      <c r="F550" s="281"/>
      <c r="G550" s="531"/>
      <c r="H550" s="421"/>
      <c r="I550" s="113" t="s">
        <v>68</v>
      </c>
      <c r="J550" s="696"/>
      <c r="K550" s="453"/>
      <c r="L550" s="408"/>
      <c r="M550" s="699"/>
      <c r="N550" s="531"/>
      <c r="O550" s="408"/>
      <c r="P550" s="501"/>
      <c r="Q550" s="501"/>
      <c r="R550" s="501"/>
      <c r="S550" s="501"/>
      <c r="T550" s="501"/>
      <c r="U550" s="501"/>
      <c r="V550" s="501"/>
      <c r="W550" s="501"/>
      <c r="X550" s="501"/>
      <c r="Y550" s="408"/>
      <c r="Z550" s="501"/>
      <c r="AA550" s="408"/>
      <c r="AB550" s="598"/>
      <c r="AC550" s="443"/>
      <c r="AD550" s="443"/>
      <c r="AE550" s="667"/>
      <c r="AF550" s="408"/>
      <c r="AG550" s="408"/>
      <c r="AH550" s="408"/>
      <c r="AI550" s="513"/>
      <c r="AJ550" s="575"/>
      <c r="AK550" s="595"/>
      <c r="AL550" s="595"/>
      <c r="AM550" s="408"/>
      <c r="AN550" s="513"/>
    </row>
    <row r="551" spans="1:40" ht="15.75" thickBot="1">
      <c r="A551" s="292"/>
      <c r="B551" s="441"/>
      <c r="C551" s="408"/>
      <c r="D551" s="281"/>
      <c r="E551" s="531"/>
      <c r="F551" s="281"/>
      <c r="G551" s="531"/>
      <c r="H551" s="421" t="s">
        <v>165</v>
      </c>
      <c r="I551" s="113" t="s">
        <v>68</v>
      </c>
      <c r="J551" s="696"/>
      <c r="K551" s="453"/>
      <c r="L551" s="408"/>
      <c r="M551" s="699"/>
      <c r="N551" s="531"/>
      <c r="O551" s="408"/>
      <c r="P551" s="501"/>
      <c r="Q551" s="501"/>
      <c r="R551" s="501"/>
      <c r="S551" s="501"/>
      <c r="T551" s="501"/>
      <c r="U551" s="501"/>
      <c r="V551" s="501"/>
      <c r="W551" s="501"/>
      <c r="X551" s="501"/>
      <c r="Y551" s="408"/>
      <c r="Z551" s="501"/>
      <c r="AA551" s="408"/>
      <c r="AB551" s="598"/>
      <c r="AC551" s="443"/>
      <c r="AD551" s="443"/>
      <c r="AE551" s="667"/>
      <c r="AF551" s="408"/>
      <c r="AG551" s="408"/>
      <c r="AH551" s="408"/>
      <c r="AI551" s="513"/>
      <c r="AJ551" s="575"/>
      <c r="AK551" s="595"/>
      <c r="AL551" s="595"/>
      <c r="AM551" s="408"/>
      <c r="AN551" s="513"/>
    </row>
    <row r="552" spans="1:40" ht="15.75" thickBot="1">
      <c r="A552" s="292"/>
      <c r="B552" s="441"/>
      <c r="C552" s="408"/>
      <c r="D552" s="281"/>
      <c r="E552" s="531"/>
      <c r="F552" s="281"/>
      <c r="G552" s="531"/>
      <c r="H552" s="421"/>
      <c r="I552" s="113" t="s">
        <v>68</v>
      </c>
      <c r="J552" s="696"/>
      <c r="K552" s="453"/>
      <c r="L552" s="408"/>
      <c r="M552" s="699"/>
      <c r="N552" s="531"/>
      <c r="O552" s="408"/>
      <c r="P552" s="501"/>
      <c r="Q552" s="501"/>
      <c r="R552" s="501"/>
      <c r="S552" s="501"/>
      <c r="T552" s="501"/>
      <c r="U552" s="501"/>
      <c r="V552" s="501"/>
      <c r="W552" s="501"/>
      <c r="X552" s="501"/>
      <c r="Y552" s="408"/>
      <c r="Z552" s="501"/>
      <c r="AA552" s="408"/>
      <c r="AB552" s="598"/>
      <c r="AC552" s="443"/>
      <c r="AD552" s="443"/>
      <c r="AE552" s="667"/>
      <c r="AF552" s="408"/>
      <c r="AG552" s="408"/>
      <c r="AH552" s="408"/>
      <c r="AI552" s="513"/>
      <c r="AJ552" s="575"/>
      <c r="AK552" s="595"/>
      <c r="AL552" s="595"/>
      <c r="AM552" s="408"/>
      <c r="AN552" s="513"/>
    </row>
    <row r="553" spans="1:40" ht="15.75" thickBot="1">
      <c r="A553" s="292"/>
      <c r="B553" s="441"/>
      <c r="C553" s="408"/>
      <c r="D553" s="281"/>
      <c r="E553" s="531"/>
      <c r="F553" s="281"/>
      <c r="G553" s="531"/>
      <c r="H553" s="555" t="s">
        <v>164</v>
      </c>
      <c r="I553" s="113" t="s">
        <v>68</v>
      </c>
      <c r="J553" s="696"/>
      <c r="K553" s="453"/>
      <c r="L553" s="408"/>
      <c r="M553" s="699"/>
      <c r="N553" s="531"/>
      <c r="O553" s="408"/>
      <c r="P553" s="501"/>
      <c r="Q553" s="501"/>
      <c r="R553" s="501"/>
      <c r="S553" s="501"/>
      <c r="T553" s="501"/>
      <c r="U553" s="501"/>
      <c r="V553" s="501"/>
      <c r="W553" s="501"/>
      <c r="X553" s="501"/>
      <c r="Y553" s="408"/>
      <c r="Z553" s="501"/>
      <c r="AA553" s="408"/>
      <c r="AB553" s="598"/>
      <c r="AC553" s="443"/>
      <c r="AD553" s="443"/>
      <c r="AE553" s="667"/>
      <c r="AF553" s="408"/>
      <c r="AG553" s="408"/>
      <c r="AH553" s="408"/>
      <c r="AI553" s="513"/>
      <c r="AJ553" s="575"/>
      <c r="AK553" s="595"/>
      <c r="AL553" s="595"/>
      <c r="AM553" s="408"/>
      <c r="AN553" s="513"/>
    </row>
    <row r="554" spans="1:40" ht="15.75" thickBot="1">
      <c r="A554" s="292"/>
      <c r="B554" s="441"/>
      <c r="C554" s="408"/>
      <c r="D554" s="281"/>
      <c r="E554" s="531"/>
      <c r="F554" s="281"/>
      <c r="G554" s="531"/>
      <c r="H554" s="556"/>
      <c r="I554" s="113" t="s">
        <v>68</v>
      </c>
      <c r="J554" s="696"/>
      <c r="K554" s="453"/>
      <c r="L554" s="408"/>
      <c r="M554" s="699"/>
      <c r="N554" s="531"/>
      <c r="O554" s="408"/>
      <c r="P554" s="501"/>
      <c r="Q554" s="501"/>
      <c r="R554" s="501"/>
      <c r="S554" s="501"/>
      <c r="T554" s="501"/>
      <c r="U554" s="501"/>
      <c r="V554" s="501"/>
      <c r="W554" s="501"/>
      <c r="X554" s="501"/>
      <c r="Y554" s="408"/>
      <c r="Z554" s="501"/>
      <c r="AA554" s="408"/>
      <c r="AB554" s="598"/>
      <c r="AC554" s="443"/>
      <c r="AD554" s="443"/>
      <c r="AE554" s="667"/>
      <c r="AF554" s="408"/>
      <c r="AG554" s="408"/>
      <c r="AH554" s="408"/>
      <c r="AI554" s="513"/>
      <c r="AJ554" s="575"/>
      <c r="AK554" s="595"/>
      <c r="AL554" s="595"/>
      <c r="AM554" s="408"/>
      <c r="AN554" s="513"/>
    </row>
    <row r="555" spans="1:40" ht="15.75" thickBot="1">
      <c r="A555" s="292"/>
      <c r="B555" s="441"/>
      <c r="C555" s="408"/>
      <c r="D555" s="281"/>
      <c r="E555" s="531"/>
      <c r="F555" s="281"/>
      <c r="G555" s="531"/>
      <c r="H555" s="577" t="s">
        <v>163</v>
      </c>
      <c r="I555" s="113" t="s">
        <v>68</v>
      </c>
      <c r="J555" s="696"/>
      <c r="K555" s="453"/>
      <c r="L555" s="408"/>
      <c r="M555" s="699"/>
      <c r="N555" s="531"/>
      <c r="O555" s="408"/>
      <c r="P555" s="501"/>
      <c r="Q555" s="501"/>
      <c r="R555" s="501"/>
      <c r="S555" s="501"/>
      <c r="T555" s="501"/>
      <c r="U555" s="501"/>
      <c r="V555" s="501"/>
      <c r="W555" s="501"/>
      <c r="X555" s="501"/>
      <c r="Y555" s="408"/>
      <c r="Z555" s="501"/>
      <c r="AA555" s="408"/>
      <c r="AB555" s="598"/>
      <c r="AC555" s="443"/>
      <c r="AD555" s="443"/>
      <c r="AE555" s="667"/>
      <c r="AF555" s="408"/>
      <c r="AG555" s="408"/>
      <c r="AH555" s="408"/>
      <c r="AI555" s="513"/>
      <c r="AJ555" s="575"/>
      <c r="AK555" s="595"/>
      <c r="AL555" s="595"/>
      <c r="AM555" s="408"/>
      <c r="AN555" s="513"/>
    </row>
    <row r="556" spans="1:40" ht="15.75" thickBot="1">
      <c r="A556" s="883"/>
      <c r="B556" s="687"/>
      <c r="C556" s="408"/>
      <c r="D556" s="730"/>
      <c r="E556" s="531"/>
      <c r="F556" s="730"/>
      <c r="G556" s="532"/>
      <c r="H556" s="885"/>
      <c r="I556" s="113" t="s">
        <v>68</v>
      </c>
      <c r="J556" s="449"/>
      <c r="K556" s="453"/>
      <c r="L556" s="408"/>
      <c r="M556" s="437"/>
      <c r="N556" s="531"/>
      <c r="O556" s="408"/>
      <c r="P556" s="501"/>
      <c r="Q556" s="501"/>
      <c r="R556" s="501"/>
      <c r="S556" s="501"/>
      <c r="T556" s="501"/>
      <c r="U556" s="501"/>
      <c r="V556" s="501"/>
      <c r="W556" s="501"/>
      <c r="X556" s="501"/>
      <c r="Y556" s="408"/>
      <c r="Z556" s="501"/>
      <c r="AA556" s="408"/>
      <c r="AB556" s="598"/>
      <c r="AC556" s="681"/>
      <c r="AD556" s="681"/>
      <c r="AE556" s="884"/>
      <c r="AF556" s="408"/>
      <c r="AG556" s="408"/>
      <c r="AH556" s="408"/>
      <c r="AI556" s="513"/>
      <c r="AJ556" s="575"/>
      <c r="AK556" s="595"/>
      <c r="AL556" s="595"/>
      <c r="AM556" s="408"/>
      <c r="AN556" s="513"/>
    </row>
    <row r="557" spans="1:40" ht="45" customHeight="1" thickBot="1">
      <c r="A557" s="291">
        <v>20</v>
      </c>
      <c r="B557" s="871" t="s">
        <v>504</v>
      </c>
      <c r="C557" s="690" t="s">
        <v>474</v>
      </c>
      <c r="D557" s="690" t="s">
        <v>32</v>
      </c>
      <c r="E557" s="693" t="s">
        <v>475</v>
      </c>
      <c r="F557" s="690" t="s">
        <v>476</v>
      </c>
      <c r="G557" s="627" t="s">
        <v>100</v>
      </c>
      <c r="H557" s="96" t="s">
        <v>194</v>
      </c>
      <c r="I557" s="113" t="s">
        <v>68</v>
      </c>
      <c r="J557" s="695">
        <f>COUNTIF(I557:I582,[3]DATOS!$D$24)</f>
        <v>26</v>
      </c>
      <c r="K557" s="559" t="str">
        <f>+IF(AND(J557&lt;6,J557&gt;0),"Moderado",IF(AND(J557&lt;12,J557&gt;5),"Mayor",IF(AND(J557&lt;20,J557&gt;11),"Catastrófico","Responda las Preguntas de Impacto")))</f>
        <v>Responda las Preguntas de Impacto</v>
      </c>
      <c r="L557" s="407"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698"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701" t="s">
        <v>477</v>
      </c>
      <c r="O557" s="283" t="s">
        <v>65</v>
      </c>
      <c r="P557" s="97" t="s">
        <v>179</v>
      </c>
      <c r="Q557" s="45" t="s">
        <v>76</v>
      </c>
      <c r="R557" s="45">
        <f>+IFERROR(VLOOKUP(Q557,[23]DATOS!$E$2:$F$17,2,FALSE),"")</f>
        <v>15</v>
      </c>
      <c r="S557" s="601">
        <f>SUM(R557:R564)</f>
        <v>100</v>
      </c>
      <c r="T557" s="307" t="str">
        <f>+IF(AND(S557&lt;=100,S557&gt;=96),"Fuerte",IF(AND(S557&lt;=95,S557&gt;=86),"Moderado",IF(AND(S557&lt;=85,J557&gt;=0),"Débil"," ")))</f>
        <v>Fuerte</v>
      </c>
      <c r="U557" s="307" t="s">
        <v>90</v>
      </c>
      <c r="V557" s="307"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07">
        <f>IF(V557="Fuerte",100,IF(V557="Moderado",50,IF(V557="Débil",0)))</f>
        <v>100</v>
      </c>
      <c r="X557" s="500">
        <f>AVERAGE(W557:W582)</f>
        <v>100</v>
      </c>
      <c r="Y557" s="407" t="s">
        <v>478</v>
      </c>
      <c r="Z557" s="676" t="s">
        <v>479</v>
      </c>
      <c r="AA557" s="677" t="s">
        <v>480</v>
      </c>
      <c r="AB557" s="680" t="str">
        <f>+IF(X557=100,"Fuerte",IF(AND(X557&lt;=99,X557&gt;=50),"Moderado",IF(X557&lt;50,"Débil"," ")))</f>
        <v>Fuerte</v>
      </c>
      <c r="AC557" s="443" t="s">
        <v>95</v>
      </c>
      <c r="AD557" s="443" t="s">
        <v>95</v>
      </c>
      <c r="AE557" s="666"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07"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07" t="str">
        <f>K557</f>
        <v>Responda las Preguntas de Impacto</v>
      </c>
      <c r="AH557" s="407"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519"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682" t="s">
        <v>481</v>
      </c>
      <c r="AK557" s="683">
        <v>43556</v>
      </c>
      <c r="AL557" s="683">
        <v>43830</v>
      </c>
      <c r="AM557" s="610" t="s">
        <v>478</v>
      </c>
      <c r="AN557" s="684" t="s">
        <v>482</v>
      </c>
    </row>
    <row r="558" spans="1:40" ht="49.5" customHeight="1" thickBot="1">
      <c r="A558" s="292"/>
      <c r="B558" s="441"/>
      <c r="C558" s="691"/>
      <c r="D558" s="691"/>
      <c r="E558" s="694"/>
      <c r="F558" s="691"/>
      <c r="G558" s="531"/>
      <c r="H558" s="95" t="s">
        <v>187</v>
      </c>
      <c r="I558" s="113" t="s">
        <v>68</v>
      </c>
      <c r="J558" s="696"/>
      <c r="K558" s="453"/>
      <c r="L558" s="408"/>
      <c r="M558" s="699"/>
      <c r="N558" s="702"/>
      <c r="O558" s="284"/>
      <c r="P558" s="50" t="s">
        <v>177</v>
      </c>
      <c r="Q558" s="45" t="s">
        <v>78</v>
      </c>
      <c r="R558" s="45">
        <f>+IFERROR(VLOOKUP(Q558,[23]DATOS!$E$2:$F$17,2,FALSE),"")</f>
        <v>15</v>
      </c>
      <c r="S558" s="602"/>
      <c r="T558" s="286"/>
      <c r="U558" s="286"/>
      <c r="V558" s="286"/>
      <c r="W558" s="286"/>
      <c r="X558" s="501"/>
      <c r="Y558" s="408"/>
      <c r="Z558" s="501"/>
      <c r="AA558" s="678"/>
      <c r="AB558" s="598"/>
      <c r="AC558" s="443"/>
      <c r="AD558" s="443"/>
      <c r="AE558" s="667"/>
      <c r="AF558" s="408"/>
      <c r="AG558" s="408"/>
      <c r="AH558" s="408"/>
      <c r="AI558" s="438"/>
      <c r="AJ558" s="398"/>
      <c r="AK558" s="414"/>
      <c r="AL558" s="414"/>
      <c r="AM558" s="551"/>
      <c r="AN558" s="685"/>
    </row>
    <row r="559" spans="1:40" ht="54" customHeight="1" thickBot="1">
      <c r="A559" s="292"/>
      <c r="B559" s="441"/>
      <c r="C559" s="691"/>
      <c r="D559" s="691"/>
      <c r="E559" s="694"/>
      <c r="F559" s="691"/>
      <c r="G559" s="531"/>
      <c r="H559" s="95" t="s">
        <v>186</v>
      </c>
      <c r="I559" s="113" t="s">
        <v>68</v>
      </c>
      <c r="J559" s="696"/>
      <c r="K559" s="453"/>
      <c r="L559" s="408"/>
      <c r="M559" s="699"/>
      <c r="N559" s="702"/>
      <c r="O559" s="284"/>
      <c r="P559" s="50" t="s">
        <v>175</v>
      </c>
      <c r="Q559" s="45" t="s">
        <v>80</v>
      </c>
      <c r="R559" s="45">
        <f>+IFERROR(VLOOKUP(Q559,[23]DATOS!$E$2:$F$17,2,FALSE),"")</f>
        <v>15</v>
      </c>
      <c r="S559" s="602"/>
      <c r="T559" s="286"/>
      <c r="U559" s="286"/>
      <c r="V559" s="286"/>
      <c r="W559" s="286"/>
      <c r="X559" s="501"/>
      <c r="Y559" s="408"/>
      <c r="Z559" s="501"/>
      <c r="AA559" s="678"/>
      <c r="AB559" s="598"/>
      <c r="AC559" s="443"/>
      <c r="AD559" s="443"/>
      <c r="AE559" s="667"/>
      <c r="AF559" s="408"/>
      <c r="AG559" s="408"/>
      <c r="AH559" s="408"/>
      <c r="AI559" s="438"/>
      <c r="AJ559" s="398"/>
      <c r="AK559" s="414"/>
      <c r="AL559" s="414"/>
      <c r="AM559" s="551"/>
      <c r="AN559" s="685"/>
    </row>
    <row r="560" spans="1:40" ht="49.5" customHeight="1" thickBot="1">
      <c r="A560" s="292"/>
      <c r="B560" s="441"/>
      <c r="C560" s="691"/>
      <c r="D560" s="691"/>
      <c r="E560" s="703" t="s">
        <v>483</v>
      </c>
      <c r="F560" s="691"/>
      <c r="G560" s="531"/>
      <c r="H560" s="95" t="s">
        <v>185</v>
      </c>
      <c r="I560" s="113" t="s">
        <v>68</v>
      </c>
      <c r="J560" s="696"/>
      <c r="K560" s="453"/>
      <c r="L560" s="408"/>
      <c r="M560" s="699"/>
      <c r="N560" s="702"/>
      <c r="O560" s="284"/>
      <c r="P560" s="50" t="s">
        <v>173</v>
      </c>
      <c r="Q560" s="45" t="s">
        <v>82</v>
      </c>
      <c r="R560" s="45">
        <f>+IFERROR(VLOOKUP(Q560,[23]DATOS!$E$2:$F$17,2,FALSE),"")</f>
        <v>15</v>
      </c>
      <c r="S560" s="602"/>
      <c r="T560" s="286"/>
      <c r="U560" s="286"/>
      <c r="V560" s="286"/>
      <c r="W560" s="286"/>
      <c r="X560" s="501"/>
      <c r="Y560" s="408"/>
      <c r="Z560" s="501"/>
      <c r="AA560" s="678"/>
      <c r="AB560" s="598"/>
      <c r="AC560" s="443"/>
      <c r="AD560" s="443"/>
      <c r="AE560" s="667"/>
      <c r="AF560" s="408"/>
      <c r="AG560" s="408"/>
      <c r="AH560" s="408"/>
      <c r="AI560" s="438"/>
      <c r="AJ560" s="398"/>
      <c r="AK560" s="414"/>
      <c r="AL560" s="414"/>
      <c r="AM560" s="551"/>
      <c r="AN560" s="685"/>
    </row>
    <row r="561" spans="1:40" ht="15" customHeight="1" thickBot="1">
      <c r="A561" s="292"/>
      <c r="B561" s="441"/>
      <c r="C561" s="691"/>
      <c r="D561" s="691"/>
      <c r="E561" s="704"/>
      <c r="F561" s="691"/>
      <c r="G561" s="531"/>
      <c r="H561" s="95" t="s">
        <v>184</v>
      </c>
      <c r="I561" s="113" t="s">
        <v>68</v>
      </c>
      <c r="J561" s="696"/>
      <c r="K561" s="453"/>
      <c r="L561" s="408"/>
      <c r="M561" s="699"/>
      <c r="N561" s="702"/>
      <c r="O561" s="284"/>
      <c r="P561" s="50" t="s">
        <v>171</v>
      </c>
      <c r="Q561" s="45" t="s">
        <v>85</v>
      </c>
      <c r="R561" s="45">
        <f>+IFERROR(VLOOKUP(Q561,[23]DATOS!$E$2:$F$17,2,FALSE),"")</f>
        <v>15</v>
      </c>
      <c r="S561" s="602"/>
      <c r="T561" s="286"/>
      <c r="U561" s="286"/>
      <c r="V561" s="286"/>
      <c r="W561" s="286"/>
      <c r="X561" s="501"/>
      <c r="Y561" s="408"/>
      <c r="Z561" s="501"/>
      <c r="AA561" s="678"/>
      <c r="AB561" s="598"/>
      <c r="AC561" s="443"/>
      <c r="AD561" s="443"/>
      <c r="AE561" s="667"/>
      <c r="AF561" s="408"/>
      <c r="AG561" s="408"/>
      <c r="AH561" s="408"/>
      <c r="AI561" s="438"/>
      <c r="AJ561" s="398"/>
      <c r="AK561" s="414"/>
      <c r="AL561" s="414"/>
      <c r="AM561" s="551"/>
      <c r="AN561" s="685"/>
    </row>
    <row r="562" spans="1:40" ht="69.75" customHeight="1" thickBot="1">
      <c r="A562" s="292"/>
      <c r="B562" s="441"/>
      <c r="C562" s="691"/>
      <c r="D562" s="691"/>
      <c r="E562" s="704"/>
      <c r="F562" s="691"/>
      <c r="G562" s="531"/>
      <c r="H562" s="95" t="s">
        <v>183</v>
      </c>
      <c r="I562" s="113" t="s">
        <v>68</v>
      </c>
      <c r="J562" s="696"/>
      <c r="K562" s="453"/>
      <c r="L562" s="408"/>
      <c r="M562" s="699"/>
      <c r="N562" s="702"/>
      <c r="O562" s="284"/>
      <c r="P562" s="51" t="s">
        <v>170</v>
      </c>
      <c r="Q562" s="45" t="s">
        <v>98</v>
      </c>
      <c r="R562" s="45">
        <v>10</v>
      </c>
      <c r="S562" s="602"/>
      <c r="T562" s="286"/>
      <c r="U562" s="286"/>
      <c r="V562" s="286"/>
      <c r="W562" s="286"/>
      <c r="X562" s="501"/>
      <c r="Y562" s="408"/>
      <c r="Z562" s="501"/>
      <c r="AA562" s="678"/>
      <c r="AB562" s="598"/>
      <c r="AC562" s="443"/>
      <c r="AD562" s="443"/>
      <c r="AE562" s="667"/>
      <c r="AF562" s="408"/>
      <c r="AG562" s="408"/>
      <c r="AH562" s="408"/>
      <c r="AI562" s="438"/>
      <c r="AJ562" s="398"/>
      <c r="AK562" s="414"/>
      <c r="AL562" s="414"/>
      <c r="AM562" s="551"/>
      <c r="AN562" s="685"/>
    </row>
    <row r="563" spans="1:40" ht="47.25" customHeight="1" thickBot="1">
      <c r="A563" s="292"/>
      <c r="B563" s="441"/>
      <c r="C563" s="691"/>
      <c r="D563" s="691"/>
      <c r="E563" s="704"/>
      <c r="F563" s="691"/>
      <c r="G563" s="531"/>
      <c r="H563" s="95" t="s">
        <v>182</v>
      </c>
      <c r="I563" s="113" t="s">
        <v>68</v>
      </c>
      <c r="J563" s="696"/>
      <c r="K563" s="453"/>
      <c r="L563" s="408"/>
      <c r="M563" s="699"/>
      <c r="N563" s="702"/>
      <c r="O563" s="284"/>
      <c r="P563" s="50" t="s">
        <v>168</v>
      </c>
      <c r="Q563" s="50" t="s">
        <v>87</v>
      </c>
      <c r="R563" s="50">
        <v>15</v>
      </c>
      <c r="S563" s="602"/>
      <c r="T563" s="286"/>
      <c r="U563" s="286"/>
      <c r="V563" s="286"/>
      <c r="W563" s="286"/>
      <c r="X563" s="501"/>
      <c r="Y563" s="408"/>
      <c r="Z563" s="501"/>
      <c r="AA563" s="678"/>
      <c r="AB563" s="598"/>
      <c r="AC563" s="443"/>
      <c r="AD563" s="443"/>
      <c r="AE563" s="667"/>
      <c r="AF563" s="408"/>
      <c r="AG563" s="408"/>
      <c r="AH563" s="408"/>
      <c r="AI563" s="438"/>
      <c r="AJ563" s="398"/>
      <c r="AK563" s="414"/>
      <c r="AL563" s="414"/>
      <c r="AM563" s="551"/>
      <c r="AN563" s="685"/>
    </row>
    <row r="564" spans="1:40" ht="121.5" customHeight="1" thickBot="1">
      <c r="A564" s="292"/>
      <c r="B564" s="441"/>
      <c r="C564" s="691"/>
      <c r="D564" s="691"/>
      <c r="E564" s="705"/>
      <c r="F564" s="691"/>
      <c r="G564" s="531"/>
      <c r="H564" s="95" t="s">
        <v>181</v>
      </c>
      <c r="I564" s="113" t="s">
        <v>68</v>
      </c>
      <c r="J564" s="696"/>
      <c r="K564" s="453"/>
      <c r="L564" s="408"/>
      <c r="M564" s="699"/>
      <c r="N564" s="702"/>
      <c r="O564" s="284"/>
      <c r="P564" s="49"/>
      <c r="Q564" s="49"/>
      <c r="R564" s="49"/>
      <c r="S564" s="603"/>
      <c r="T564" s="286"/>
      <c r="U564" s="286"/>
      <c r="V564" s="286"/>
      <c r="W564" s="286"/>
      <c r="X564" s="501"/>
      <c r="Y564" s="409"/>
      <c r="Z564" s="502"/>
      <c r="AA564" s="679"/>
      <c r="AB564" s="598"/>
      <c r="AC564" s="443"/>
      <c r="AD564" s="443"/>
      <c r="AE564" s="667"/>
      <c r="AF564" s="408"/>
      <c r="AG564" s="408"/>
      <c r="AH564" s="408"/>
      <c r="AI564" s="438"/>
      <c r="AJ564" s="398"/>
      <c r="AK564" s="415"/>
      <c r="AL564" s="415"/>
      <c r="AM564" s="552"/>
      <c r="AN564" s="685"/>
    </row>
    <row r="565" spans="1:40" ht="42.75" customHeight="1" thickBot="1">
      <c r="A565" s="292"/>
      <c r="B565" s="441"/>
      <c r="C565" s="691"/>
      <c r="D565" s="691"/>
      <c r="E565" s="706" t="s">
        <v>484</v>
      </c>
      <c r="F565" s="691"/>
      <c r="G565" s="531"/>
      <c r="H565" s="95" t="s">
        <v>180</v>
      </c>
      <c r="I565" s="113" t="s">
        <v>68</v>
      </c>
      <c r="J565" s="696"/>
      <c r="K565" s="453"/>
      <c r="L565" s="408"/>
      <c r="M565" s="699"/>
      <c r="N565" s="707" t="s">
        <v>485</v>
      </c>
      <c r="O565" s="407" t="s">
        <v>65</v>
      </c>
      <c r="P565" s="45" t="s">
        <v>179</v>
      </c>
      <c r="Q565" s="45" t="s">
        <v>76</v>
      </c>
      <c r="R565" s="45">
        <f>+IFERROR(VLOOKUP(Q565,[23]DATOS!$E$2:$F$17,2,FALSE),"")</f>
        <v>15</v>
      </c>
      <c r="S565" s="543">
        <f>SUM(R565:R574)</f>
        <v>100</v>
      </c>
      <c r="T565" s="543" t="str">
        <f>+IF(AND(S565&lt;=100,S565&gt;=96),"Fuerte",IF(AND(S565&lt;=95,S565&gt;=86),"Moderado",IF(AND(S565&lt;=85,J565&gt;=0),"Débil"," ")))</f>
        <v>Fuerte</v>
      </c>
      <c r="U565" s="543" t="s">
        <v>90</v>
      </c>
      <c r="V565" s="543"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43">
        <f>IF(V565="Fuerte",100,IF(V565="Moderado",50,IF(V565="Débil",0)))</f>
        <v>100</v>
      </c>
      <c r="X565" s="501"/>
      <c r="Y565" s="545" t="s">
        <v>486</v>
      </c>
      <c r="Z565" s="600" t="s">
        <v>479</v>
      </c>
      <c r="AA565" s="440" t="s">
        <v>487</v>
      </c>
      <c r="AB565" s="598"/>
      <c r="AC565" s="443"/>
      <c r="AD565" s="443"/>
      <c r="AE565" s="667"/>
      <c r="AF565" s="408"/>
      <c r="AG565" s="408"/>
      <c r="AH565" s="408"/>
      <c r="AI565" s="438"/>
      <c r="AJ565" s="398" t="s">
        <v>488</v>
      </c>
      <c r="AK565" s="413">
        <v>43556</v>
      </c>
      <c r="AL565" s="413">
        <v>43830</v>
      </c>
      <c r="AM565" s="545" t="s">
        <v>478</v>
      </c>
      <c r="AN565" s="685"/>
    </row>
    <row r="566" spans="1:40" ht="42.75" customHeight="1" thickBot="1">
      <c r="A566" s="292"/>
      <c r="B566" s="441"/>
      <c r="C566" s="691"/>
      <c r="D566" s="691"/>
      <c r="E566" s="501"/>
      <c r="F566" s="691"/>
      <c r="G566" s="531"/>
      <c r="H566" s="95" t="s">
        <v>178</v>
      </c>
      <c r="I566" s="113" t="s">
        <v>68</v>
      </c>
      <c r="J566" s="696"/>
      <c r="K566" s="453"/>
      <c r="L566" s="408"/>
      <c r="M566" s="699"/>
      <c r="N566" s="708"/>
      <c r="O566" s="408"/>
      <c r="P566" s="46" t="s">
        <v>177</v>
      </c>
      <c r="Q566" s="45" t="s">
        <v>78</v>
      </c>
      <c r="R566" s="45">
        <f>+IFERROR(VLOOKUP(Q566,[23]DATOS!$E$2:$F$17,2,FALSE),"")</f>
        <v>15</v>
      </c>
      <c r="S566" s="501"/>
      <c r="T566" s="501"/>
      <c r="U566" s="501"/>
      <c r="V566" s="501"/>
      <c r="W566" s="501"/>
      <c r="X566" s="501"/>
      <c r="Y566" s="408"/>
      <c r="Z566" s="501"/>
      <c r="AA566" s="441"/>
      <c r="AB566" s="598"/>
      <c r="AC566" s="443"/>
      <c r="AD566" s="443"/>
      <c r="AE566" s="667"/>
      <c r="AF566" s="408"/>
      <c r="AG566" s="408"/>
      <c r="AH566" s="408"/>
      <c r="AI566" s="438"/>
      <c r="AJ566" s="398"/>
      <c r="AK566" s="414"/>
      <c r="AL566" s="414"/>
      <c r="AM566" s="408"/>
      <c r="AN566" s="685"/>
    </row>
    <row r="567" spans="1:40" ht="35.25" customHeight="1" thickBot="1">
      <c r="A567" s="292"/>
      <c r="B567" s="441"/>
      <c r="C567" s="691"/>
      <c r="D567" s="691"/>
      <c r="E567" s="501"/>
      <c r="F567" s="691"/>
      <c r="G567" s="531"/>
      <c r="H567" s="95" t="s">
        <v>176</v>
      </c>
      <c r="I567" s="113" t="s">
        <v>68</v>
      </c>
      <c r="J567" s="696"/>
      <c r="K567" s="453"/>
      <c r="L567" s="408"/>
      <c r="M567" s="699"/>
      <c r="N567" s="708"/>
      <c r="O567" s="408"/>
      <c r="P567" s="46" t="s">
        <v>175</v>
      </c>
      <c r="Q567" s="45" t="s">
        <v>80</v>
      </c>
      <c r="R567" s="45">
        <f>+IFERROR(VLOOKUP(Q567,[23]DATOS!$E$2:$F$17,2,FALSE),"")</f>
        <v>15</v>
      </c>
      <c r="S567" s="501"/>
      <c r="T567" s="501"/>
      <c r="U567" s="501"/>
      <c r="V567" s="501"/>
      <c r="W567" s="501"/>
      <c r="X567" s="501"/>
      <c r="Y567" s="408"/>
      <c r="Z567" s="501"/>
      <c r="AA567" s="441"/>
      <c r="AB567" s="598"/>
      <c r="AC567" s="443"/>
      <c r="AD567" s="443"/>
      <c r="AE567" s="667"/>
      <c r="AF567" s="408"/>
      <c r="AG567" s="408"/>
      <c r="AH567" s="408"/>
      <c r="AI567" s="438"/>
      <c r="AJ567" s="398"/>
      <c r="AK567" s="414"/>
      <c r="AL567" s="414"/>
      <c r="AM567" s="408"/>
      <c r="AN567" s="685"/>
    </row>
    <row r="568" spans="1:40" ht="43.5" customHeight="1" thickBot="1">
      <c r="A568" s="292"/>
      <c r="B568" s="441"/>
      <c r="C568" s="691"/>
      <c r="D568" s="691"/>
      <c r="E568" s="501"/>
      <c r="F568" s="691"/>
      <c r="G568" s="531"/>
      <c r="H568" s="95" t="s">
        <v>174</v>
      </c>
      <c r="I568" s="113" t="s">
        <v>68</v>
      </c>
      <c r="J568" s="696"/>
      <c r="K568" s="453"/>
      <c r="L568" s="408"/>
      <c r="M568" s="699"/>
      <c r="N568" s="708"/>
      <c r="O568" s="408"/>
      <c r="P568" s="46" t="s">
        <v>173</v>
      </c>
      <c r="Q568" s="45" t="s">
        <v>82</v>
      </c>
      <c r="R568" s="45">
        <f>+IFERROR(VLOOKUP(Q568,[23]DATOS!$E$2:$F$17,2,FALSE),"")</f>
        <v>15</v>
      </c>
      <c r="S568" s="501"/>
      <c r="T568" s="501"/>
      <c r="U568" s="501"/>
      <c r="V568" s="501"/>
      <c r="W568" s="501"/>
      <c r="X568" s="501"/>
      <c r="Y568" s="408"/>
      <c r="Z568" s="501"/>
      <c r="AA568" s="441"/>
      <c r="AB568" s="598"/>
      <c r="AC568" s="443"/>
      <c r="AD568" s="443"/>
      <c r="AE568" s="667"/>
      <c r="AF568" s="408"/>
      <c r="AG568" s="408"/>
      <c r="AH568" s="408"/>
      <c r="AI568" s="438"/>
      <c r="AJ568" s="398"/>
      <c r="AK568" s="414"/>
      <c r="AL568" s="414"/>
      <c r="AM568" s="408"/>
      <c r="AN568" s="685"/>
    </row>
    <row r="569" spans="1:40" ht="15.75" thickBot="1">
      <c r="A569" s="292"/>
      <c r="B569" s="441"/>
      <c r="C569" s="691"/>
      <c r="D569" s="691"/>
      <c r="E569" s="502"/>
      <c r="F569" s="691"/>
      <c r="G569" s="531"/>
      <c r="H569" s="421" t="s">
        <v>172</v>
      </c>
      <c r="I569" s="113" t="s">
        <v>68</v>
      </c>
      <c r="J569" s="696"/>
      <c r="K569" s="453"/>
      <c r="L569" s="408"/>
      <c r="M569" s="699"/>
      <c r="N569" s="708"/>
      <c r="O569" s="408"/>
      <c r="P569" s="46" t="s">
        <v>171</v>
      </c>
      <c r="Q569" s="45" t="s">
        <v>85</v>
      </c>
      <c r="R569" s="45">
        <f>+IFERROR(VLOOKUP(Q569,[23]DATOS!$E$2:$F$17,2,FALSE),"")</f>
        <v>15</v>
      </c>
      <c r="S569" s="501"/>
      <c r="T569" s="501"/>
      <c r="U569" s="501"/>
      <c r="V569" s="501"/>
      <c r="W569" s="501"/>
      <c r="X569" s="501"/>
      <c r="Y569" s="408"/>
      <c r="Z569" s="501"/>
      <c r="AA569" s="441"/>
      <c r="AB569" s="598"/>
      <c r="AC569" s="443"/>
      <c r="AD569" s="443"/>
      <c r="AE569" s="667"/>
      <c r="AF569" s="408"/>
      <c r="AG569" s="408"/>
      <c r="AH569" s="408"/>
      <c r="AI569" s="438"/>
      <c r="AJ569" s="398"/>
      <c r="AK569" s="414"/>
      <c r="AL569" s="414"/>
      <c r="AM569" s="408"/>
      <c r="AN569" s="685"/>
    </row>
    <row r="570" spans="1:40" ht="30" customHeight="1" thickBot="1">
      <c r="A570" s="292"/>
      <c r="B570" s="441"/>
      <c r="C570" s="691"/>
      <c r="D570" s="691"/>
      <c r="E570" s="706"/>
      <c r="F570" s="691"/>
      <c r="G570" s="531"/>
      <c r="H570" s="421"/>
      <c r="I570" s="113" t="s">
        <v>68</v>
      </c>
      <c r="J570" s="696"/>
      <c r="K570" s="453"/>
      <c r="L570" s="408"/>
      <c r="M570" s="699"/>
      <c r="N570" s="708"/>
      <c r="O570" s="408"/>
      <c r="P570" s="46" t="s">
        <v>170</v>
      </c>
      <c r="Q570" s="45" t="s">
        <v>98</v>
      </c>
      <c r="R570" s="45">
        <f>+IFERROR(VLOOKUP(Q570,[23]DATOS!$E$2:$F$17,2,FALSE),"")</f>
        <v>15</v>
      </c>
      <c r="S570" s="501"/>
      <c r="T570" s="501"/>
      <c r="U570" s="501"/>
      <c r="V570" s="501"/>
      <c r="W570" s="501"/>
      <c r="X570" s="501"/>
      <c r="Y570" s="408"/>
      <c r="Z570" s="501"/>
      <c r="AA570" s="441"/>
      <c r="AB570" s="598"/>
      <c r="AC570" s="443"/>
      <c r="AD570" s="443"/>
      <c r="AE570" s="667"/>
      <c r="AF570" s="408"/>
      <c r="AG570" s="408"/>
      <c r="AH570" s="408"/>
      <c r="AI570" s="438"/>
      <c r="AJ570" s="398"/>
      <c r="AK570" s="414"/>
      <c r="AL570" s="414"/>
      <c r="AM570" s="408"/>
      <c r="AN570" s="685"/>
    </row>
    <row r="571" spans="1:40" ht="15.75" thickBot="1">
      <c r="A571" s="292"/>
      <c r="B571" s="441"/>
      <c r="C571" s="691"/>
      <c r="D571" s="691"/>
      <c r="E571" s="704"/>
      <c r="F571" s="691"/>
      <c r="G571" s="531"/>
      <c r="H571" s="421" t="s">
        <v>169</v>
      </c>
      <c r="I571" s="113" t="s">
        <v>68</v>
      </c>
      <c r="J571" s="696"/>
      <c r="K571" s="453"/>
      <c r="L571" s="408"/>
      <c r="M571" s="699"/>
      <c r="N571" s="708"/>
      <c r="O571" s="408"/>
      <c r="P571" s="46" t="s">
        <v>168</v>
      </c>
      <c r="Q571" s="50" t="s">
        <v>87</v>
      </c>
      <c r="R571" s="45">
        <f>+IFERROR(VLOOKUP(Q571,[23]DATOS!$E$2:$F$17,2,FALSE),"")</f>
        <v>10</v>
      </c>
      <c r="S571" s="501"/>
      <c r="T571" s="501"/>
      <c r="U571" s="501"/>
      <c r="V571" s="501"/>
      <c r="W571" s="501"/>
      <c r="X571" s="501"/>
      <c r="Y571" s="408"/>
      <c r="Z571" s="501"/>
      <c r="AA571" s="441"/>
      <c r="AB571" s="598"/>
      <c r="AC571" s="443"/>
      <c r="AD571" s="443"/>
      <c r="AE571" s="667"/>
      <c r="AF571" s="408"/>
      <c r="AG571" s="408"/>
      <c r="AH571" s="408"/>
      <c r="AI571" s="438"/>
      <c r="AJ571" s="398"/>
      <c r="AK571" s="414"/>
      <c r="AL571" s="414"/>
      <c r="AM571" s="408"/>
      <c r="AN571" s="685"/>
    </row>
    <row r="572" spans="1:40" ht="15.75" thickBot="1">
      <c r="A572" s="292"/>
      <c r="B572" s="441"/>
      <c r="C572" s="691"/>
      <c r="D572" s="691"/>
      <c r="E572" s="704"/>
      <c r="F572" s="691"/>
      <c r="G572" s="531"/>
      <c r="H572" s="421"/>
      <c r="I572" s="113" t="s">
        <v>68</v>
      </c>
      <c r="J572" s="696"/>
      <c r="K572" s="453"/>
      <c r="L572" s="408"/>
      <c r="M572" s="699"/>
      <c r="N572" s="708"/>
      <c r="O572" s="408"/>
      <c r="P572" s="543"/>
      <c r="Q572" s="543"/>
      <c r="R572" s="543"/>
      <c r="S572" s="501"/>
      <c r="T572" s="501"/>
      <c r="U572" s="501"/>
      <c r="V572" s="501"/>
      <c r="W572" s="501"/>
      <c r="X572" s="501"/>
      <c r="Y572" s="408"/>
      <c r="Z572" s="501"/>
      <c r="AA572" s="441"/>
      <c r="AB572" s="598"/>
      <c r="AC572" s="443"/>
      <c r="AD572" s="443"/>
      <c r="AE572" s="667"/>
      <c r="AF572" s="408"/>
      <c r="AG572" s="408"/>
      <c r="AH572" s="408"/>
      <c r="AI572" s="438"/>
      <c r="AJ572" s="398"/>
      <c r="AK572" s="414"/>
      <c r="AL572" s="414"/>
      <c r="AM572" s="408"/>
      <c r="AN572" s="685"/>
    </row>
    <row r="573" spans="1:40" ht="15.75" thickBot="1">
      <c r="A573" s="292"/>
      <c r="B573" s="441"/>
      <c r="C573" s="691"/>
      <c r="D573" s="691"/>
      <c r="E573" s="704"/>
      <c r="F573" s="691"/>
      <c r="G573" s="531"/>
      <c r="H573" s="421" t="s">
        <v>167</v>
      </c>
      <c r="I573" s="113" t="s">
        <v>68</v>
      </c>
      <c r="J573" s="696"/>
      <c r="K573" s="453"/>
      <c r="L573" s="408"/>
      <c r="M573" s="699"/>
      <c r="N573" s="708"/>
      <c r="O573" s="408"/>
      <c r="P573" s="501"/>
      <c r="Q573" s="501"/>
      <c r="R573" s="501"/>
      <c r="S573" s="501"/>
      <c r="T573" s="501"/>
      <c r="U573" s="501"/>
      <c r="V573" s="501"/>
      <c r="W573" s="501"/>
      <c r="X573" s="501"/>
      <c r="Y573" s="408"/>
      <c r="Z573" s="501"/>
      <c r="AA573" s="441"/>
      <c r="AB573" s="598"/>
      <c r="AC573" s="443"/>
      <c r="AD573" s="443"/>
      <c r="AE573" s="667"/>
      <c r="AF573" s="408"/>
      <c r="AG573" s="408"/>
      <c r="AH573" s="408"/>
      <c r="AI573" s="438"/>
      <c r="AJ573" s="398"/>
      <c r="AK573" s="414"/>
      <c r="AL573" s="414"/>
      <c r="AM573" s="408"/>
      <c r="AN573" s="685"/>
    </row>
    <row r="574" spans="1:40" ht="15.75" thickBot="1">
      <c r="A574" s="292"/>
      <c r="B574" s="441"/>
      <c r="C574" s="691"/>
      <c r="D574" s="691"/>
      <c r="E574" s="704"/>
      <c r="F574" s="691"/>
      <c r="G574" s="531"/>
      <c r="H574" s="421"/>
      <c r="I574" s="113" t="s">
        <v>68</v>
      </c>
      <c r="J574" s="696"/>
      <c r="K574" s="453"/>
      <c r="L574" s="408"/>
      <c r="M574" s="699"/>
      <c r="N574" s="708"/>
      <c r="O574" s="408"/>
      <c r="P574" s="501"/>
      <c r="Q574" s="501"/>
      <c r="R574" s="501"/>
      <c r="S574" s="501"/>
      <c r="T574" s="501"/>
      <c r="U574" s="501"/>
      <c r="V574" s="501"/>
      <c r="W574" s="501"/>
      <c r="X574" s="501"/>
      <c r="Y574" s="408"/>
      <c r="Z574" s="501"/>
      <c r="AA574" s="441"/>
      <c r="AB574" s="598"/>
      <c r="AC574" s="443"/>
      <c r="AD574" s="443"/>
      <c r="AE574" s="667"/>
      <c r="AF574" s="408"/>
      <c r="AG574" s="408"/>
      <c r="AH574" s="408"/>
      <c r="AI574" s="438"/>
      <c r="AJ574" s="398"/>
      <c r="AK574" s="414"/>
      <c r="AL574" s="414"/>
      <c r="AM574" s="408"/>
      <c r="AN574" s="685"/>
    </row>
    <row r="575" spans="1:40" ht="15.75" thickBot="1">
      <c r="A575" s="292"/>
      <c r="B575" s="441"/>
      <c r="C575" s="691"/>
      <c r="D575" s="691"/>
      <c r="E575" s="704"/>
      <c r="F575" s="691"/>
      <c r="G575" s="531"/>
      <c r="H575" s="421" t="s">
        <v>166</v>
      </c>
      <c r="I575" s="113" t="s">
        <v>68</v>
      </c>
      <c r="J575" s="696"/>
      <c r="K575" s="453"/>
      <c r="L575" s="408"/>
      <c r="M575" s="699"/>
      <c r="N575" s="708"/>
      <c r="O575" s="408"/>
      <c r="P575" s="501"/>
      <c r="Q575" s="501"/>
      <c r="R575" s="501"/>
      <c r="S575" s="501"/>
      <c r="T575" s="501"/>
      <c r="U575" s="501"/>
      <c r="V575" s="501"/>
      <c r="W575" s="501"/>
      <c r="X575" s="501"/>
      <c r="Y575" s="408"/>
      <c r="Z575" s="501"/>
      <c r="AA575" s="441"/>
      <c r="AB575" s="598"/>
      <c r="AC575" s="443"/>
      <c r="AD575" s="443"/>
      <c r="AE575" s="667"/>
      <c r="AF575" s="408"/>
      <c r="AG575" s="408"/>
      <c r="AH575" s="408"/>
      <c r="AI575" s="438"/>
      <c r="AJ575" s="398"/>
      <c r="AK575" s="414"/>
      <c r="AL575" s="414"/>
      <c r="AM575" s="408"/>
      <c r="AN575" s="685"/>
    </row>
    <row r="576" spans="1:40" ht="30" customHeight="1" thickBot="1">
      <c r="A576" s="292"/>
      <c r="B576" s="441"/>
      <c r="C576" s="691"/>
      <c r="D576" s="691"/>
      <c r="E576" s="408"/>
      <c r="F576" s="691"/>
      <c r="G576" s="531"/>
      <c r="H576" s="421"/>
      <c r="I576" s="113" t="s">
        <v>68</v>
      </c>
      <c r="J576" s="696"/>
      <c r="K576" s="453"/>
      <c r="L576" s="408"/>
      <c r="M576" s="699"/>
      <c r="N576" s="708"/>
      <c r="O576" s="408"/>
      <c r="P576" s="501"/>
      <c r="Q576" s="501"/>
      <c r="R576" s="501"/>
      <c r="S576" s="501"/>
      <c r="T576" s="501"/>
      <c r="U576" s="501"/>
      <c r="V576" s="501"/>
      <c r="W576" s="501"/>
      <c r="X576" s="501"/>
      <c r="Y576" s="408"/>
      <c r="Z576" s="501"/>
      <c r="AA576" s="441"/>
      <c r="AB576" s="598"/>
      <c r="AC576" s="443"/>
      <c r="AD576" s="443"/>
      <c r="AE576" s="667"/>
      <c r="AF576" s="408"/>
      <c r="AG576" s="408"/>
      <c r="AH576" s="408"/>
      <c r="AI576" s="438"/>
      <c r="AJ576" s="398"/>
      <c r="AK576" s="414"/>
      <c r="AL576" s="414"/>
      <c r="AM576" s="408"/>
      <c r="AN576" s="685"/>
    </row>
    <row r="577" spans="1:40" ht="15.75" thickBot="1">
      <c r="A577" s="292"/>
      <c r="B577" s="441"/>
      <c r="C577" s="691"/>
      <c r="D577" s="691"/>
      <c r="E577" s="408"/>
      <c r="F577" s="691"/>
      <c r="G577" s="531"/>
      <c r="H577" s="421" t="s">
        <v>165</v>
      </c>
      <c r="I577" s="113" t="s">
        <v>68</v>
      </c>
      <c r="J577" s="696"/>
      <c r="K577" s="453"/>
      <c r="L577" s="408"/>
      <c r="M577" s="699"/>
      <c r="N577" s="708"/>
      <c r="O577" s="408"/>
      <c r="P577" s="501"/>
      <c r="Q577" s="501"/>
      <c r="R577" s="501"/>
      <c r="S577" s="501"/>
      <c r="T577" s="501"/>
      <c r="U577" s="501"/>
      <c r="V577" s="501"/>
      <c r="W577" s="501"/>
      <c r="X577" s="501"/>
      <c r="Y577" s="408"/>
      <c r="Z577" s="501"/>
      <c r="AA577" s="441"/>
      <c r="AB577" s="598"/>
      <c r="AC577" s="443"/>
      <c r="AD577" s="443"/>
      <c r="AE577" s="667"/>
      <c r="AF577" s="408"/>
      <c r="AG577" s="408"/>
      <c r="AH577" s="408"/>
      <c r="AI577" s="438"/>
      <c r="AJ577" s="398"/>
      <c r="AK577" s="414"/>
      <c r="AL577" s="414"/>
      <c r="AM577" s="408"/>
      <c r="AN577" s="685"/>
    </row>
    <row r="578" spans="1:40" ht="30" customHeight="1" thickBot="1">
      <c r="A578" s="292"/>
      <c r="B578" s="441"/>
      <c r="C578" s="691"/>
      <c r="D578" s="691"/>
      <c r="E578" s="408"/>
      <c r="F578" s="691"/>
      <c r="G578" s="531"/>
      <c r="H578" s="421"/>
      <c r="I578" s="113" t="s">
        <v>68</v>
      </c>
      <c r="J578" s="696"/>
      <c r="K578" s="453"/>
      <c r="L578" s="408"/>
      <c r="M578" s="699"/>
      <c r="N578" s="708"/>
      <c r="O578" s="408"/>
      <c r="P578" s="501"/>
      <c r="Q578" s="501"/>
      <c r="R578" s="501"/>
      <c r="S578" s="501"/>
      <c r="T578" s="501"/>
      <c r="U578" s="501"/>
      <c r="V578" s="501"/>
      <c r="W578" s="501"/>
      <c r="X578" s="501"/>
      <c r="Y578" s="408"/>
      <c r="Z578" s="501"/>
      <c r="AA578" s="441"/>
      <c r="AB578" s="598"/>
      <c r="AC578" s="443"/>
      <c r="AD578" s="443"/>
      <c r="AE578" s="667"/>
      <c r="AF578" s="408"/>
      <c r="AG578" s="408"/>
      <c r="AH578" s="408"/>
      <c r="AI578" s="438"/>
      <c r="AJ578" s="398"/>
      <c r="AK578" s="414"/>
      <c r="AL578" s="414"/>
      <c r="AM578" s="408"/>
      <c r="AN578" s="685"/>
    </row>
    <row r="579" spans="1:40" ht="15.75" thickBot="1">
      <c r="A579" s="292"/>
      <c r="B579" s="441"/>
      <c r="C579" s="691"/>
      <c r="D579" s="691"/>
      <c r="E579" s="408"/>
      <c r="F579" s="691"/>
      <c r="G579" s="531"/>
      <c r="H579" s="421" t="s">
        <v>164</v>
      </c>
      <c r="I579" s="113" t="s">
        <v>68</v>
      </c>
      <c r="J579" s="696"/>
      <c r="K579" s="453"/>
      <c r="L579" s="408"/>
      <c r="M579" s="699"/>
      <c r="N579" s="708"/>
      <c r="O579" s="408"/>
      <c r="P579" s="501"/>
      <c r="Q579" s="501"/>
      <c r="R579" s="501"/>
      <c r="S579" s="501"/>
      <c r="T579" s="501"/>
      <c r="U579" s="501"/>
      <c r="V579" s="501"/>
      <c r="W579" s="501"/>
      <c r="X579" s="501"/>
      <c r="Y579" s="408"/>
      <c r="Z579" s="501"/>
      <c r="AA579" s="441"/>
      <c r="AB579" s="598"/>
      <c r="AC579" s="443"/>
      <c r="AD579" s="443"/>
      <c r="AE579" s="667"/>
      <c r="AF579" s="408"/>
      <c r="AG579" s="408"/>
      <c r="AH579" s="408"/>
      <c r="AI579" s="438"/>
      <c r="AJ579" s="398"/>
      <c r="AK579" s="414"/>
      <c r="AL579" s="414"/>
      <c r="AM579" s="408"/>
      <c r="AN579" s="685"/>
    </row>
    <row r="580" spans="1:40" ht="15.75" thickBot="1">
      <c r="A580" s="292"/>
      <c r="B580" s="441"/>
      <c r="C580" s="691"/>
      <c r="D580" s="691"/>
      <c r="E580" s="408"/>
      <c r="F580" s="691"/>
      <c r="G580" s="531"/>
      <c r="H580" s="421"/>
      <c r="I580" s="113" t="s">
        <v>68</v>
      </c>
      <c r="J580" s="696"/>
      <c r="K580" s="453"/>
      <c r="L580" s="408"/>
      <c r="M580" s="699"/>
      <c r="N580" s="708"/>
      <c r="O580" s="408"/>
      <c r="P580" s="501"/>
      <c r="Q580" s="501"/>
      <c r="R580" s="501"/>
      <c r="S580" s="501"/>
      <c r="T580" s="501"/>
      <c r="U580" s="501"/>
      <c r="V580" s="501"/>
      <c r="W580" s="501"/>
      <c r="X580" s="501"/>
      <c r="Y580" s="408"/>
      <c r="Z580" s="501"/>
      <c r="AA580" s="441"/>
      <c r="AB580" s="598"/>
      <c r="AC580" s="443"/>
      <c r="AD580" s="443"/>
      <c r="AE580" s="667"/>
      <c r="AF580" s="408"/>
      <c r="AG580" s="408"/>
      <c r="AH580" s="408"/>
      <c r="AI580" s="438"/>
      <c r="AJ580" s="398"/>
      <c r="AK580" s="414"/>
      <c r="AL580" s="414"/>
      <c r="AM580" s="408"/>
      <c r="AN580" s="685"/>
    </row>
    <row r="581" spans="1:40" ht="15.75" thickBot="1">
      <c r="A581" s="292"/>
      <c r="B581" s="441"/>
      <c r="C581" s="691"/>
      <c r="D581" s="691"/>
      <c r="E581" s="408"/>
      <c r="F581" s="691"/>
      <c r="G581" s="531"/>
      <c r="H581" s="421" t="s">
        <v>163</v>
      </c>
      <c r="I581" s="113" t="s">
        <v>68</v>
      </c>
      <c r="J581" s="696"/>
      <c r="K581" s="453"/>
      <c r="L581" s="408"/>
      <c r="M581" s="699"/>
      <c r="N581" s="708"/>
      <c r="O581" s="408"/>
      <c r="P581" s="501"/>
      <c r="Q581" s="501"/>
      <c r="R581" s="501"/>
      <c r="S581" s="501"/>
      <c r="T581" s="501"/>
      <c r="U581" s="501"/>
      <c r="V581" s="501"/>
      <c r="W581" s="501"/>
      <c r="X581" s="501"/>
      <c r="Y581" s="408"/>
      <c r="Z581" s="501"/>
      <c r="AA581" s="441"/>
      <c r="AB581" s="598"/>
      <c r="AC581" s="443"/>
      <c r="AD581" s="443"/>
      <c r="AE581" s="667"/>
      <c r="AF581" s="408"/>
      <c r="AG581" s="408"/>
      <c r="AH581" s="408"/>
      <c r="AI581" s="438"/>
      <c r="AJ581" s="398"/>
      <c r="AK581" s="414"/>
      <c r="AL581" s="414"/>
      <c r="AM581" s="408"/>
      <c r="AN581" s="685"/>
    </row>
    <row r="582" spans="1:40" ht="119.25" customHeight="1" thickBot="1">
      <c r="A582" s="293"/>
      <c r="B582" s="687"/>
      <c r="C582" s="692"/>
      <c r="D582" s="692"/>
      <c r="E582" s="455"/>
      <c r="F582" s="692"/>
      <c r="G582" s="532"/>
      <c r="H582" s="675"/>
      <c r="I582" s="113" t="s">
        <v>68</v>
      </c>
      <c r="J582" s="697"/>
      <c r="K582" s="560"/>
      <c r="L582" s="455"/>
      <c r="M582" s="700"/>
      <c r="N582" s="709"/>
      <c r="O582" s="455"/>
      <c r="P582" s="544"/>
      <c r="Q582" s="544"/>
      <c r="R582" s="544"/>
      <c r="S582" s="544"/>
      <c r="T582" s="544"/>
      <c r="U582" s="544"/>
      <c r="V582" s="544"/>
      <c r="W582" s="544"/>
      <c r="X582" s="544"/>
      <c r="Y582" s="455"/>
      <c r="Z582" s="544"/>
      <c r="AA582" s="687"/>
      <c r="AB582" s="599"/>
      <c r="AC582" s="681"/>
      <c r="AD582" s="681"/>
      <c r="AE582" s="668"/>
      <c r="AF582" s="455"/>
      <c r="AG582" s="455"/>
      <c r="AH582" s="455"/>
      <c r="AI582" s="562"/>
      <c r="AJ582" s="688"/>
      <c r="AK582" s="689"/>
      <c r="AL582" s="689"/>
      <c r="AM582" s="455"/>
      <c r="AN582" s="686"/>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AH9 AH35 AH61 AH87 AH113 AH165 AH215 AH242 AH268 AH294 AH320 AH346 AH372 AH398 AH424 AH450 AH476 AH502 AH531">
    <cfRule type="containsText" dxfId="207" priority="13" operator="containsText" text="Extremo">
      <formula>NOT(ISERROR(SEARCH("Extremo",AH9)))</formula>
    </cfRule>
    <cfRule type="containsText" dxfId="206" priority="14" operator="containsText" text="Alto">
      <formula>NOT(ISERROR(SEARCH("Alto",AH9)))</formula>
    </cfRule>
    <cfRule type="containsText" dxfId="205" priority="15" operator="containsText" text="Moderado">
      <formula>NOT(ISERROR(SEARCH("Moderado",AH9)))</formula>
    </cfRule>
    <cfRule type="containsText" dxfId="204" priority="16" operator="containsText" text="Bajo">
      <formula>NOT(ISERROR(SEARCH("Bajo",AH9)))</formula>
    </cfRule>
  </conditionalFormatting>
  <conditionalFormatting sqref="L9 L35 L61 L87 L113 L165 L215 L242 L268 L294 L320 L346 L372 L398 L424 L450 L476 L502 L531">
    <cfRule type="containsText" dxfId="203" priority="9" operator="containsText" text="Extremo">
      <formula>NOT(ISERROR(SEARCH("Extremo",L9)))</formula>
    </cfRule>
    <cfRule type="containsText" dxfId="202" priority="10" operator="containsText" text="Alto">
      <formula>NOT(ISERROR(SEARCH("Alto",L9)))</formula>
    </cfRule>
    <cfRule type="containsText" dxfId="201" priority="11" operator="containsText" text="Moderado">
      <formula>NOT(ISERROR(SEARCH("Moderado",L9)))</formula>
    </cfRule>
    <cfRule type="containsText" dxfId="200" priority="12" operator="containsText" text="Bajo">
      <formula>NOT(ISERROR(SEARCH("Bajo",L9)))</formula>
    </cfRule>
  </conditionalFormatting>
  <conditionalFormatting sqref="AH557">
    <cfRule type="containsText" dxfId="199" priority="5" operator="containsText" text="Extremo">
      <formula>NOT(ISERROR(SEARCH("Extremo",AH557)))</formula>
    </cfRule>
    <cfRule type="containsText" dxfId="198" priority="6" operator="containsText" text="Alto">
      <formula>NOT(ISERROR(SEARCH("Alto",AH557)))</formula>
    </cfRule>
    <cfRule type="containsText" dxfId="197" priority="7" operator="containsText" text="Moderado">
      <formula>NOT(ISERROR(SEARCH("Moderado",AH557)))</formula>
    </cfRule>
    <cfRule type="containsText" dxfId="196" priority="8" operator="containsText" text="Bajo">
      <formula>NOT(ISERROR(SEARCH("Bajo",AH557)))</formula>
    </cfRule>
  </conditionalFormatting>
  <conditionalFormatting sqref="L557">
    <cfRule type="containsText" dxfId="195" priority="1" operator="containsText" text="Extremo">
      <formula>NOT(ISERROR(SEARCH("Extremo",L557)))</formula>
    </cfRule>
    <cfRule type="containsText" dxfId="194" priority="2" operator="containsText" text="Alto">
      <formula>NOT(ISERROR(SEARCH("Alto",L557)))</formula>
    </cfRule>
    <cfRule type="containsText" dxfId="193" priority="3" operator="containsText" text="Moderado">
      <formula>NOT(ISERROR(SEARCH("Moderado",L557)))</formula>
    </cfRule>
    <cfRule type="containsText" dxfId="192"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'\Users\ferrocarrilerosolitario\Library\Containers\com.microsoft.Excel\Data\Documents\C:\Users\LMADRIGAL\AppData\Local\Microsoft\Windows\INetCache\Content.Outlook\X5BG69ON\[MAPA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'\Users\ferrocarrilerosolitario\Library\Containers\com.microsoft.Excel\Data\Documents\D:\LHERRERA\Documents\OAP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'/Users/ferrocarrilerosolitario/Library/Containers/com.microsoft.Excel/Data/Documents/D:/LHERRERA/Documents/OAP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'/Users/ferrocarrilerosolitario/Library/Containers/com.microsoft.Excel/Data/Documents/D:/LHERRERA/Documents/OAP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'/Users/ferrocarrilerosolitario/Library/Containers/com.microsoft.Excel/Data/Documents/D:/LHERRERA/Documents/OAP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'/Users/ferrocarrilerosolitario/Library/Containers/com.microsoft.Excel/Data/Documents/D:/LHERRERA/Documents/OAP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'/Users/ferrocarrilerosolitario/Library/Containers/com.microsoft.Excel/Data/Documents/D:/LHERRERA/Documents/OAP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'/Users/ferrocarrilerosolitario/Library/Containers/com.microsoft.Excel/Data/Documents/C:/Users/lherrera/AppData/Local/Microsoft/Windows/Temporary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'/Users/ferrocarrilerosolitario/Library/Containers/com.microsoft.Excel/Data/Documents/D:/LHERRERA/Documents/OAP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'/Users/ferrocarrilerosolitario/Library/Containers/com.microsoft.Excel/Data/Documents/D:/LHERRERA/Documents/OAP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'/Users/ferrocarrilerosolitario/Library/Containers/com.microsoft.Excel/Data/Documents/D:/LHERRERA/Documents/OAP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'/Users/ferrocarrilerosolitario/Library/Containers/com.microsoft.Excel/Data/Documents/C:/Users/cvega/AppData/Local/Microsoft/Windows/Temporary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'\Users\ferrocarrilerosolitario\Library\Containers\com.microsoft.Excel\Data\Documents\C:\Users\erodelo\Desktop\[Copia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400-00000E000000}">
          <x14:formula1>
            <xm:f>'\Users\ferrocarrilerosolitario\Library\Containers\com.microsoft.Excel\Data\Documents\D:\BACKUP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'/Users/ferrocarrilerosolitario/Library/Containers/com.microsoft.Excel/Data/Documents/D:/LHERRERA/Documents/OAP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'/Users/ferrocarrilerosolitario/Library/Containers/com.microsoft.Excel/Data/Documents/D:/LHERRERA/Documents/OAP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813-7219-461B-BE3B-4D640159313E}">
  <dimension ref="A1:I11"/>
  <sheetViews>
    <sheetView topLeftCell="A8" zoomScale="160" zoomScaleNormal="160" workbookViewId="0">
      <selection activeCell="F9" sqref="F9"/>
    </sheetView>
  </sheetViews>
  <sheetFormatPr baseColWidth="10" defaultRowHeight="15"/>
  <cols>
    <col min="2" max="2" width="7.140625" customWidth="1"/>
    <col min="3" max="3" width="6.28515625" customWidth="1"/>
    <col min="4" max="4" width="17.28515625" customWidth="1"/>
    <col min="5" max="5" width="15.85546875" customWidth="1"/>
    <col min="6" max="6" width="18.7109375" customWidth="1"/>
    <col min="7" max="7" width="15.140625" customWidth="1"/>
    <col min="8" max="8" width="11.85546875" customWidth="1"/>
  </cols>
  <sheetData>
    <row r="1" spans="1:9" ht="70.5" customHeight="1">
      <c r="A1" s="897" t="s">
        <v>905</v>
      </c>
      <c r="B1" s="898"/>
      <c r="C1" s="898"/>
      <c r="D1" s="898"/>
      <c r="E1" s="898"/>
      <c r="F1" s="898"/>
      <c r="G1" s="898"/>
      <c r="H1" s="899"/>
    </row>
    <row r="2" spans="1:9" ht="70.5" customHeight="1" thickBot="1">
      <c r="A2" s="900" t="s">
        <v>113</v>
      </c>
      <c r="B2" s="901"/>
      <c r="C2" s="27"/>
      <c r="D2" s="28" t="s">
        <v>151</v>
      </c>
      <c r="E2" s="29" t="s">
        <v>152</v>
      </c>
      <c r="F2" s="231" t="s">
        <v>11</v>
      </c>
      <c r="G2" s="30" t="s">
        <v>10</v>
      </c>
      <c r="H2" s="30" t="s">
        <v>153</v>
      </c>
    </row>
    <row r="3" spans="1:9" ht="115.5" customHeight="1" thickBot="1">
      <c r="A3" s="902" t="s">
        <v>157</v>
      </c>
      <c r="B3" s="903"/>
      <c r="C3" s="33" t="s">
        <v>154</v>
      </c>
      <c r="D3" s="238" t="s">
        <v>890</v>
      </c>
      <c r="E3" s="239" t="s">
        <v>929</v>
      </c>
      <c r="F3" s="238" t="s">
        <v>930</v>
      </c>
      <c r="G3" s="239" t="s">
        <v>891</v>
      </c>
      <c r="H3" s="152" t="s">
        <v>906</v>
      </c>
    </row>
    <row r="4" spans="1:9" ht="82.5" customHeight="1" thickBot="1">
      <c r="A4" s="904" t="s">
        <v>158</v>
      </c>
      <c r="B4" s="905"/>
      <c r="C4" s="32" t="s">
        <v>122</v>
      </c>
      <c r="D4" s="238" t="s">
        <v>943</v>
      </c>
      <c r="E4" s="240" t="s">
        <v>907</v>
      </c>
      <c r="F4" s="238" t="s">
        <v>908</v>
      </c>
      <c r="G4" s="238" t="s">
        <v>892</v>
      </c>
      <c r="H4" s="151" t="s">
        <v>909</v>
      </c>
    </row>
    <row r="5" spans="1:9" ht="70.5" customHeight="1" thickBot="1">
      <c r="A5" s="906"/>
      <c r="B5" s="907"/>
      <c r="C5" s="32" t="s">
        <v>121</v>
      </c>
      <c r="D5" s="238" t="s">
        <v>910</v>
      </c>
      <c r="E5" s="239" t="s">
        <v>911</v>
      </c>
      <c r="F5" s="238" t="s">
        <v>912</v>
      </c>
      <c r="G5" s="239" t="s">
        <v>893</v>
      </c>
      <c r="H5" s="150" t="s">
        <v>913</v>
      </c>
    </row>
    <row r="6" spans="1:9" ht="70.5" customHeight="1" thickBot="1">
      <c r="A6" s="904" t="s">
        <v>159</v>
      </c>
      <c r="B6" s="908"/>
      <c r="C6" s="32" t="s">
        <v>119</v>
      </c>
      <c r="D6" s="238" t="s">
        <v>914</v>
      </c>
      <c r="E6" s="239" t="s">
        <v>915</v>
      </c>
      <c r="F6" s="238" t="s">
        <v>916</v>
      </c>
      <c r="G6" s="239" t="s">
        <v>894</v>
      </c>
      <c r="H6" s="150" t="s">
        <v>945</v>
      </c>
      <c r="I6" s="273"/>
    </row>
    <row r="7" spans="1:9" ht="70.5" customHeight="1">
      <c r="A7" s="909"/>
      <c r="B7" s="910"/>
      <c r="C7" s="35" t="s">
        <v>155</v>
      </c>
      <c r="D7" s="241" t="s">
        <v>942</v>
      </c>
      <c r="E7" s="242" t="s">
        <v>917</v>
      </c>
      <c r="F7" s="241" t="s">
        <v>918</v>
      </c>
      <c r="G7" s="242" t="s">
        <v>895</v>
      </c>
      <c r="H7" s="149">
        <v>44227</v>
      </c>
    </row>
    <row r="8" spans="1:9" ht="70.5" customHeight="1" thickBot="1">
      <c r="A8" s="909"/>
      <c r="B8" s="910"/>
      <c r="C8" s="34" t="s">
        <v>162</v>
      </c>
      <c r="D8" s="243" t="s">
        <v>944</v>
      </c>
      <c r="E8" s="244" t="s">
        <v>956</v>
      </c>
      <c r="F8" s="243" t="s">
        <v>896</v>
      </c>
      <c r="G8" s="244" t="s">
        <v>897</v>
      </c>
      <c r="H8" s="148" t="s">
        <v>919</v>
      </c>
      <c r="I8" s="274"/>
    </row>
    <row r="9" spans="1:9" ht="70.5" customHeight="1" thickBot="1">
      <c r="A9" s="906"/>
      <c r="B9" s="911"/>
      <c r="C9" s="34" t="s">
        <v>567</v>
      </c>
      <c r="D9" s="243" t="s">
        <v>957</v>
      </c>
      <c r="E9" s="244" t="s">
        <v>898</v>
      </c>
      <c r="F9" s="243" t="s">
        <v>958</v>
      </c>
      <c r="G9" s="244" t="s">
        <v>899</v>
      </c>
      <c r="H9" s="147" t="s">
        <v>919</v>
      </c>
    </row>
    <row r="10" spans="1:9" ht="90" customHeight="1" thickBot="1">
      <c r="A10" s="912" t="s">
        <v>160</v>
      </c>
      <c r="B10" s="913"/>
      <c r="C10" s="32" t="s">
        <v>117</v>
      </c>
      <c r="D10" s="238" t="s">
        <v>920</v>
      </c>
      <c r="E10" s="239" t="s">
        <v>900</v>
      </c>
      <c r="F10" s="238" t="s">
        <v>921</v>
      </c>
      <c r="G10" s="239" t="s">
        <v>901</v>
      </c>
      <c r="H10" s="146" t="s">
        <v>941</v>
      </c>
    </row>
    <row r="11" spans="1:9" ht="94.5" customHeight="1" thickBot="1">
      <c r="A11" s="895" t="s">
        <v>161</v>
      </c>
      <c r="B11" s="896"/>
      <c r="C11" s="31" t="s">
        <v>156</v>
      </c>
      <c r="D11" s="238" t="s">
        <v>922</v>
      </c>
      <c r="E11" s="239" t="s">
        <v>902</v>
      </c>
      <c r="F11" s="238" t="s">
        <v>903</v>
      </c>
      <c r="G11" s="239" t="s">
        <v>904</v>
      </c>
      <c r="H11" s="145" t="s">
        <v>923</v>
      </c>
    </row>
  </sheetData>
  <mergeCells count="7">
    <mergeCell ref="A11:B11"/>
    <mergeCell ref="A1:H1"/>
    <mergeCell ref="A2:B2"/>
    <mergeCell ref="A3:B3"/>
    <mergeCell ref="A4:B5"/>
    <mergeCell ref="A6:B9"/>
    <mergeCell ref="A10:B10"/>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474"/>
  <sheetViews>
    <sheetView tabSelected="1" zoomScale="80" zoomScaleNormal="80" zoomScaleSheetLayoutView="80" zoomScalePageLayoutView="85" workbookViewId="0">
      <selection activeCell="B255" sqref="B255:B273"/>
    </sheetView>
  </sheetViews>
  <sheetFormatPr baseColWidth="10" defaultColWidth="11.42578125" defaultRowHeight="15"/>
  <cols>
    <col min="1" max="1" width="5.140625" style="160" customWidth="1"/>
    <col min="2" max="2" width="21.85546875" style="160" customWidth="1"/>
    <col min="3" max="3" width="23.7109375" style="160" customWidth="1"/>
    <col min="4" max="4" width="24" style="164" customWidth="1"/>
    <col min="5" max="5" width="32.7109375" style="160" customWidth="1"/>
    <col min="6" max="6" width="22.42578125" style="160" customWidth="1"/>
    <col min="7" max="7" width="21.42578125" style="164" customWidth="1"/>
    <col min="8" max="8" width="75.7109375" style="165" customWidth="1"/>
    <col min="9" max="9" width="10.85546875" style="164" customWidth="1"/>
    <col min="10" max="10" width="8" style="166" customWidth="1"/>
    <col min="11" max="11" width="19.140625" style="164" customWidth="1"/>
    <col min="12" max="13" width="17.85546875" style="164" customWidth="1"/>
    <col min="14" max="14" width="31.42578125" style="160" customWidth="1"/>
    <col min="15" max="15" width="15.7109375" style="160" customWidth="1"/>
    <col min="16" max="16" width="47.85546875" style="160" customWidth="1"/>
    <col min="17" max="17" width="43" style="160" customWidth="1"/>
    <col min="18" max="18" width="24.28515625" style="160" customWidth="1"/>
    <col min="19" max="21" width="20" style="160" customWidth="1"/>
    <col min="22" max="24" width="21.140625" style="160" customWidth="1"/>
    <col min="25" max="25" width="23.28515625" style="160" customWidth="1"/>
    <col min="26" max="26" width="28.85546875" style="160" customWidth="1"/>
    <col min="27" max="30" width="21.140625" style="160" customWidth="1"/>
    <col min="31" max="31" width="24.85546875" style="164" customWidth="1"/>
    <col min="32" max="32" width="23.85546875" style="164" hidden="1" customWidth="1"/>
    <col min="33" max="33" width="17.140625" style="164" customWidth="1"/>
    <col min="34" max="34" width="17.85546875" style="160" customWidth="1"/>
    <col min="35" max="35" width="17.85546875" style="164" customWidth="1"/>
    <col min="36" max="36" width="23.140625" style="160" customWidth="1"/>
    <col min="37" max="38" width="16.42578125" style="160" customWidth="1"/>
    <col min="39" max="39" width="17.42578125" style="160" customWidth="1"/>
    <col min="40" max="40" width="27.28515625" style="160" customWidth="1"/>
    <col min="41" max="42" width="11.42578125" style="160" hidden="1" customWidth="1"/>
    <col min="43" max="44" width="34" style="160" hidden="1" customWidth="1"/>
    <col min="45" max="46" width="11.42578125" style="160" hidden="1" customWidth="1"/>
    <col min="47" max="48" width="34" style="160" hidden="1" customWidth="1"/>
    <col min="49" max="50" width="11.42578125" style="160" hidden="1" customWidth="1"/>
    <col min="51" max="52" width="34" style="160" hidden="1" customWidth="1"/>
    <col min="53" max="53" width="19.7109375" style="160" hidden="1" customWidth="1"/>
    <col min="54" max="54" width="31.42578125" style="160" hidden="1" customWidth="1"/>
    <col min="55" max="55" width="22.85546875" style="160" hidden="1" customWidth="1"/>
    <col min="56" max="56" width="21" style="160" hidden="1" customWidth="1"/>
    <col min="57" max="57" width="24.42578125" style="160" hidden="1" customWidth="1"/>
    <col min="58" max="16384" width="11.42578125" style="159"/>
  </cols>
  <sheetData>
    <row r="1" spans="1:57" ht="35.25" customHeight="1">
      <c r="A1" s="916"/>
      <c r="B1" s="916"/>
      <c r="C1" s="916"/>
      <c r="D1" s="1038" t="s">
        <v>577</v>
      </c>
      <c r="E1" s="1038"/>
      <c r="F1" s="1038"/>
      <c r="G1" s="1038"/>
      <c r="H1" s="1038"/>
      <c r="I1" s="1038"/>
      <c r="J1" s="1038"/>
      <c r="K1" s="1038"/>
      <c r="L1" s="1038"/>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c r="AJ1" s="1038"/>
      <c r="AK1" s="1038"/>
      <c r="AL1" s="1038"/>
      <c r="AM1" s="1038"/>
      <c r="AN1" s="1038"/>
      <c r="AO1" s="170"/>
      <c r="AP1" s="170"/>
      <c r="AQ1" s="170"/>
      <c r="AR1" s="170"/>
      <c r="AS1" s="170"/>
      <c r="AT1" s="170"/>
      <c r="AU1" s="170"/>
      <c r="AV1" s="170"/>
      <c r="AW1" s="170"/>
      <c r="AX1" s="170"/>
      <c r="AY1" s="170"/>
      <c r="AZ1" s="170"/>
      <c r="BA1" s="170"/>
      <c r="BB1" s="170"/>
      <c r="BC1" s="170"/>
      <c r="BD1" s="170"/>
      <c r="BE1" s="170"/>
    </row>
    <row r="2" spans="1:57" ht="35.25" customHeight="1">
      <c r="A2" s="916"/>
      <c r="B2" s="916"/>
      <c r="C2" s="916"/>
      <c r="D2" s="931" t="s">
        <v>931</v>
      </c>
      <c r="E2" s="932"/>
      <c r="F2" s="932"/>
      <c r="G2" s="933"/>
      <c r="H2" s="1005" t="s">
        <v>578</v>
      </c>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7"/>
      <c r="AO2" s="171"/>
      <c r="AP2" s="171"/>
      <c r="AQ2" s="171"/>
      <c r="AR2" s="171"/>
      <c r="AS2" s="171"/>
      <c r="AT2" s="171"/>
      <c r="AU2" s="171"/>
      <c r="AV2" s="171"/>
      <c r="AW2" s="171"/>
      <c r="AX2" s="171"/>
      <c r="AY2" s="171"/>
      <c r="AZ2" s="171"/>
      <c r="BA2" s="171"/>
      <c r="BB2" s="171"/>
      <c r="BC2" s="171"/>
      <c r="BD2" s="171"/>
      <c r="BE2" s="171"/>
    </row>
    <row r="3" spans="1:57" ht="35.25" customHeight="1">
      <c r="A3" s="916"/>
      <c r="B3" s="916"/>
      <c r="C3" s="916"/>
      <c r="D3" s="177" t="s">
        <v>15</v>
      </c>
      <c r="E3" s="1039">
        <v>44168</v>
      </c>
      <c r="F3" s="1040"/>
      <c r="G3" s="1041"/>
      <c r="H3" s="1008"/>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1009"/>
      <c r="AK3" s="1009"/>
      <c r="AL3" s="1009"/>
      <c r="AM3" s="1009"/>
      <c r="AN3" s="1010"/>
      <c r="AO3" s="171"/>
      <c r="AP3" s="171"/>
      <c r="AQ3" s="171"/>
      <c r="AR3" s="171"/>
      <c r="AS3" s="171"/>
      <c r="AT3" s="171"/>
      <c r="AU3" s="171"/>
      <c r="AV3" s="171"/>
      <c r="AW3" s="171"/>
      <c r="AX3" s="171"/>
      <c r="AY3" s="171"/>
      <c r="AZ3" s="171"/>
      <c r="BA3" s="171"/>
      <c r="BB3" s="171"/>
      <c r="BC3" s="171"/>
      <c r="BD3" s="171"/>
      <c r="BE3" s="171"/>
    </row>
    <row r="4" spans="1:57" s="172" customFormat="1" ht="18.75" customHeight="1">
      <c r="A4" s="1055" t="s">
        <v>56</v>
      </c>
      <c r="B4" s="1055"/>
      <c r="C4" s="1055"/>
      <c r="D4" s="1055"/>
      <c r="E4" s="1055"/>
      <c r="F4" s="1055"/>
      <c r="G4" s="1055" t="s">
        <v>57</v>
      </c>
      <c r="H4" s="1055"/>
      <c r="I4" s="1055"/>
      <c r="J4" s="1055"/>
      <c r="K4" s="1055"/>
      <c r="L4" s="1055"/>
      <c r="M4" s="1055"/>
      <c r="N4" s="1055" t="s">
        <v>58</v>
      </c>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6" t="s">
        <v>59</v>
      </c>
      <c r="AP4" s="1057"/>
      <c r="AQ4" s="1057"/>
      <c r="AR4" s="1057"/>
      <c r="AS4" s="1057"/>
      <c r="AT4" s="1057"/>
      <c r="AU4" s="1057"/>
      <c r="AV4" s="1057"/>
      <c r="AW4" s="1057"/>
      <c r="AX4" s="1057"/>
      <c r="AY4" s="1057"/>
      <c r="AZ4" s="1058"/>
      <c r="BA4" s="1059" t="s">
        <v>60</v>
      </c>
      <c r="BB4" s="1057"/>
      <c r="BC4" s="1057"/>
      <c r="BD4" s="1057"/>
      <c r="BE4" s="1058"/>
    </row>
    <row r="5" spans="1:57" s="174" customFormat="1" ht="18.75" customHeight="1">
      <c r="A5" s="1033" t="s">
        <v>12</v>
      </c>
      <c r="B5" s="1033" t="s">
        <v>490</v>
      </c>
      <c r="C5" s="1033" t="s">
        <v>439</v>
      </c>
      <c r="D5" s="1033" t="s">
        <v>438</v>
      </c>
      <c r="E5" s="1033" t="s">
        <v>437</v>
      </c>
      <c r="F5" s="1033" t="s">
        <v>436</v>
      </c>
      <c r="G5" s="1033" t="s">
        <v>41</v>
      </c>
      <c r="H5" s="1033" t="s">
        <v>435</v>
      </c>
      <c r="I5" s="1033"/>
      <c r="J5" s="1033"/>
      <c r="K5" s="1033" t="s">
        <v>42</v>
      </c>
      <c r="L5" s="1033" t="s">
        <v>434</v>
      </c>
      <c r="M5" s="1033" t="s">
        <v>433</v>
      </c>
      <c r="N5" s="1033" t="s">
        <v>432</v>
      </c>
      <c r="O5" s="1033" t="s">
        <v>64</v>
      </c>
      <c r="P5" s="1033" t="s">
        <v>431</v>
      </c>
      <c r="Q5" s="1033"/>
      <c r="R5" s="1033"/>
      <c r="S5" s="1033" t="s">
        <v>430</v>
      </c>
      <c r="T5" s="1033" t="s">
        <v>429</v>
      </c>
      <c r="U5" s="1033" t="s">
        <v>428</v>
      </c>
      <c r="V5" s="1033" t="s">
        <v>427</v>
      </c>
      <c r="W5" s="1033" t="s">
        <v>426</v>
      </c>
      <c r="X5" s="1033" t="s">
        <v>425</v>
      </c>
      <c r="Y5" s="1033" t="s">
        <v>74</v>
      </c>
      <c r="Z5" s="1033" t="s">
        <v>424</v>
      </c>
      <c r="AA5" s="1033" t="s">
        <v>423</v>
      </c>
      <c r="AB5" s="1033" t="s">
        <v>422</v>
      </c>
      <c r="AC5" s="1033" t="s">
        <v>421</v>
      </c>
      <c r="AD5" s="1033" t="s">
        <v>420</v>
      </c>
      <c r="AE5" s="1033" t="s">
        <v>2</v>
      </c>
      <c r="AF5" s="173"/>
      <c r="AG5" s="1033" t="s">
        <v>3</v>
      </c>
      <c r="AH5" s="1033" t="s">
        <v>962</v>
      </c>
      <c r="AI5" s="1033" t="s">
        <v>419</v>
      </c>
      <c r="AJ5" s="1033" t="s">
        <v>418</v>
      </c>
      <c r="AK5" s="1033"/>
      <c r="AL5" s="1033"/>
      <c r="AM5" s="1033"/>
      <c r="AN5" s="1033"/>
      <c r="AO5" s="1046" t="s">
        <v>16</v>
      </c>
      <c r="AP5" s="1047"/>
      <c r="AQ5" s="1047"/>
      <c r="AR5" s="1047"/>
      <c r="AS5" s="1047" t="s">
        <v>17</v>
      </c>
      <c r="AT5" s="1047"/>
      <c r="AU5" s="1047"/>
      <c r="AV5" s="1047"/>
      <c r="AW5" s="1047" t="s">
        <v>568</v>
      </c>
      <c r="AX5" s="1047"/>
      <c r="AY5" s="1047"/>
      <c r="AZ5" s="1052"/>
      <c r="BA5" s="1053" t="s">
        <v>19</v>
      </c>
      <c r="BB5" s="1044" t="s">
        <v>54</v>
      </c>
      <c r="BC5" s="1044" t="s">
        <v>23</v>
      </c>
      <c r="BD5" s="1044" t="s">
        <v>20</v>
      </c>
      <c r="BE5" s="1048" t="s">
        <v>963</v>
      </c>
    </row>
    <row r="6" spans="1:57" s="174" customFormat="1" ht="18.75" customHeight="1">
      <c r="A6" s="1033"/>
      <c r="B6" s="1033"/>
      <c r="C6" s="1033"/>
      <c r="D6" s="1033"/>
      <c r="E6" s="1033"/>
      <c r="F6" s="1033"/>
      <c r="G6" s="1033"/>
      <c r="H6" s="1033"/>
      <c r="I6" s="1033"/>
      <c r="J6" s="1033"/>
      <c r="K6" s="1033"/>
      <c r="L6" s="1033"/>
      <c r="M6" s="1033"/>
      <c r="N6" s="1033"/>
      <c r="O6" s="1033"/>
      <c r="P6" s="1033" t="s">
        <v>417</v>
      </c>
      <c r="Q6" s="1033" t="s">
        <v>416</v>
      </c>
      <c r="R6" s="1033" t="s">
        <v>415</v>
      </c>
      <c r="S6" s="1033"/>
      <c r="T6" s="1033"/>
      <c r="U6" s="1033"/>
      <c r="V6" s="1033"/>
      <c r="W6" s="1033"/>
      <c r="X6" s="1033"/>
      <c r="Y6" s="1033"/>
      <c r="Z6" s="1033"/>
      <c r="AA6" s="1033"/>
      <c r="AB6" s="1033"/>
      <c r="AC6" s="1033"/>
      <c r="AD6" s="1033"/>
      <c r="AE6" s="1033"/>
      <c r="AF6" s="173"/>
      <c r="AG6" s="1033"/>
      <c r="AH6" s="1033"/>
      <c r="AI6" s="1033"/>
      <c r="AJ6" s="1033" t="s">
        <v>414</v>
      </c>
      <c r="AK6" s="1033" t="s">
        <v>8</v>
      </c>
      <c r="AL6" s="1033" t="s">
        <v>9</v>
      </c>
      <c r="AM6" s="1033" t="s">
        <v>10</v>
      </c>
      <c r="AN6" s="1033" t="s">
        <v>11</v>
      </c>
      <c r="AO6" s="1042" t="s">
        <v>21</v>
      </c>
      <c r="AP6" s="1044" t="s">
        <v>22</v>
      </c>
      <c r="AQ6" s="1044" t="s">
        <v>24</v>
      </c>
      <c r="AR6" s="1044" t="s">
        <v>23</v>
      </c>
      <c r="AS6" s="1044" t="s">
        <v>21</v>
      </c>
      <c r="AT6" s="1044" t="s">
        <v>22</v>
      </c>
      <c r="AU6" s="1044" t="s">
        <v>24</v>
      </c>
      <c r="AV6" s="1044" t="s">
        <v>23</v>
      </c>
      <c r="AW6" s="1044" t="s">
        <v>21</v>
      </c>
      <c r="AX6" s="1044" t="s">
        <v>22</v>
      </c>
      <c r="AY6" s="1044" t="s">
        <v>24</v>
      </c>
      <c r="AZ6" s="1050" t="s">
        <v>23</v>
      </c>
      <c r="BA6" s="1053"/>
      <c r="BB6" s="1044"/>
      <c r="BC6" s="1044"/>
      <c r="BD6" s="1044"/>
      <c r="BE6" s="1048"/>
    </row>
    <row r="7" spans="1:57" s="172" customFormat="1" ht="18.75" customHeight="1" thickBot="1">
      <c r="A7" s="1033"/>
      <c r="B7" s="1033"/>
      <c r="C7" s="1033"/>
      <c r="D7" s="1033"/>
      <c r="E7" s="1033"/>
      <c r="F7" s="1033"/>
      <c r="G7" s="1033"/>
      <c r="H7" s="175" t="s">
        <v>413</v>
      </c>
      <c r="I7" s="173" t="s">
        <v>412</v>
      </c>
      <c r="J7" s="176" t="s">
        <v>51</v>
      </c>
      <c r="K7" s="1033"/>
      <c r="L7" s="1033"/>
      <c r="M7" s="1033"/>
      <c r="N7" s="1033"/>
      <c r="O7" s="1033"/>
      <c r="P7" s="1033"/>
      <c r="Q7" s="1033"/>
      <c r="R7" s="1033"/>
      <c r="S7" s="1033"/>
      <c r="T7" s="1033"/>
      <c r="U7" s="1033"/>
      <c r="V7" s="1033"/>
      <c r="W7" s="1033"/>
      <c r="X7" s="1033"/>
      <c r="Y7" s="1033"/>
      <c r="Z7" s="1033"/>
      <c r="AA7" s="1033"/>
      <c r="AB7" s="1033"/>
      <c r="AC7" s="1033"/>
      <c r="AD7" s="1033"/>
      <c r="AE7" s="1033"/>
      <c r="AF7" s="173"/>
      <c r="AG7" s="1033"/>
      <c r="AH7" s="1033"/>
      <c r="AI7" s="1033"/>
      <c r="AJ7" s="1033"/>
      <c r="AK7" s="1033"/>
      <c r="AL7" s="1033"/>
      <c r="AM7" s="1033"/>
      <c r="AN7" s="1033"/>
      <c r="AO7" s="1043"/>
      <c r="AP7" s="1045"/>
      <c r="AQ7" s="1045"/>
      <c r="AR7" s="1045"/>
      <c r="AS7" s="1045"/>
      <c r="AT7" s="1045"/>
      <c r="AU7" s="1045"/>
      <c r="AV7" s="1045"/>
      <c r="AW7" s="1045"/>
      <c r="AX7" s="1045"/>
      <c r="AY7" s="1045"/>
      <c r="AZ7" s="1051"/>
      <c r="BA7" s="1054"/>
      <c r="BB7" s="1045"/>
      <c r="BC7" s="1045"/>
      <c r="BD7" s="1045"/>
      <c r="BE7" s="1049"/>
    </row>
    <row r="8" spans="1:57" ht="46.5" customHeight="1">
      <c r="A8" s="916">
        <v>1</v>
      </c>
      <c r="B8" s="928" t="s">
        <v>522</v>
      </c>
      <c r="C8" s="918" t="s">
        <v>579</v>
      </c>
      <c r="D8" s="918" t="s">
        <v>32</v>
      </c>
      <c r="E8" s="1036" t="s">
        <v>964</v>
      </c>
      <c r="F8" s="1035" t="s">
        <v>965</v>
      </c>
      <c r="G8" s="918" t="s">
        <v>38</v>
      </c>
      <c r="H8" s="180" t="s">
        <v>194</v>
      </c>
      <c r="I8" s="163" t="s">
        <v>48</v>
      </c>
      <c r="J8" s="939">
        <f>COUNTIF(I8:I26,"Si")</f>
        <v>9</v>
      </c>
      <c r="K8" s="940" t="str">
        <f>+IF(AND(J8&lt;6,J8&gt;0),"Moderado",IF(AND(J8&lt;12,J8&gt;5),"Mayor",IF(AND(J8&lt;20,J8&gt;11),"Catastrófico","Responda las Preguntas de Impacto")))</f>
        <v>Mayor</v>
      </c>
      <c r="L8" s="925" t="str">
        <f>IF(AND(EXACT(G8,"Rara vez"),(EXACT(K8,"Moderado"))),"Moderado",IF(AND(EXACT(G8,"Rara vez"),(EXACT(K8,"Mayor"))),"Alto",IF(AND(EXACT(G8,"Rara vez"),(EXACT(K8,"Catastrófico"))),"Extremo",IF(AND(EXACT(G8,"Improbable"),(EXACT(K8,"Moderado"))),"Moderado",IF(AND(EXACT(G8,"Improbable"),(EXACT(K8,"Mayor"))),"Alto",IF(AND(EXACT(G8,"Improbable"),(EXACT(K8,"Catastrófico"))),"Extremo",IF(AND(EXACT(G8,"Posible"),(EXACT(K8,"Moderado"))),"Alto",IF(AND(EXACT(G8,"Posible"),(EXACT(K8,"Mayor"))),"Extremo",IF(AND(EXACT(G8,"Posible"),(EXACT(K8,"Catastrófico"))),"Extremo",IF(AND(EXACT(G8,"Probable"),(EXACT(K8,"Moderado"))),"Alto",IF(AND(EXACT(G8,"Probable"),(EXACT(K8,"Mayor"))),"Extremo",IF(AND(EXACT(G8,"Probable"),(EXACT(K8,"Catastrófico"))),"Extremo",IF(AND(EXACT(G8,"Casi Seguro"),(EXACT(K8,"Moderado"))),"Extremo",IF(AND(EXACT(G8,"Casi Seguro"),(EXACT(K8,"Mayor"))),"Extremo",IF(AND(EXACT(G8,"Casi Seguro"),(EXACT(K8,"Catastrófico"))),"Extremo","")))))))))))))))</f>
        <v>Extremo</v>
      </c>
      <c r="M8" s="925" t="str">
        <f>IF(EXACT(L8,"Bajo"),"Evitar el Riesgo, Reducir el Riesgo, Compartir el Riesgo",IF(EXACT(L8,"Moderado"),"Evitar el Riesgo, Reducir el Riesgo, Compartir el Riesgo",IF(EXACT(L8,"Alto"),"Evitar el Riesgo, Reducir el Riesgo, Compartir el Riesgo",IF(EXACT(L8,"Extremo"),"Evitar el Riesgo, Reducir el Riesgo, Compartir el Riesgo",""))))</f>
        <v>Evitar el Riesgo, Reducir el Riesgo, Compartir el Riesgo</v>
      </c>
      <c r="N8" s="917" t="s">
        <v>580</v>
      </c>
      <c r="O8" s="918" t="s">
        <v>65</v>
      </c>
      <c r="P8" s="181" t="s">
        <v>179</v>
      </c>
      <c r="Q8" s="182" t="s">
        <v>76</v>
      </c>
      <c r="R8" s="181">
        <f>+IFERROR(VLOOKUP(Q8,[3]DATOS!$E$2:$F$17,2,FALSE),"")</f>
        <v>15</v>
      </c>
      <c r="S8" s="934">
        <f>SUM(R8:R14)</f>
        <v>100</v>
      </c>
      <c r="T8" s="934" t="str">
        <f>+IF(AND(S8&lt;=100,S8&gt;=96),"Fuerte",IF(AND(S8&lt;=95,S8&gt;=86),"Moderado",IF(AND(S8&lt;=85,J8&gt;=0),"Débil"," ")))</f>
        <v>Fuerte</v>
      </c>
      <c r="U8" s="919" t="s">
        <v>90</v>
      </c>
      <c r="V8" s="934" t="str">
        <f>IF(AND(EXACT(T8,"Fuerte"),(EXACT(U8,"Fuerte"))),"Fuerte",IF(AND(EXACT(T8,"Fuerte"),(EXACT(U8,"Moderado"))),"Moderado",IF(AND(EXACT(T8,"Fuerte"),(EXACT(U8,"Débil"))),"Débil",IF(AND(EXACT(T8,"Moderado"),(EXACT(U8,"Fuerte"))),"Moderado",IF(AND(EXACT(T8,"Moderado"),(EXACT(U8,"Moderado"))),"Moderado",IF(AND(EXACT(T8,"Moderado"),(EXACT(U8,"Débil"))),"Débil",IF(AND(EXACT(T8,"Débil"),(EXACT(U8,"Fuerte"))),"Débil",IF(AND(EXACT(T8,"Débil"),(EXACT(U8,"Moderado"))),"Débil",IF(AND(EXACT(T8,"Débil"),(EXACT(U8,"Débil"))),"Débil",)))))))))</f>
        <v>Fuerte</v>
      </c>
      <c r="W8" s="934">
        <f>IF(V8="Fuerte",100,IF(V8="Moderado",50,IF(V8="Débil",0)))</f>
        <v>100</v>
      </c>
      <c r="X8" s="934">
        <f>AVERAGE(W8:W26)</f>
        <v>100</v>
      </c>
      <c r="Y8" s="918" t="s">
        <v>581</v>
      </c>
      <c r="Z8" s="916" t="s">
        <v>582</v>
      </c>
      <c r="AA8" s="1034" t="s">
        <v>583</v>
      </c>
      <c r="AB8" s="935" t="str">
        <f>+IF(X8=100,"Fuerte",IF(AND(X8&lt;=99,X8&gt;=50),"Moderado",IF(X8&lt;50,"Débil"," ")))</f>
        <v>Fuerte</v>
      </c>
      <c r="AC8" s="923" t="s">
        <v>95</v>
      </c>
      <c r="AD8" s="923" t="s">
        <v>95</v>
      </c>
      <c r="AE8" s="925" t="str">
        <f>IF(AND(OR(AD8="Directamente",AD8="Indirectamente",AD8="No Disminuye"),(AB8="Fuerte"),(AC8="Directamente"),(OR(G8="Rara vez",G8="Improbable",G8="Posible"))),"Rara vez",IF(AND(OR(AD8="Directamente",AD8="Indirectamente",AD8="No Disminuye"),(AB8="Fuerte"),(AC8="Directamente"),(G8="Probable")),"Improbable",IF(AND(OR(AD8="Directamente",AD8="Indirectamente",AD8="No Disminuye"),(AB8="Fuerte"),(AC8="Directamente"),(G8="Casi Seguro")),"Posible",IF(AND(AD8="Directamente",AC8="No disminuye",AB8="Fuerte"),G8,IF(AND(OR(AD8="Directamente",AD8="Indirectamente",AD8="No Disminuye"),AB8="Moderado",AC8="Directamente",(OR(G8="Rara vez",G8="Improbable"))),"Rara vez",IF(AND(OR(AD8="Directamente",AD8="Indirectamente",AD8="No Disminuye"),(AB8="Moderado"),(AC8="Directamente"),(G8="Posible")),"Improbable",IF(AND(OR(AD8="Directamente",AD8="Indirectamente",AD8="No Disminuye"),(AB8="Moderado"),(AC8="Directamente"),(G8="Probable")),"Posible",IF(AND(OR(AD8="Directamente",AD8="Indirectamente",AD8="No Disminuye"),(AB8="Moderado"),(AC8="Directamente"),(G8="Casi Seguro")),"Probable",IF(AND(AD8="Directamente",AC8="No disminuye",AB8="Moderado"),G8,IF(AB8="Débil",G8," ESTA COMBINACION NO ESTÁ CONTEMPLADA EN LA METODOLOGÍA "))))))))))</f>
        <v>Rara vez</v>
      </c>
      <c r="AF8" s="925" t="str">
        <f>IF(AND(OR(AD8="Directamente",AD8="Indirectamente",AD8="No Disminuye"),AB8="Moderado",AC8="Directamente",(OR(G8="Raro",G8="Improbable"))),"Raro",IF(AND(OR(AD8="Directamente",AD8="Indirectamente",AD8="No Disminuye"),(AB8="Moderado"),(AC8="Directamente"),(G8="Posible")),"Improbable",IF(AND(OR(AD8="Directamente",AD8="Indirectamente",AD8="No Disminuye"),(AB8="Moderado"),(AC8="Directamente"),(G8="Probable")),"Posible",IF(AND(OR(AD8="Directamente",AD8="Indirectamente",AD8="No Disminuye"),(AB8="Moderado"),(AC8="Directamente"),(G8="Casi Seguro")),"Probable",IF(AND(AD8="Directamente",AC8="No disminuye",AB8="Moderado"),G8," ")))))</f>
        <v xml:space="preserve"> </v>
      </c>
      <c r="AG8" s="925" t="str">
        <f>K8</f>
        <v>Mayor</v>
      </c>
      <c r="AH8" s="925" t="str">
        <f>IF(AND(EXACT(AE8,"Rara vez"),(EXACT(AG8,"Moderado"))),"Moderado",IF(AND(EXACT(AE8,"Rara vez"),(EXACT(AG8,"Mayor"))),"Alto",IF(AND(EXACT(AE8,"Rara vez"),(EXACT(AG8,"Catastrófico"))),"Extremo",IF(AND(EXACT(AE8,"Improbable"),(EXACT(AG8,"Moderado"))),"Moderado",IF(AND(EXACT(AE8,"Improbable"),(EXACT(AG8,"Mayor"))),"Alto",IF(AND(EXACT(AE8,"Improbable"),(EXACT(AG8,"Catastrófico"))),"Extremo",IF(AND(EXACT(AE8,"Posible"),(EXACT(AG8,"Moderado"))),"Alto",IF(AND(EXACT(AE8,"Posible"),(EXACT(AG8,"Mayor"))),"Extremo",IF(AND(EXACT(AE8,"Posible"),(EXACT(AG8,"Catastrófico"))),"Extremo",IF(AND(EXACT(AE8,"Probable"),(EXACT(AG8,"Moderado"))),"Alto",IF(AND(EXACT(AE8,"Probable"),(EXACT(AG8,"Mayor"))),"Extremo",IF(AND(EXACT(AE8,"Probable"),(EXACT(AG8,"Catastrófico"))),"Extremo",IF(AND(EXACT(AE8,"Casi Seguro"),(EXACT(AG8,"Moderado"))),"Extremo",IF(AND(EXACT(AE8,"Casi Seguro"),(EXACT(AG8,"Mayor"))),"Extremo",IF(AND(EXACT(AE8,"Casi Seguro"),(EXACT(AG8,"Catastrófico"))),"Extremo","")))))))))))))))</f>
        <v>Alto</v>
      </c>
      <c r="AI8" s="925" t="str">
        <f>IF(EXACT(L8,"Bajo"),"Evitar el Riesgo, Reducir el Riesgo, Compartir el Riesg",IF(EXACT(L8,"Moderado"),"Evitar el Riesgo, Reducir el Riesgo, Compartir el Riesgo",IF(EXACT(L8,"Alto"),"Evitar el Riesgo, Reducir el Riesgo, Compartir el Riesgo",IF(EXACT(L8,"Extremo"),"Evitar el Riesgo, Reducir el Riesgo, Compartir el Riesgo",""))))</f>
        <v>Evitar el Riesgo, Reducir el Riesgo, Compartir el Riesgo</v>
      </c>
      <c r="AJ8" s="920" t="s">
        <v>966</v>
      </c>
      <c r="AK8" s="941" t="s">
        <v>584</v>
      </c>
      <c r="AL8" s="941" t="s">
        <v>585</v>
      </c>
      <c r="AM8" s="927" t="s">
        <v>404</v>
      </c>
      <c r="AN8" s="914" t="s">
        <v>967</v>
      </c>
      <c r="AO8" s="1019"/>
      <c r="AP8" s="1002"/>
      <c r="AQ8" s="1002"/>
      <c r="AR8" s="1002"/>
      <c r="AS8" s="1002"/>
      <c r="AT8" s="1002"/>
      <c r="AU8" s="1002"/>
      <c r="AV8" s="1002"/>
      <c r="AW8" s="1002"/>
      <c r="AX8" s="1002"/>
      <c r="AY8" s="1002"/>
      <c r="AZ8" s="1011"/>
      <c r="BA8" s="1014"/>
      <c r="BB8" s="993"/>
      <c r="BC8" s="993"/>
      <c r="BD8" s="993"/>
      <c r="BE8" s="996"/>
    </row>
    <row r="9" spans="1:57" ht="30" customHeight="1">
      <c r="A9" s="916"/>
      <c r="B9" s="928"/>
      <c r="C9" s="918"/>
      <c r="D9" s="918"/>
      <c r="E9" s="1037"/>
      <c r="F9" s="918"/>
      <c r="G9" s="918"/>
      <c r="H9" s="180" t="s">
        <v>187</v>
      </c>
      <c r="I9" s="163" t="s">
        <v>49</v>
      </c>
      <c r="J9" s="939"/>
      <c r="K9" s="940"/>
      <c r="L9" s="925"/>
      <c r="M9" s="925"/>
      <c r="N9" s="917"/>
      <c r="O9" s="918"/>
      <c r="P9" s="181" t="s">
        <v>177</v>
      </c>
      <c r="Q9" s="182" t="s">
        <v>78</v>
      </c>
      <c r="R9" s="181">
        <f>+IFERROR(VLOOKUP(Q9,[3]DATOS!$E$2:$F$17,2,FALSE),"")</f>
        <v>15</v>
      </c>
      <c r="S9" s="934"/>
      <c r="T9" s="934"/>
      <c r="U9" s="919"/>
      <c r="V9" s="934"/>
      <c r="W9" s="934"/>
      <c r="X9" s="934"/>
      <c r="Y9" s="918"/>
      <c r="Z9" s="916"/>
      <c r="AA9" s="921"/>
      <c r="AB9" s="935"/>
      <c r="AC9" s="923"/>
      <c r="AD9" s="923"/>
      <c r="AE9" s="925"/>
      <c r="AF9" s="925"/>
      <c r="AG9" s="925"/>
      <c r="AH9" s="925"/>
      <c r="AI9" s="925"/>
      <c r="AJ9" s="920"/>
      <c r="AK9" s="941"/>
      <c r="AL9" s="941"/>
      <c r="AM9" s="927"/>
      <c r="AN9" s="914"/>
      <c r="AO9" s="1020"/>
      <c r="AP9" s="987"/>
      <c r="AQ9" s="987"/>
      <c r="AR9" s="987"/>
      <c r="AS9" s="987"/>
      <c r="AT9" s="987"/>
      <c r="AU9" s="987"/>
      <c r="AV9" s="987"/>
      <c r="AW9" s="987"/>
      <c r="AX9" s="987"/>
      <c r="AY9" s="987"/>
      <c r="AZ9" s="1012"/>
      <c r="BA9" s="1015"/>
      <c r="BB9" s="994"/>
      <c r="BC9" s="994"/>
      <c r="BD9" s="994"/>
      <c r="BE9" s="997"/>
    </row>
    <row r="10" spans="1:57" ht="30" customHeight="1">
      <c r="A10" s="916"/>
      <c r="B10" s="928"/>
      <c r="C10" s="918"/>
      <c r="D10" s="918"/>
      <c r="E10" s="1037"/>
      <c r="F10" s="918"/>
      <c r="G10" s="918"/>
      <c r="H10" s="180" t="s">
        <v>186</v>
      </c>
      <c r="I10" s="163" t="s">
        <v>49</v>
      </c>
      <c r="J10" s="939"/>
      <c r="K10" s="940"/>
      <c r="L10" s="925"/>
      <c r="M10" s="925"/>
      <c r="N10" s="917"/>
      <c r="O10" s="918"/>
      <c r="P10" s="181" t="s">
        <v>175</v>
      </c>
      <c r="Q10" s="182" t="s">
        <v>80</v>
      </c>
      <c r="R10" s="181">
        <f>+IFERROR(VLOOKUP(Q10,[3]DATOS!$E$2:$F$17,2,FALSE),"")</f>
        <v>15</v>
      </c>
      <c r="S10" s="934"/>
      <c r="T10" s="934"/>
      <c r="U10" s="919"/>
      <c r="V10" s="934"/>
      <c r="W10" s="934"/>
      <c r="X10" s="934"/>
      <c r="Y10" s="918"/>
      <c r="Z10" s="916"/>
      <c r="AA10" s="921"/>
      <c r="AB10" s="935"/>
      <c r="AC10" s="923"/>
      <c r="AD10" s="923"/>
      <c r="AE10" s="925"/>
      <c r="AF10" s="925"/>
      <c r="AG10" s="925"/>
      <c r="AH10" s="925"/>
      <c r="AI10" s="925"/>
      <c r="AJ10" s="920"/>
      <c r="AK10" s="941"/>
      <c r="AL10" s="941"/>
      <c r="AM10" s="927"/>
      <c r="AN10" s="914"/>
      <c r="AO10" s="1020"/>
      <c r="AP10" s="987"/>
      <c r="AQ10" s="987"/>
      <c r="AR10" s="987"/>
      <c r="AS10" s="987"/>
      <c r="AT10" s="987"/>
      <c r="AU10" s="987"/>
      <c r="AV10" s="987"/>
      <c r="AW10" s="987"/>
      <c r="AX10" s="987"/>
      <c r="AY10" s="987"/>
      <c r="AZ10" s="1012"/>
      <c r="BA10" s="1015"/>
      <c r="BB10" s="994"/>
      <c r="BC10" s="994"/>
      <c r="BD10" s="994"/>
      <c r="BE10" s="997"/>
    </row>
    <row r="11" spans="1:57" ht="30" customHeight="1">
      <c r="A11" s="916"/>
      <c r="B11" s="928"/>
      <c r="C11" s="918"/>
      <c r="D11" s="918"/>
      <c r="E11" s="1037"/>
      <c r="F11" s="918"/>
      <c r="G11" s="918"/>
      <c r="H11" s="180" t="s">
        <v>185</v>
      </c>
      <c r="I11" s="163" t="s">
        <v>49</v>
      </c>
      <c r="J11" s="939"/>
      <c r="K11" s="940"/>
      <c r="L11" s="925"/>
      <c r="M11" s="925"/>
      <c r="N11" s="917"/>
      <c r="O11" s="918"/>
      <c r="P11" s="181" t="s">
        <v>173</v>
      </c>
      <c r="Q11" s="182" t="s">
        <v>82</v>
      </c>
      <c r="R11" s="181">
        <f>+IFERROR(VLOOKUP(Q11,[3]DATOS!$E$2:$F$17,2,FALSE),"")</f>
        <v>15</v>
      </c>
      <c r="S11" s="934"/>
      <c r="T11" s="934"/>
      <c r="U11" s="919"/>
      <c r="V11" s="934"/>
      <c r="W11" s="934"/>
      <c r="X11" s="934"/>
      <c r="Y11" s="918"/>
      <c r="Z11" s="916"/>
      <c r="AA11" s="921"/>
      <c r="AB11" s="935"/>
      <c r="AC11" s="923"/>
      <c r="AD11" s="923"/>
      <c r="AE11" s="925"/>
      <c r="AF11" s="925"/>
      <c r="AG11" s="925"/>
      <c r="AH11" s="925"/>
      <c r="AI11" s="925"/>
      <c r="AJ11" s="920"/>
      <c r="AK11" s="941"/>
      <c r="AL11" s="941"/>
      <c r="AM11" s="927"/>
      <c r="AN11" s="914"/>
      <c r="AO11" s="1020"/>
      <c r="AP11" s="987"/>
      <c r="AQ11" s="987"/>
      <c r="AR11" s="987"/>
      <c r="AS11" s="987"/>
      <c r="AT11" s="987"/>
      <c r="AU11" s="987"/>
      <c r="AV11" s="987"/>
      <c r="AW11" s="987"/>
      <c r="AX11" s="987"/>
      <c r="AY11" s="987"/>
      <c r="AZ11" s="1012"/>
      <c r="BA11" s="1015"/>
      <c r="BB11" s="994"/>
      <c r="BC11" s="994"/>
      <c r="BD11" s="994"/>
      <c r="BE11" s="997"/>
    </row>
    <row r="12" spans="1:57" ht="30" customHeight="1">
      <c r="A12" s="916"/>
      <c r="B12" s="928"/>
      <c r="C12" s="918"/>
      <c r="D12" s="918"/>
      <c r="E12" s="1037"/>
      <c r="F12" s="918"/>
      <c r="G12" s="918"/>
      <c r="H12" s="180" t="s">
        <v>184</v>
      </c>
      <c r="I12" s="163" t="s">
        <v>48</v>
      </c>
      <c r="J12" s="939"/>
      <c r="K12" s="940"/>
      <c r="L12" s="925"/>
      <c r="M12" s="925"/>
      <c r="N12" s="917"/>
      <c r="O12" s="918"/>
      <c r="P12" s="181" t="s">
        <v>171</v>
      </c>
      <c r="Q12" s="182" t="s">
        <v>85</v>
      </c>
      <c r="R12" s="181">
        <f>+IFERROR(VLOOKUP(Q12,[3]DATOS!$E$2:$F$17,2,FALSE),"")</f>
        <v>15</v>
      </c>
      <c r="S12" s="934"/>
      <c r="T12" s="934"/>
      <c r="U12" s="919"/>
      <c r="V12" s="934"/>
      <c r="W12" s="934"/>
      <c r="X12" s="934"/>
      <c r="Y12" s="918"/>
      <c r="Z12" s="916"/>
      <c r="AA12" s="921"/>
      <c r="AB12" s="935"/>
      <c r="AC12" s="923"/>
      <c r="AD12" s="923"/>
      <c r="AE12" s="925"/>
      <c r="AF12" s="925"/>
      <c r="AG12" s="925"/>
      <c r="AH12" s="925"/>
      <c r="AI12" s="925"/>
      <c r="AJ12" s="920"/>
      <c r="AK12" s="941"/>
      <c r="AL12" s="941"/>
      <c r="AM12" s="927"/>
      <c r="AN12" s="914"/>
      <c r="AO12" s="1020"/>
      <c r="AP12" s="987"/>
      <c r="AQ12" s="987"/>
      <c r="AR12" s="987"/>
      <c r="AS12" s="987"/>
      <c r="AT12" s="987"/>
      <c r="AU12" s="987"/>
      <c r="AV12" s="987"/>
      <c r="AW12" s="987"/>
      <c r="AX12" s="987"/>
      <c r="AY12" s="987"/>
      <c r="AZ12" s="1012"/>
      <c r="BA12" s="1015"/>
      <c r="BB12" s="994"/>
      <c r="BC12" s="994"/>
      <c r="BD12" s="994"/>
      <c r="BE12" s="997"/>
    </row>
    <row r="13" spans="1:57" ht="30" customHeight="1">
      <c r="A13" s="916"/>
      <c r="B13" s="928"/>
      <c r="C13" s="918"/>
      <c r="D13" s="918"/>
      <c r="E13" s="1037"/>
      <c r="F13" s="918"/>
      <c r="G13" s="918"/>
      <c r="H13" s="180" t="s">
        <v>183</v>
      </c>
      <c r="I13" s="163" t="s">
        <v>48</v>
      </c>
      <c r="J13" s="939"/>
      <c r="K13" s="940"/>
      <c r="L13" s="925"/>
      <c r="M13" s="925"/>
      <c r="N13" s="917"/>
      <c r="O13" s="918"/>
      <c r="P13" s="181" t="s">
        <v>170</v>
      </c>
      <c r="Q13" s="182" t="s">
        <v>98</v>
      </c>
      <c r="R13" s="181">
        <f>+IFERROR(VLOOKUP(Q13,[3]DATOS!$E$2:$F$17,2,FALSE),"")</f>
        <v>15</v>
      </c>
      <c r="S13" s="934"/>
      <c r="T13" s="934"/>
      <c r="U13" s="919"/>
      <c r="V13" s="934"/>
      <c r="W13" s="934"/>
      <c r="X13" s="934"/>
      <c r="Y13" s="918"/>
      <c r="Z13" s="916"/>
      <c r="AA13" s="921"/>
      <c r="AB13" s="935"/>
      <c r="AC13" s="923"/>
      <c r="AD13" s="923"/>
      <c r="AE13" s="925"/>
      <c r="AF13" s="925"/>
      <c r="AG13" s="925"/>
      <c r="AH13" s="925"/>
      <c r="AI13" s="925"/>
      <c r="AJ13" s="920"/>
      <c r="AK13" s="941"/>
      <c r="AL13" s="941"/>
      <c r="AM13" s="927"/>
      <c r="AN13" s="914"/>
      <c r="AO13" s="1020"/>
      <c r="AP13" s="987"/>
      <c r="AQ13" s="987"/>
      <c r="AR13" s="987"/>
      <c r="AS13" s="987"/>
      <c r="AT13" s="987"/>
      <c r="AU13" s="987"/>
      <c r="AV13" s="987"/>
      <c r="AW13" s="987"/>
      <c r="AX13" s="987"/>
      <c r="AY13" s="987"/>
      <c r="AZ13" s="1012"/>
      <c r="BA13" s="1015"/>
      <c r="BB13" s="994"/>
      <c r="BC13" s="994"/>
      <c r="BD13" s="994"/>
      <c r="BE13" s="997"/>
    </row>
    <row r="14" spans="1:57" ht="30" customHeight="1">
      <c r="A14" s="916"/>
      <c r="B14" s="928"/>
      <c r="C14" s="918"/>
      <c r="D14" s="918"/>
      <c r="E14" s="1037"/>
      <c r="F14" s="918"/>
      <c r="G14" s="918"/>
      <c r="H14" s="180" t="s">
        <v>182</v>
      </c>
      <c r="I14" s="163" t="s">
        <v>49</v>
      </c>
      <c r="J14" s="939"/>
      <c r="K14" s="940"/>
      <c r="L14" s="925"/>
      <c r="M14" s="925"/>
      <c r="N14" s="917"/>
      <c r="O14" s="918"/>
      <c r="P14" s="181" t="s">
        <v>168</v>
      </c>
      <c r="Q14" s="182" t="s">
        <v>87</v>
      </c>
      <c r="R14" s="181">
        <f>+IFERROR(VLOOKUP(Q14,[3]DATOS!$E$2:$F$17,2,FALSE),"")</f>
        <v>10</v>
      </c>
      <c r="S14" s="934"/>
      <c r="T14" s="934"/>
      <c r="U14" s="919"/>
      <c r="V14" s="934"/>
      <c r="W14" s="934"/>
      <c r="X14" s="934"/>
      <c r="Y14" s="918"/>
      <c r="Z14" s="916"/>
      <c r="AA14" s="921"/>
      <c r="AB14" s="935"/>
      <c r="AC14" s="923"/>
      <c r="AD14" s="923"/>
      <c r="AE14" s="925"/>
      <c r="AF14" s="925"/>
      <c r="AG14" s="925"/>
      <c r="AH14" s="925"/>
      <c r="AI14" s="925"/>
      <c r="AJ14" s="920"/>
      <c r="AK14" s="941"/>
      <c r="AL14" s="941"/>
      <c r="AM14" s="927"/>
      <c r="AN14" s="914"/>
      <c r="AO14" s="1020"/>
      <c r="AP14" s="987"/>
      <c r="AQ14" s="987"/>
      <c r="AR14" s="987"/>
      <c r="AS14" s="987"/>
      <c r="AT14" s="987"/>
      <c r="AU14" s="987"/>
      <c r="AV14" s="987"/>
      <c r="AW14" s="987"/>
      <c r="AX14" s="987"/>
      <c r="AY14" s="987"/>
      <c r="AZ14" s="1012"/>
      <c r="BA14" s="1015"/>
      <c r="BB14" s="994"/>
      <c r="BC14" s="994"/>
      <c r="BD14" s="994"/>
      <c r="BE14" s="997"/>
    </row>
    <row r="15" spans="1:57" ht="72" customHeight="1">
      <c r="A15" s="916"/>
      <c r="B15" s="928"/>
      <c r="C15" s="918"/>
      <c r="D15" s="918"/>
      <c r="E15" s="1037"/>
      <c r="F15" s="918"/>
      <c r="G15" s="918"/>
      <c r="H15" s="180" t="s">
        <v>181</v>
      </c>
      <c r="I15" s="163" t="s">
        <v>49</v>
      </c>
      <c r="J15" s="939"/>
      <c r="K15" s="940"/>
      <c r="L15" s="925"/>
      <c r="M15" s="925"/>
      <c r="N15" s="917"/>
      <c r="O15" s="918"/>
      <c r="P15" s="934"/>
      <c r="Q15" s="919"/>
      <c r="R15" s="934"/>
      <c r="S15" s="934"/>
      <c r="T15" s="934"/>
      <c r="U15" s="919"/>
      <c r="V15" s="934"/>
      <c r="W15" s="934"/>
      <c r="X15" s="934"/>
      <c r="Y15" s="918"/>
      <c r="Z15" s="916"/>
      <c r="AA15" s="921"/>
      <c r="AB15" s="935"/>
      <c r="AC15" s="923"/>
      <c r="AD15" s="923"/>
      <c r="AE15" s="925"/>
      <c r="AF15" s="925"/>
      <c r="AG15" s="925"/>
      <c r="AH15" s="925"/>
      <c r="AI15" s="925"/>
      <c r="AJ15" s="920"/>
      <c r="AK15" s="941"/>
      <c r="AL15" s="941"/>
      <c r="AM15" s="927"/>
      <c r="AN15" s="914"/>
      <c r="AO15" s="1021"/>
      <c r="AP15" s="988"/>
      <c r="AQ15" s="988"/>
      <c r="AR15" s="988"/>
      <c r="AS15" s="988"/>
      <c r="AT15" s="988"/>
      <c r="AU15" s="988"/>
      <c r="AV15" s="988"/>
      <c r="AW15" s="988"/>
      <c r="AX15" s="988"/>
      <c r="AY15" s="988"/>
      <c r="AZ15" s="1013"/>
      <c r="BA15" s="1016"/>
      <c r="BB15" s="995"/>
      <c r="BC15" s="995"/>
      <c r="BD15" s="995"/>
      <c r="BE15" s="998"/>
    </row>
    <row r="16" spans="1:57" ht="45" customHeight="1">
      <c r="A16" s="916"/>
      <c r="B16" s="928"/>
      <c r="C16" s="918"/>
      <c r="D16" s="918"/>
      <c r="E16" s="1037"/>
      <c r="F16" s="918"/>
      <c r="G16" s="918"/>
      <c r="H16" s="180" t="s">
        <v>180</v>
      </c>
      <c r="I16" s="163" t="s">
        <v>48</v>
      </c>
      <c r="J16" s="939"/>
      <c r="K16" s="940"/>
      <c r="L16" s="925"/>
      <c r="M16" s="925"/>
      <c r="N16" s="917"/>
      <c r="O16" s="918"/>
      <c r="P16" s="934"/>
      <c r="Q16" s="919"/>
      <c r="R16" s="934"/>
      <c r="S16" s="934"/>
      <c r="T16" s="934"/>
      <c r="U16" s="919"/>
      <c r="V16" s="934"/>
      <c r="W16" s="934"/>
      <c r="X16" s="934"/>
      <c r="Y16" s="918"/>
      <c r="Z16" s="916"/>
      <c r="AA16" s="921"/>
      <c r="AB16" s="935"/>
      <c r="AC16" s="923"/>
      <c r="AD16" s="923"/>
      <c r="AE16" s="925"/>
      <c r="AF16" s="925"/>
      <c r="AG16" s="925"/>
      <c r="AH16" s="925"/>
      <c r="AI16" s="925"/>
      <c r="AJ16" s="920"/>
      <c r="AK16" s="941"/>
      <c r="AL16" s="941"/>
      <c r="AM16" s="927"/>
      <c r="AN16" s="914"/>
      <c r="AO16" s="999"/>
      <c r="AP16" s="919"/>
      <c r="AQ16" s="919"/>
      <c r="AR16" s="919"/>
      <c r="AS16" s="919"/>
      <c r="AT16" s="919"/>
      <c r="AU16" s="919"/>
      <c r="AV16" s="919"/>
      <c r="AW16" s="919"/>
      <c r="AX16" s="919"/>
      <c r="AY16" s="919"/>
      <c r="AZ16" s="1003"/>
      <c r="BA16" s="1004"/>
      <c r="BB16" s="1000"/>
      <c r="BC16" s="1000"/>
      <c r="BD16" s="1000"/>
      <c r="BE16" s="1001"/>
    </row>
    <row r="17" spans="1:57" ht="45" customHeight="1">
      <c r="A17" s="916"/>
      <c r="B17" s="928"/>
      <c r="C17" s="918"/>
      <c r="D17" s="918"/>
      <c r="E17" s="1037"/>
      <c r="F17" s="918"/>
      <c r="G17" s="918"/>
      <c r="H17" s="180" t="s">
        <v>178</v>
      </c>
      <c r="I17" s="163" t="s">
        <v>48</v>
      </c>
      <c r="J17" s="939"/>
      <c r="K17" s="940"/>
      <c r="L17" s="925"/>
      <c r="M17" s="925"/>
      <c r="N17" s="917"/>
      <c r="O17" s="918"/>
      <c r="P17" s="934"/>
      <c r="Q17" s="919"/>
      <c r="R17" s="934"/>
      <c r="S17" s="934"/>
      <c r="T17" s="934"/>
      <c r="U17" s="919"/>
      <c r="V17" s="934"/>
      <c r="W17" s="934"/>
      <c r="X17" s="934"/>
      <c r="Y17" s="918"/>
      <c r="Z17" s="916"/>
      <c r="AA17" s="921"/>
      <c r="AB17" s="935"/>
      <c r="AC17" s="923"/>
      <c r="AD17" s="923"/>
      <c r="AE17" s="925"/>
      <c r="AF17" s="925"/>
      <c r="AG17" s="925"/>
      <c r="AH17" s="925"/>
      <c r="AI17" s="925"/>
      <c r="AJ17" s="920"/>
      <c r="AK17" s="941"/>
      <c r="AL17" s="941"/>
      <c r="AM17" s="927"/>
      <c r="AN17" s="914"/>
      <c r="AO17" s="999"/>
      <c r="AP17" s="919"/>
      <c r="AQ17" s="919"/>
      <c r="AR17" s="919"/>
      <c r="AS17" s="919"/>
      <c r="AT17" s="919"/>
      <c r="AU17" s="919"/>
      <c r="AV17" s="919"/>
      <c r="AW17" s="919"/>
      <c r="AX17" s="919"/>
      <c r="AY17" s="919"/>
      <c r="AZ17" s="1003"/>
      <c r="BA17" s="1004"/>
      <c r="BB17" s="1000"/>
      <c r="BC17" s="1000"/>
      <c r="BD17" s="1000"/>
      <c r="BE17" s="1001"/>
    </row>
    <row r="18" spans="1:57" ht="45" customHeight="1">
      <c r="A18" s="916"/>
      <c r="B18" s="928"/>
      <c r="C18" s="918"/>
      <c r="D18" s="918"/>
      <c r="E18" s="1037"/>
      <c r="F18" s="918"/>
      <c r="G18" s="918"/>
      <c r="H18" s="180" t="s">
        <v>176</v>
      </c>
      <c r="I18" s="163" t="s">
        <v>48</v>
      </c>
      <c r="J18" s="939"/>
      <c r="K18" s="940"/>
      <c r="L18" s="925"/>
      <c r="M18" s="925"/>
      <c r="N18" s="917"/>
      <c r="O18" s="918"/>
      <c r="P18" s="934"/>
      <c r="Q18" s="919"/>
      <c r="R18" s="934"/>
      <c r="S18" s="934"/>
      <c r="T18" s="934"/>
      <c r="U18" s="919"/>
      <c r="V18" s="934"/>
      <c r="W18" s="934"/>
      <c r="X18" s="934"/>
      <c r="Y18" s="918"/>
      <c r="Z18" s="916"/>
      <c r="AA18" s="921"/>
      <c r="AB18" s="935"/>
      <c r="AC18" s="923"/>
      <c r="AD18" s="923"/>
      <c r="AE18" s="925"/>
      <c r="AF18" s="925"/>
      <c r="AG18" s="925"/>
      <c r="AH18" s="925"/>
      <c r="AI18" s="925"/>
      <c r="AJ18" s="920"/>
      <c r="AK18" s="941"/>
      <c r="AL18" s="941"/>
      <c r="AM18" s="927"/>
      <c r="AN18" s="914"/>
      <c r="AO18" s="999"/>
      <c r="AP18" s="919"/>
      <c r="AQ18" s="919"/>
      <c r="AR18" s="919"/>
      <c r="AS18" s="919"/>
      <c r="AT18" s="919"/>
      <c r="AU18" s="919"/>
      <c r="AV18" s="919"/>
      <c r="AW18" s="919"/>
      <c r="AX18" s="919"/>
      <c r="AY18" s="919"/>
      <c r="AZ18" s="1003"/>
      <c r="BA18" s="1004"/>
      <c r="BB18" s="1000"/>
      <c r="BC18" s="1000"/>
      <c r="BD18" s="1000"/>
      <c r="BE18" s="1001"/>
    </row>
    <row r="19" spans="1:57" ht="45" customHeight="1">
      <c r="A19" s="916"/>
      <c r="B19" s="928"/>
      <c r="C19" s="918"/>
      <c r="D19" s="918"/>
      <c r="E19" s="917" t="s">
        <v>586</v>
      </c>
      <c r="F19" s="918"/>
      <c r="G19" s="918"/>
      <c r="H19" s="180" t="s">
        <v>174</v>
      </c>
      <c r="I19" s="163" t="s">
        <v>48</v>
      </c>
      <c r="J19" s="939"/>
      <c r="K19" s="940"/>
      <c r="L19" s="925"/>
      <c r="M19" s="925"/>
      <c r="N19" s="917" t="s">
        <v>587</v>
      </c>
      <c r="O19" s="918" t="s">
        <v>65</v>
      </c>
      <c r="P19" s="181" t="s">
        <v>179</v>
      </c>
      <c r="Q19" s="182" t="s">
        <v>76</v>
      </c>
      <c r="R19" s="181">
        <f>+IFERROR(VLOOKUP(Q19,[3]DATOS!$E$2:$F$17,2,FALSE),"")</f>
        <v>15</v>
      </c>
      <c r="S19" s="934">
        <f>SUM(R19:R25)</f>
        <v>100</v>
      </c>
      <c r="T19" s="934" t="str">
        <f>+IF(AND(S19&lt;=100,S19&gt;=96),"Fuerte",IF(AND(S19&lt;=95,S19&gt;=86),"Moderado",IF(AND(S19&lt;=85,J19&gt;=0),"Débil"," ")))</f>
        <v>Fuerte</v>
      </c>
      <c r="U19" s="919" t="s">
        <v>90</v>
      </c>
      <c r="V19" s="934" t="str">
        <f>IF(AND(EXACT(T19,"Fuerte"),(EXACT(U19,"Fuerte"))),"Fuerte",IF(AND(EXACT(T19,"Fuerte"),(EXACT(U19,"Moderado"))),"Moderado",IF(AND(EXACT(T19,"Fuerte"),(EXACT(U19,"Débil"))),"Débil",IF(AND(EXACT(T19,"Moderado"),(EXACT(U19,"Fuerte"))),"Moderado",IF(AND(EXACT(T19,"Moderado"),(EXACT(U19,"Moderado"))),"Moderado",IF(AND(EXACT(T19,"Moderado"),(EXACT(U19,"Débil"))),"Débil",IF(AND(EXACT(T19,"Débil"),(EXACT(U19,"Fuerte"))),"Débil",IF(AND(EXACT(T19,"Débil"),(EXACT(U19,"Moderado"))),"Débil",IF(AND(EXACT(T19,"Débil"),(EXACT(U19,"Débil"))),"Débil",)))))))))</f>
        <v>Fuerte</v>
      </c>
      <c r="W19" s="934">
        <f>IF(V19="Fuerte",100,IF(V19="Moderado",50,IF(V19="Débil",0)))</f>
        <v>100</v>
      </c>
      <c r="X19" s="934"/>
      <c r="Y19" s="918"/>
      <c r="Z19" s="916"/>
      <c r="AA19" s="921"/>
      <c r="AB19" s="935"/>
      <c r="AC19" s="923"/>
      <c r="AD19" s="923"/>
      <c r="AE19" s="925"/>
      <c r="AF19" s="925"/>
      <c r="AG19" s="925"/>
      <c r="AH19" s="925"/>
      <c r="AI19" s="925"/>
      <c r="AJ19" s="920"/>
      <c r="AK19" s="941"/>
      <c r="AL19" s="941"/>
      <c r="AM19" s="927"/>
      <c r="AN19" s="914" t="s">
        <v>968</v>
      </c>
      <c r="AO19" s="999"/>
      <c r="AP19" s="919"/>
      <c r="AQ19" s="919"/>
      <c r="AR19" s="919"/>
      <c r="AS19" s="919"/>
      <c r="AT19" s="919"/>
      <c r="AU19" s="919"/>
      <c r="AV19" s="919"/>
      <c r="AW19" s="919"/>
      <c r="AX19" s="919"/>
      <c r="AY19" s="919"/>
      <c r="AZ19" s="1003"/>
      <c r="BA19" s="1004"/>
      <c r="BB19" s="1000"/>
      <c r="BC19" s="1000"/>
      <c r="BD19" s="1000"/>
      <c r="BE19" s="1001"/>
    </row>
    <row r="20" spans="1:57" ht="45" customHeight="1">
      <c r="A20" s="916"/>
      <c r="B20" s="928"/>
      <c r="C20" s="918"/>
      <c r="D20" s="918"/>
      <c r="E20" s="917"/>
      <c r="F20" s="918"/>
      <c r="G20" s="918"/>
      <c r="H20" s="183" t="s">
        <v>172</v>
      </c>
      <c r="I20" s="163" t="s">
        <v>48</v>
      </c>
      <c r="J20" s="939"/>
      <c r="K20" s="940"/>
      <c r="L20" s="925"/>
      <c r="M20" s="925"/>
      <c r="N20" s="917"/>
      <c r="O20" s="918"/>
      <c r="P20" s="181" t="s">
        <v>177</v>
      </c>
      <c r="Q20" s="182" t="s">
        <v>78</v>
      </c>
      <c r="R20" s="181">
        <f>+IFERROR(VLOOKUP(Q20,[3]DATOS!$E$2:$F$17,2,FALSE),"")</f>
        <v>15</v>
      </c>
      <c r="S20" s="934"/>
      <c r="T20" s="934"/>
      <c r="U20" s="919"/>
      <c r="V20" s="934"/>
      <c r="W20" s="934"/>
      <c r="X20" s="934"/>
      <c r="Y20" s="918"/>
      <c r="Z20" s="916"/>
      <c r="AA20" s="921"/>
      <c r="AB20" s="935"/>
      <c r="AC20" s="923"/>
      <c r="AD20" s="923"/>
      <c r="AE20" s="925"/>
      <c r="AF20" s="925"/>
      <c r="AG20" s="925"/>
      <c r="AH20" s="925"/>
      <c r="AI20" s="925"/>
      <c r="AJ20" s="920"/>
      <c r="AK20" s="941"/>
      <c r="AL20" s="941"/>
      <c r="AM20" s="927"/>
      <c r="AN20" s="914"/>
      <c r="AO20" s="999"/>
      <c r="AP20" s="919"/>
      <c r="AQ20" s="919"/>
      <c r="AR20" s="919"/>
      <c r="AS20" s="919"/>
      <c r="AT20" s="919"/>
      <c r="AU20" s="919"/>
      <c r="AV20" s="919"/>
      <c r="AW20" s="919"/>
      <c r="AX20" s="919"/>
      <c r="AY20" s="919"/>
      <c r="AZ20" s="1003"/>
      <c r="BA20" s="1004"/>
      <c r="BB20" s="1000"/>
      <c r="BC20" s="1000"/>
      <c r="BD20" s="1000"/>
      <c r="BE20" s="1001"/>
    </row>
    <row r="21" spans="1:57" ht="45" customHeight="1">
      <c r="A21" s="916"/>
      <c r="B21" s="928"/>
      <c r="C21" s="918"/>
      <c r="D21" s="918"/>
      <c r="E21" s="917"/>
      <c r="F21" s="918"/>
      <c r="G21" s="918"/>
      <c r="H21" s="183" t="s">
        <v>169</v>
      </c>
      <c r="I21" s="163" t="s">
        <v>48</v>
      </c>
      <c r="J21" s="939"/>
      <c r="K21" s="940"/>
      <c r="L21" s="925"/>
      <c r="M21" s="925"/>
      <c r="N21" s="917"/>
      <c r="O21" s="918"/>
      <c r="P21" s="181" t="s">
        <v>175</v>
      </c>
      <c r="Q21" s="182" t="s">
        <v>80</v>
      </c>
      <c r="R21" s="181">
        <f>+IFERROR(VLOOKUP(Q21,[3]DATOS!$E$2:$F$17,2,FALSE),"")</f>
        <v>15</v>
      </c>
      <c r="S21" s="934"/>
      <c r="T21" s="934"/>
      <c r="U21" s="919"/>
      <c r="V21" s="934"/>
      <c r="W21" s="934"/>
      <c r="X21" s="934"/>
      <c r="Y21" s="918"/>
      <c r="Z21" s="916"/>
      <c r="AA21" s="921"/>
      <c r="AB21" s="935"/>
      <c r="AC21" s="923"/>
      <c r="AD21" s="923"/>
      <c r="AE21" s="925"/>
      <c r="AF21" s="925"/>
      <c r="AG21" s="925"/>
      <c r="AH21" s="925"/>
      <c r="AI21" s="925"/>
      <c r="AJ21" s="920"/>
      <c r="AK21" s="941"/>
      <c r="AL21" s="941"/>
      <c r="AM21" s="927"/>
      <c r="AN21" s="914"/>
      <c r="AO21" s="999"/>
      <c r="AP21" s="919"/>
      <c r="AQ21" s="919"/>
      <c r="AR21" s="919"/>
      <c r="AS21" s="919"/>
      <c r="AT21" s="919"/>
      <c r="AU21" s="919"/>
      <c r="AV21" s="919"/>
      <c r="AW21" s="919"/>
      <c r="AX21" s="919"/>
      <c r="AY21" s="919"/>
      <c r="AZ21" s="1003"/>
      <c r="BA21" s="1004"/>
      <c r="BB21" s="1000"/>
      <c r="BC21" s="1000"/>
      <c r="BD21" s="1000"/>
      <c r="BE21" s="1001"/>
    </row>
    <row r="22" spans="1:57" ht="45" customHeight="1">
      <c r="A22" s="916"/>
      <c r="B22" s="928"/>
      <c r="C22" s="918"/>
      <c r="D22" s="918"/>
      <c r="E22" s="917"/>
      <c r="F22" s="918"/>
      <c r="G22" s="918"/>
      <c r="H22" s="183" t="s">
        <v>167</v>
      </c>
      <c r="I22" s="163" t="s">
        <v>49</v>
      </c>
      <c r="J22" s="939"/>
      <c r="K22" s="940"/>
      <c r="L22" s="925"/>
      <c r="M22" s="925"/>
      <c r="N22" s="917"/>
      <c r="O22" s="918"/>
      <c r="P22" s="181" t="s">
        <v>173</v>
      </c>
      <c r="Q22" s="182" t="s">
        <v>82</v>
      </c>
      <c r="R22" s="181">
        <f>+IFERROR(VLOOKUP(Q22,[3]DATOS!$E$2:$F$17,2,FALSE),"")</f>
        <v>15</v>
      </c>
      <c r="S22" s="934"/>
      <c r="T22" s="934"/>
      <c r="U22" s="919"/>
      <c r="V22" s="934"/>
      <c r="W22" s="934"/>
      <c r="X22" s="934"/>
      <c r="Y22" s="918"/>
      <c r="Z22" s="916"/>
      <c r="AA22" s="921"/>
      <c r="AB22" s="935"/>
      <c r="AC22" s="923"/>
      <c r="AD22" s="923"/>
      <c r="AE22" s="925"/>
      <c r="AF22" s="925"/>
      <c r="AG22" s="925"/>
      <c r="AH22" s="925"/>
      <c r="AI22" s="925"/>
      <c r="AJ22" s="920"/>
      <c r="AK22" s="941"/>
      <c r="AL22" s="941"/>
      <c r="AM22" s="927"/>
      <c r="AN22" s="914"/>
      <c r="AO22" s="999"/>
      <c r="AP22" s="919"/>
      <c r="AQ22" s="919"/>
      <c r="AR22" s="919"/>
      <c r="AS22" s="919"/>
      <c r="AT22" s="919"/>
      <c r="AU22" s="919"/>
      <c r="AV22" s="919"/>
      <c r="AW22" s="919"/>
      <c r="AX22" s="919"/>
      <c r="AY22" s="919"/>
      <c r="AZ22" s="1003"/>
      <c r="BA22" s="1004"/>
      <c r="BB22" s="1000"/>
      <c r="BC22" s="1000"/>
      <c r="BD22" s="1000"/>
      <c r="BE22" s="1001"/>
    </row>
    <row r="23" spans="1:57" ht="45" customHeight="1">
      <c r="A23" s="916"/>
      <c r="B23" s="928"/>
      <c r="C23" s="918"/>
      <c r="D23" s="918"/>
      <c r="E23" s="917"/>
      <c r="F23" s="918"/>
      <c r="G23" s="918"/>
      <c r="H23" s="183" t="s">
        <v>166</v>
      </c>
      <c r="I23" s="163" t="s">
        <v>49</v>
      </c>
      <c r="J23" s="939"/>
      <c r="K23" s="940"/>
      <c r="L23" s="925"/>
      <c r="M23" s="925"/>
      <c r="N23" s="917"/>
      <c r="O23" s="918"/>
      <c r="P23" s="181" t="s">
        <v>171</v>
      </c>
      <c r="Q23" s="182" t="s">
        <v>85</v>
      </c>
      <c r="R23" s="181">
        <f>+IFERROR(VLOOKUP(Q23,[3]DATOS!$E$2:$F$17,2,FALSE),"")</f>
        <v>15</v>
      </c>
      <c r="S23" s="934"/>
      <c r="T23" s="934"/>
      <c r="U23" s="919"/>
      <c r="V23" s="934"/>
      <c r="W23" s="934"/>
      <c r="X23" s="934"/>
      <c r="Y23" s="918"/>
      <c r="Z23" s="916"/>
      <c r="AA23" s="921"/>
      <c r="AB23" s="935"/>
      <c r="AC23" s="923"/>
      <c r="AD23" s="923"/>
      <c r="AE23" s="925"/>
      <c r="AF23" s="925"/>
      <c r="AG23" s="925"/>
      <c r="AH23" s="925"/>
      <c r="AI23" s="925"/>
      <c r="AJ23" s="920"/>
      <c r="AK23" s="941"/>
      <c r="AL23" s="941"/>
      <c r="AM23" s="927"/>
      <c r="AN23" s="914"/>
      <c r="AO23" s="999"/>
      <c r="AP23" s="919"/>
      <c r="AQ23" s="919"/>
      <c r="AR23" s="919"/>
      <c r="AS23" s="919"/>
      <c r="AT23" s="919"/>
      <c r="AU23" s="919"/>
      <c r="AV23" s="919"/>
      <c r="AW23" s="919"/>
      <c r="AX23" s="919"/>
      <c r="AY23" s="919"/>
      <c r="AZ23" s="1003"/>
      <c r="BA23" s="1004"/>
      <c r="BB23" s="1000"/>
      <c r="BC23" s="1000"/>
      <c r="BD23" s="1000"/>
      <c r="BE23" s="1001"/>
    </row>
    <row r="24" spans="1:57" ht="45" customHeight="1">
      <c r="A24" s="916"/>
      <c r="B24" s="928"/>
      <c r="C24" s="918"/>
      <c r="D24" s="918"/>
      <c r="E24" s="917"/>
      <c r="F24" s="918"/>
      <c r="G24" s="918"/>
      <c r="H24" s="183" t="s">
        <v>165</v>
      </c>
      <c r="I24" s="163" t="s">
        <v>49</v>
      </c>
      <c r="J24" s="939"/>
      <c r="K24" s="940"/>
      <c r="L24" s="925"/>
      <c r="M24" s="925"/>
      <c r="N24" s="917"/>
      <c r="O24" s="918"/>
      <c r="P24" s="181" t="s">
        <v>170</v>
      </c>
      <c r="Q24" s="182" t="s">
        <v>98</v>
      </c>
      <c r="R24" s="181">
        <f>+IFERROR(VLOOKUP(Q24,[3]DATOS!$E$2:$F$17,2,FALSE),"")</f>
        <v>15</v>
      </c>
      <c r="S24" s="934"/>
      <c r="T24" s="934"/>
      <c r="U24" s="919"/>
      <c r="V24" s="934"/>
      <c r="W24" s="934"/>
      <c r="X24" s="934"/>
      <c r="Y24" s="918"/>
      <c r="Z24" s="916"/>
      <c r="AA24" s="921"/>
      <c r="AB24" s="935"/>
      <c r="AC24" s="923"/>
      <c r="AD24" s="923"/>
      <c r="AE24" s="925"/>
      <c r="AF24" s="925"/>
      <c r="AG24" s="925"/>
      <c r="AH24" s="925"/>
      <c r="AI24" s="925"/>
      <c r="AJ24" s="920"/>
      <c r="AK24" s="941"/>
      <c r="AL24" s="941"/>
      <c r="AM24" s="927"/>
      <c r="AN24" s="914"/>
      <c r="AO24" s="999"/>
      <c r="AP24" s="919"/>
      <c r="AQ24" s="919"/>
      <c r="AR24" s="919"/>
      <c r="AS24" s="919"/>
      <c r="AT24" s="919"/>
      <c r="AU24" s="919"/>
      <c r="AV24" s="919"/>
      <c r="AW24" s="919"/>
      <c r="AX24" s="919"/>
      <c r="AY24" s="919"/>
      <c r="AZ24" s="1003"/>
      <c r="BA24" s="1004"/>
      <c r="BB24" s="1000"/>
      <c r="BC24" s="1000"/>
      <c r="BD24" s="1000"/>
      <c r="BE24" s="1001"/>
    </row>
    <row r="25" spans="1:57" ht="45" customHeight="1">
      <c r="A25" s="916"/>
      <c r="B25" s="928"/>
      <c r="C25" s="918"/>
      <c r="D25" s="918"/>
      <c r="E25" s="917"/>
      <c r="F25" s="918"/>
      <c r="G25" s="918"/>
      <c r="H25" s="183" t="s">
        <v>164</v>
      </c>
      <c r="I25" s="163" t="s">
        <v>49</v>
      </c>
      <c r="J25" s="939"/>
      <c r="K25" s="940"/>
      <c r="L25" s="925"/>
      <c r="M25" s="925"/>
      <c r="N25" s="917"/>
      <c r="O25" s="918"/>
      <c r="P25" s="181" t="s">
        <v>168</v>
      </c>
      <c r="Q25" s="182" t="s">
        <v>87</v>
      </c>
      <c r="R25" s="181">
        <f>+IFERROR(VLOOKUP(Q25,[3]DATOS!$E$2:$F$17,2,FALSE),"")</f>
        <v>10</v>
      </c>
      <c r="S25" s="934"/>
      <c r="T25" s="934"/>
      <c r="U25" s="919"/>
      <c r="V25" s="934"/>
      <c r="W25" s="934"/>
      <c r="X25" s="934"/>
      <c r="Y25" s="918"/>
      <c r="Z25" s="916"/>
      <c r="AA25" s="921"/>
      <c r="AB25" s="935"/>
      <c r="AC25" s="923"/>
      <c r="AD25" s="923"/>
      <c r="AE25" s="925"/>
      <c r="AF25" s="925"/>
      <c r="AG25" s="925"/>
      <c r="AH25" s="925"/>
      <c r="AI25" s="925"/>
      <c r="AJ25" s="920"/>
      <c r="AK25" s="941"/>
      <c r="AL25" s="941"/>
      <c r="AM25" s="927"/>
      <c r="AN25" s="914"/>
      <c r="AO25" s="999"/>
      <c r="AP25" s="919"/>
      <c r="AQ25" s="919"/>
      <c r="AR25" s="919"/>
      <c r="AS25" s="919"/>
      <c r="AT25" s="919"/>
      <c r="AU25" s="919"/>
      <c r="AV25" s="919"/>
      <c r="AW25" s="919"/>
      <c r="AX25" s="919"/>
      <c r="AY25" s="919"/>
      <c r="AZ25" s="1003"/>
      <c r="BA25" s="1004"/>
      <c r="BB25" s="1000"/>
      <c r="BC25" s="1000"/>
      <c r="BD25" s="1000"/>
      <c r="BE25" s="1001"/>
    </row>
    <row r="26" spans="1:57" ht="45" customHeight="1" thickBot="1">
      <c r="A26" s="916"/>
      <c r="B26" s="928"/>
      <c r="C26" s="918"/>
      <c r="D26" s="918"/>
      <c r="E26" s="917"/>
      <c r="F26" s="918"/>
      <c r="G26" s="918"/>
      <c r="H26" s="183" t="s">
        <v>163</v>
      </c>
      <c r="I26" s="163" t="s">
        <v>49</v>
      </c>
      <c r="J26" s="939"/>
      <c r="K26" s="940"/>
      <c r="L26" s="925"/>
      <c r="M26" s="925"/>
      <c r="N26" s="917"/>
      <c r="O26" s="918"/>
      <c r="P26" s="181"/>
      <c r="Q26" s="182"/>
      <c r="R26" s="181"/>
      <c r="S26" s="934"/>
      <c r="T26" s="934"/>
      <c r="U26" s="919"/>
      <c r="V26" s="934"/>
      <c r="W26" s="934"/>
      <c r="X26" s="934"/>
      <c r="Y26" s="918"/>
      <c r="Z26" s="916"/>
      <c r="AA26" s="921"/>
      <c r="AB26" s="935"/>
      <c r="AC26" s="923"/>
      <c r="AD26" s="923"/>
      <c r="AE26" s="925"/>
      <c r="AF26" s="925"/>
      <c r="AG26" s="925"/>
      <c r="AH26" s="925"/>
      <c r="AI26" s="925"/>
      <c r="AJ26" s="920"/>
      <c r="AK26" s="941"/>
      <c r="AL26" s="941"/>
      <c r="AM26" s="927"/>
      <c r="AN26" s="914"/>
      <c r="AO26" s="999"/>
      <c r="AP26" s="919"/>
      <c r="AQ26" s="919"/>
      <c r="AR26" s="919"/>
      <c r="AS26" s="919"/>
      <c r="AT26" s="919"/>
      <c r="AU26" s="919"/>
      <c r="AV26" s="919"/>
      <c r="AW26" s="919"/>
      <c r="AX26" s="919"/>
      <c r="AY26" s="919"/>
      <c r="AZ26" s="1003"/>
      <c r="BA26" s="1004"/>
      <c r="BB26" s="1000"/>
      <c r="BC26" s="1000"/>
      <c r="BD26" s="1000"/>
      <c r="BE26" s="1001"/>
    </row>
    <row r="27" spans="1:57" ht="46.5" customHeight="1">
      <c r="A27" s="916">
        <v>2</v>
      </c>
      <c r="B27" s="928" t="s">
        <v>969</v>
      </c>
      <c r="C27" s="918" t="s">
        <v>970</v>
      </c>
      <c r="D27" s="918" t="s">
        <v>32</v>
      </c>
      <c r="E27" s="1023" t="s">
        <v>410</v>
      </c>
      <c r="F27" s="918" t="s">
        <v>588</v>
      </c>
      <c r="G27" s="918" t="s">
        <v>100</v>
      </c>
      <c r="H27" s="180" t="s">
        <v>194</v>
      </c>
      <c r="I27" s="163" t="s">
        <v>48</v>
      </c>
      <c r="J27" s="939">
        <f>COUNTIF(I27:I45,"Si")</f>
        <v>11</v>
      </c>
      <c r="K27" s="940" t="str">
        <f>+IF(AND(J27&lt;6,J27&gt;0),"Moderado",IF(AND(J27&lt;12,J27&gt;5),"Mayor",IF(AND(J27&lt;20,J27&gt;11),"Catastrófico","Responda las Preguntas de Impacto")))</f>
        <v>Mayor</v>
      </c>
      <c r="L27" s="925" t="str">
        <f>IF(AND(EXACT(G27,"Rara vez"),(EXACT(K27,"Moderado"))),"Moderado",IF(AND(EXACT(G27,"Rara vez"),(EXACT(K27,"Mayor"))),"Alto",IF(AND(EXACT(G27,"Rara vez"),(EXACT(K27,"Catastrófico"))),"Extremo",IF(AND(EXACT(G27,"Improbable"),(EXACT(K27,"Moderado"))),"Moderado",IF(AND(EXACT(G27,"Improbable"),(EXACT(K27,"Mayor"))),"Alto",IF(AND(EXACT(G27,"Improbable"),(EXACT(K27,"Catastrófico"))),"Extremo",IF(AND(EXACT(G27,"Posible"),(EXACT(K27,"Moderado"))),"Alto",IF(AND(EXACT(G27,"Posible"),(EXACT(K27,"Mayor"))),"Extremo",IF(AND(EXACT(G27,"Posible"),(EXACT(K27,"Catastrófico"))),"Extremo",IF(AND(EXACT(G27,"Probable"),(EXACT(K27,"Moderado"))),"Alto",IF(AND(EXACT(G27,"Probable"),(EXACT(K27,"Mayor"))),"Extremo",IF(AND(EXACT(G27,"Probable"),(EXACT(K27,"Catastrófico"))),"Extremo",IF(AND(EXACT(G27,"Casi Seguro"),(EXACT(K27,"Moderado"))),"Extremo",IF(AND(EXACT(G27,"Casi Seguro"),(EXACT(K27,"Mayor"))),"Extremo",IF(AND(EXACT(G27,"Casi Seguro"),(EXACT(K27,"Catastrófico"))),"Extremo","")))))))))))))))</f>
        <v>Alto</v>
      </c>
      <c r="M27" s="925" t="str">
        <f>IF(EXACT(L27,"Bajo"),"Evitar el Riesgo, Reducir el Riesgo, Compartir el Riesgo",IF(EXACT(L27,"Moderado"),"Evitar el Riesgo, Reducir el Riesgo, Compartir el Riesgo",IF(EXACT(L27,"Alto"),"Evitar el Riesgo, Reducir el Riesgo, Compartir el Riesgo",IF(EXACT(L27,"Extremo"),"Evitar el Riesgo, Reducir el Riesgo, Compartir el Riesgo",""))))</f>
        <v>Evitar el Riesgo, Reducir el Riesgo, Compartir el Riesgo</v>
      </c>
      <c r="N27" s="918" t="s">
        <v>971</v>
      </c>
      <c r="O27" s="918" t="s">
        <v>65</v>
      </c>
      <c r="P27" s="181" t="s">
        <v>179</v>
      </c>
      <c r="Q27" s="182" t="s">
        <v>76</v>
      </c>
      <c r="R27" s="181">
        <f>+IFERROR(VLOOKUP(Q27,[3]DATOS!$E$2:$F$17,2,FALSE),"")</f>
        <v>15</v>
      </c>
      <c r="S27" s="934">
        <f>SUM(R27:R33)</f>
        <v>100</v>
      </c>
      <c r="T27" s="934" t="str">
        <f>+IF(AND(S27&lt;=100,S27&gt;=96),"Fuerte",IF(AND(S27&lt;=95,S27&gt;=86),"Moderado",IF(AND(S27&lt;=85,J27&gt;=0),"Débil"," ")))</f>
        <v>Fuerte</v>
      </c>
      <c r="U27" s="919" t="s">
        <v>90</v>
      </c>
      <c r="V27" s="934" t="str">
        <f>IF(AND(EXACT(T27,"Fuerte"),(EXACT(U27,"Fuerte"))),"Fuerte",IF(AND(EXACT(T27,"Fuerte"),(EXACT(U27,"Moderado"))),"Moderado",IF(AND(EXACT(T27,"Fuerte"),(EXACT(U27,"Débil"))),"Débil",IF(AND(EXACT(T27,"Moderado"),(EXACT(U27,"Fuerte"))),"Moderado",IF(AND(EXACT(T27,"Moderado"),(EXACT(U27,"Moderado"))),"Moderado",IF(AND(EXACT(T27,"Moderado"),(EXACT(U27,"Débil"))),"Débil",IF(AND(EXACT(T27,"Débil"),(EXACT(U27,"Fuerte"))),"Débil",IF(AND(EXACT(T27,"Débil"),(EXACT(U27,"Moderado"))),"Débil",IF(AND(EXACT(T27,"Débil"),(EXACT(U27,"Débil"))),"Débil",)))))))))</f>
        <v>Fuerte</v>
      </c>
      <c r="W27" s="934">
        <f>IF(V27="Fuerte",100,IF(V27="Moderado",50,IF(V27="Débil",0)))</f>
        <v>100</v>
      </c>
      <c r="X27" s="934">
        <f>AVERAGE(W27:W45)</f>
        <v>100</v>
      </c>
      <c r="Y27" s="918" t="s">
        <v>405</v>
      </c>
      <c r="Z27" s="916" t="s">
        <v>589</v>
      </c>
      <c r="AA27" s="921" t="s">
        <v>590</v>
      </c>
      <c r="AB27" s="935" t="str">
        <f>+IF(X27=100,"Fuerte",IF(AND(X27&lt;=99,X27&gt;=50),"Moderado",IF(X27&lt;50,"Débil"," ")))</f>
        <v>Fuerte</v>
      </c>
      <c r="AC27" s="923" t="s">
        <v>95</v>
      </c>
      <c r="AD27" s="923" t="s">
        <v>96</v>
      </c>
      <c r="AE27" s="925" t="str">
        <f>IF(AND(OR(AD27="Directamente",AD27="Indirectamente",AD27="No Disminuye"),(AB27="Fuerte"),(AC27="Directamente"),(OR(G27="Rara vez",G27="Improbable",G27="Posible"))),"Rara vez",IF(AND(OR(AD27="Directamente",AD27="Indirectamente",AD27="No Disminuye"),(AB27="Fuerte"),(AC27="Directamente"),(G27="Probable")),"Improbable",IF(AND(OR(AD27="Directamente",AD27="Indirectamente",AD27="No Disminuye"),(AB27="Fuerte"),(AC27="Directamente"),(G27="Casi Seguro")),"Posible",IF(AND(AD27="Directamente",AC27="No disminuye",AB27="Fuerte"),G27,IF(AND(OR(AD27="Directamente",AD27="Indirectamente",AD27="No Disminuye"),AB27="Moderado",AC27="Directamente",(OR(G27="Rara vez",G27="Improbable"))),"Rara vez",IF(AND(OR(AD27="Directamente",AD27="Indirectamente",AD27="No Disminuye"),(AB27="Moderado"),(AC27="Directamente"),(G27="Posible")),"Improbable",IF(AND(OR(AD27="Directamente",AD27="Indirectamente",AD27="No Disminuye"),(AB27="Moderado"),(AC27="Directamente"),(G27="Probable")),"Posible",IF(AND(OR(AD27="Directamente",AD27="Indirectamente",AD27="No Disminuye"),(AB27="Moderado"),(AC27="Directamente"),(G27="Casi Seguro")),"Probable",IF(AND(AD27="Directamente",AC27="No disminuye",AB27="Moderado"),G27,IF(AB27="Débil",G27," ESTA COMBINACION NO ESTÁ CONTEMPLADA EN LA METODOLOGÍA "))))))))))</f>
        <v>Rara vez</v>
      </c>
      <c r="AF27" s="925" t="str">
        <f>IF(AND(OR(AD27="Directamente",AD27="Indirectamente",AD27="No Disminuye"),AB27="Moderado",AC27="Directamente",(OR(G27="Raro",G27="Improbable"))),"Raro",IF(AND(OR(AD27="Directamente",AD27="Indirectamente",AD27="No Disminuye"),(AB27="Moderado"),(AC27="Directamente"),(G27="Posible")),"Improbable",IF(AND(OR(AD27="Directamente",AD27="Indirectamente",AD27="No Disminuye"),(AB27="Moderado"),(AC27="Directamente"),(G27="Probable")),"Posible",IF(AND(OR(AD27="Directamente",AD27="Indirectamente",AD27="No Disminuye"),(AB27="Moderado"),(AC27="Directamente"),(G27="Casi Seguro")),"Probable",IF(AND(AD27="Directamente",AC27="No disminuye",AB27="Moderado"),G27," ")))))</f>
        <v xml:space="preserve"> </v>
      </c>
      <c r="AG27" s="925" t="str">
        <f>K27</f>
        <v>Mayor</v>
      </c>
      <c r="AH27" s="925" t="str">
        <f>IF(AND(EXACT(AE27,"Rara vez"),(EXACT(AG27,"Moderado"))),"Moderado",IF(AND(EXACT(AE27,"Rara vez"),(EXACT(AG27,"Mayor"))),"Alto",IF(AND(EXACT(AE27,"Rara vez"),(EXACT(AG27,"Catastrófico"))),"Extremo",IF(AND(EXACT(AE27,"Improbable"),(EXACT(AG27,"Moderado"))),"Moderado",IF(AND(EXACT(AE27,"Improbable"),(EXACT(AG27,"Mayor"))),"Alto",IF(AND(EXACT(AE27,"Improbable"),(EXACT(AG27,"Catastrófico"))),"Extremo",IF(AND(EXACT(AE27,"Posible"),(EXACT(AG27,"Moderado"))),"Alto",IF(AND(EXACT(AE27,"Posible"),(EXACT(AG27,"Mayor"))),"Extremo",IF(AND(EXACT(AE27,"Posible"),(EXACT(AG27,"Catastrófico"))),"Extremo",IF(AND(EXACT(AE27,"Probable"),(EXACT(AG27,"Moderado"))),"Alto",IF(AND(EXACT(AE27,"Probable"),(EXACT(AG27,"Mayor"))),"Extremo",IF(AND(EXACT(AE27,"Probable"),(EXACT(AG27,"Catastrófico"))),"Extremo",IF(AND(EXACT(AE27,"Casi Seguro"),(EXACT(AG27,"Moderado"))),"Extremo",IF(AND(EXACT(AE27,"Casi Seguro"),(EXACT(AG27,"Mayor"))),"Extremo",IF(AND(EXACT(AE27,"Casi Seguro"),(EXACT(AG27,"Catastrófico"))),"Extremo","")))))))))))))))</f>
        <v>Alto</v>
      </c>
      <c r="AI27" s="925" t="str">
        <f>IF(EXACT(L27,"Bajo"),"Evitar el Riesgo, Reducir el Riesgo, Compartir el Riesg",IF(EXACT(L27,"Moderado"),"Evitar el Riesgo, Reducir el Riesgo, Compartir el Riesgo",IF(EXACT(L27,"Alto"),"Evitar el Riesgo, Reducir el Riesgo, Compartir el Riesgo",IF(EXACT(L27,"Extremo"),"Evitar el Riesgo, Reducir el Riesgo, Compartir el Riesgo",""))))</f>
        <v>Evitar el Riesgo, Reducir el Riesgo, Compartir el Riesgo</v>
      </c>
      <c r="AJ27" s="927" t="s">
        <v>972</v>
      </c>
      <c r="AK27" s="926">
        <v>44197</v>
      </c>
      <c r="AL27" s="926">
        <v>44561</v>
      </c>
      <c r="AM27" s="927" t="s">
        <v>405</v>
      </c>
      <c r="AN27" s="918" t="s">
        <v>973</v>
      </c>
      <c r="AO27" s="1019"/>
      <c r="AP27" s="1002"/>
      <c r="AQ27" s="1002"/>
      <c r="AR27" s="1002"/>
      <c r="AS27" s="1002"/>
      <c r="AT27" s="1002"/>
      <c r="AU27" s="1002"/>
      <c r="AV27" s="1002"/>
      <c r="AW27" s="1002"/>
      <c r="AX27" s="1002"/>
      <c r="AY27" s="1002"/>
      <c r="AZ27" s="1011"/>
      <c r="BA27" s="1014"/>
      <c r="BB27" s="993"/>
      <c r="BC27" s="993"/>
      <c r="BD27" s="993"/>
      <c r="BE27" s="996"/>
    </row>
    <row r="28" spans="1:57" ht="30" customHeight="1">
      <c r="A28" s="916"/>
      <c r="B28" s="928"/>
      <c r="C28" s="918"/>
      <c r="D28" s="918"/>
      <c r="E28" s="1023"/>
      <c r="F28" s="918"/>
      <c r="G28" s="918"/>
      <c r="H28" s="180" t="s">
        <v>187</v>
      </c>
      <c r="I28" s="163" t="s">
        <v>48</v>
      </c>
      <c r="J28" s="939"/>
      <c r="K28" s="940"/>
      <c r="L28" s="925"/>
      <c r="M28" s="925"/>
      <c r="N28" s="918"/>
      <c r="O28" s="918"/>
      <c r="P28" s="181" t="s">
        <v>177</v>
      </c>
      <c r="Q28" s="182" t="s">
        <v>78</v>
      </c>
      <c r="R28" s="181">
        <f>+IFERROR(VLOOKUP(Q28,[3]DATOS!$E$2:$F$17,2,FALSE),"")</f>
        <v>15</v>
      </c>
      <c r="S28" s="934"/>
      <c r="T28" s="934"/>
      <c r="U28" s="919"/>
      <c r="V28" s="934"/>
      <c r="W28" s="934"/>
      <c r="X28" s="934"/>
      <c r="Y28" s="918"/>
      <c r="Z28" s="916"/>
      <c r="AA28" s="921"/>
      <c r="AB28" s="935"/>
      <c r="AC28" s="923"/>
      <c r="AD28" s="923"/>
      <c r="AE28" s="925"/>
      <c r="AF28" s="925"/>
      <c r="AG28" s="925"/>
      <c r="AH28" s="925"/>
      <c r="AI28" s="925"/>
      <c r="AJ28" s="927"/>
      <c r="AK28" s="926"/>
      <c r="AL28" s="926"/>
      <c r="AM28" s="927"/>
      <c r="AN28" s="918"/>
      <c r="AO28" s="1020"/>
      <c r="AP28" s="987"/>
      <c r="AQ28" s="987"/>
      <c r="AR28" s="987"/>
      <c r="AS28" s="987"/>
      <c r="AT28" s="987"/>
      <c r="AU28" s="987"/>
      <c r="AV28" s="987"/>
      <c r="AW28" s="987"/>
      <c r="AX28" s="987"/>
      <c r="AY28" s="987"/>
      <c r="AZ28" s="1012"/>
      <c r="BA28" s="1015"/>
      <c r="BB28" s="994"/>
      <c r="BC28" s="994"/>
      <c r="BD28" s="994"/>
      <c r="BE28" s="997"/>
    </row>
    <row r="29" spans="1:57" ht="30" customHeight="1">
      <c r="A29" s="916"/>
      <c r="B29" s="928"/>
      <c r="C29" s="918"/>
      <c r="D29" s="918"/>
      <c r="E29" s="1023"/>
      <c r="F29" s="918"/>
      <c r="G29" s="918"/>
      <c r="H29" s="180" t="s">
        <v>186</v>
      </c>
      <c r="I29" s="163" t="s">
        <v>48</v>
      </c>
      <c r="J29" s="939"/>
      <c r="K29" s="940"/>
      <c r="L29" s="925"/>
      <c r="M29" s="925"/>
      <c r="N29" s="918"/>
      <c r="O29" s="918"/>
      <c r="P29" s="181" t="s">
        <v>175</v>
      </c>
      <c r="Q29" s="182" t="s">
        <v>80</v>
      </c>
      <c r="R29" s="181">
        <f>+IFERROR(VLOOKUP(Q29,[3]DATOS!$E$2:$F$17,2,FALSE),"")</f>
        <v>15</v>
      </c>
      <c r="S29" s="934"/>
      <c r="T29" s="934"/>
      <c r="U29" s="919"/>
      <c r="V29" s="934"/>
      <c r="W29" s="934"/>
      <c r="X29" s="934"/>
      <c r="Y29" s="918"/>
      <c r="Z29" s="916"/>
      <c r="AA29" s="921"/>
      <c r="AB29" s="935"/>
      <c r="AC29" s="923"/>
      <c r="AD29" s="923"/>
      <c r="AE29" s="925"/>
      <c r="AF29" s="925"/>
      <c r="AG29" s="925"/>
      <c r="AH29" s="925"/>
      <c r="AI29" s="925"/>
      <c r="AJ29" s="927"/>
      <c r="AK29" s="926"/>
      <c r="AL29" s="926"/>
      <c r="AM29" s="927"/>
      <c r="AN29" s="918"/>
      <c r="AO29" s="1020"/>
      <c r="AP29" s="987"/>
      <c r="AQ29" s="987"/>
      <c r="AR29" s="987"/>
      <c r="AS29" s="987"/>
      <c r="AT29" s="987"/>
      <c r="AU29" s="987"/>
      <c r="AV29" s="987"/>
      <c r="AW29" s="987"/>
      <c r="AX29" s="987"/>
      <c r="AY29" s="987"/>
      <c r="AZ29" s="1012"/>
      <c r="BA29" s="1015"/>
      <c r="BB29" s="994"/>
      <c r="BC29" s="994"/>
      <c r="BD29" s="994"/>
      <c r="BE29" s="997"/>
    </row>
    <row r="30" spans="1:57" ht="30" customHeight="1">
      <c r="A30" s="916"/>
      <c r="B30" s="928"/>
      <c r="C30" s="918"/>
      <c r="D30" s="918"/>
      <c r="E30" s="1023"/>
      <c r="F30" s="918"/>
      <c r="G30" s="918"/>
      <c r="H30" s="180" t="s">
        <v>185</v>
      </c>
      <c r="I30" s="163" t="s">
        <v>49</v>
      </c>
      <c r="J30" s="939"/>
      <c r="K30" s="940"/>
      <c r="L30" s="925"/>
      <c r="M30" s="925"/>
      <c r="N30" s="918"/>
      <c r="O30" s="918"/>
      <c r="P30" s="181" t="s">
        <v>173</v>
      </c>
      <c r="Q30" s="182" t="s">
        <v>82</v>
      </c>
      <c r="R30" s="181">
        <f>+IFERROR(VLOOKUP(Q30,[3]DATOS!$E$2:$F$17,2,FALSE),"")</f>
        <v>15</v>
      </c>
      <c r="S30" s="934"/>
      <c r="T30" s="934"/>
      <c r="U30" s="919"/>
      <c r="V30" s="934"/>
      <c r="W30" s="934"/>
      <c r="X30" s="934"/>
      <c r="Y30" s="918"/>
      <c r="Z30" s="916"/>
      <c r="AA30" s="921"/>
      <c r="AB30" s="935"/>
      <c r="AC30" s="923"/>
      <c r="AD30" s="923"/>
      <c r="AE30" s="925"/>
      <c r="AF30" s="925"/>
      <c r="AG30" s="925"/>
      <c r="AH30" s="925"/>
      <c r="AI30" s="925"/>
      <c r="AJ30" s="927"/>
      <c r="AK30" s="926"/>
      <c r="AL30" s="926"/>
      <c r="AM30" s="927"/>
      <c r="AN30" s="918"/>
      <c r="AO30" s="1020"/>
      <c r="AP30" s="987"/>
      <c r="AQ30" s="987"/>
      <c r="AR30" s="987"/>
      <c r="AS30" s="987"/>
      <c r="AT30" s="987"/>
      <c r="AU30" s="987"/>
      <c r="AV30" s="987"/>
      <c r="AW30" s="987"/>
      <c r="AX30" s="987"/>
      <c r="AY30" s="987"/>
      <c r="AZ30" s="1012"/>
      <c r="BA30" s="1015"/>
      <c r="BB30" s="994"/>
      <c r="BC30" s="994"/>
      <c r="BD30" s="994"/>
      <c r="BE30" s="997"/>
    </row>
    <row r="31" spans="1:57" ht="30" customHeight="1">
      <c r="A31" s="916"/>
      <c r="B31" s="928"/>
      <c r="C31" s="918"/>
      <c r="D31" s="918"/>
      <c r="E31" s="1023"/>
      <c r="F31" s="918"/>
      <c r="G31" s="918"/>
      <c r="H31" s="180" t="s">
        <v>184</v>
      </c>
      <c r="I31" s="163" t="s">
        <v>48</v>
      </c>
      <c r="J31" s="939"/>
      <c r="K31" s="940"/>
      <c r="L31" s="925"/>
      <c r="M31" s="925"/>
      <c r="N31" s="918"/>
      <c r="O31" s="918"/>
      <c r="P31" s="181" t="s">
        <v>171</v>
      </c>
      <c r="Q31" s="182" t="s">
        <v>85</v>
      </c>
      <c r="R31" s="181">
        <f>+IFERROR(VLOOKUP(Q31,[3]DATOS!$E$2:$F$17,2,FALSE),"")</f>
        <v>15</v>
      </c>
      <c r="S31" s="934"/>
      <c r="T31" s="934"/>
      <c r="U31" s="919"/>
      <c r="V31" s="934"/>
      <c r="W31" s="934"/>
      <c r="X31" s="934"/>
      <c r="Y31" s="918"/>
      <c r="Z31" s="916"/>
      <c r="AA31" s="921"/>
      <c r="AB31" s="935"/>
      <c r="AC31" s="923"/>
      <c r="AD31" s="923"/>
      <c r="AE31" s="925"/>
      <c r="AF31" s="925"/>
      <c r="AG31" s="925"/>
      <c r="AH31" s="925"/>
      <c r="AI31" s="925"/>
      <c r="AJ31" s="927"/>
      <c r="AK31" s="926"/>
      <c r="AL31" s="926"/>
      <c r="AM31" s="927"/>
      <c r="AN31" s="918"/>
      <c r="AO31" s="1020"/>
      <c r="AP31" s="987"/>
      <c r="AQ31" s="987"/>
      <c r="AR31" s="987"/>
      <c r="AS31" s="987"/>
      <c r="AT31" s="987"/>
      <c r="AU31" s="987"/>
      <c r="AV31" s="987"/>
      <c r="AW31" s="987"/>
      <c r="AX31" s="987"/>
      <c r="AY31" s="987"/>
      <c r="AZ31" s="1012"/>
      <c r="BA31" s="1015"/>
      <c r="BB31" s="994"/>
      <c r="BC31" s="994"/>
      <c r="BD31" s="994"/>
      <c r="BE31" s="997"/>
    </row>
    <row r="32" spans="1:57" ht="30" customHeight="1">
      <c r="A32" s="916"/>
      <c r="B32" s="928"/>
      <c r="C32" s="918"/>
      <c r="D32" s="918"/>
      <c r="E32" s="1023"/>
      <c r="F32" s="918"/>
      <c r="G32" s="918"/>
      <c r="H32" s="180" t="s">
        <v>183</v>
      </c>
      <c r="I32" s="163" t="s">
        <v>48</v>
      </c>
      <c r="J32" s="939"/>
      <c r="K32" s="940"/>
      <c r="L32" s="925"/>
      <c r="M32" s="925"/>
      <c r="N32" s="918"/>
      <c r="O32" s="918"/>
      <c r="P32" s="181" t="s">
        <v>170</v>
      </c>
      <c r="Q32" s="182" t="s">
        <v>98</v>
      </c>
      <c r="R32" s="181">
        <f>+IFERROR(VLOOKUP(Q32,[3]DATOS!$E$2:$F$17,2,FALSE),"")</f>
        <v>15</v>
      </c>
      <c r="S32" s="934"/>
      <c r="T32" s="934"/>
      <c r="U32" s="919"/>
      <c r="V32" s="934"/>
      <c r="W32" s="934"/>
      <c r="X32" s="934"/>
      <c r="Y32" s="918"/>
      <c r="Z32" s="916"/>
      <c r="AA32" s="921"/>
      <c r="AB32" s="935"/>
      <c r="AC32" s="923"/>
      <c r="AD32" s="923"/>
      <c r="AE32" s="925"/>
      <c r="AF32" s="925"/>
      <c r="AG32" s="925"/>
      <c r="AH32" s="925"/>
      <c r="AI32" s="925"/>
      <c r="AJ32" s="927"/>
      <c r="AK32" s="926"/>
      <c r="AL32" s="926"/>
      <c r="AM32" s="927"/>
      <c r="AN32" s="918"/>
      <c r="AO32" s="1020"/>
      <c r="AP32" s="987"/>
      <c r="AQ32" s="987"/>
      <c r="AR32" s="987"/>
      <c r="AS32" s="987"/>
      <c r="AT32" s="987"/>
      <c r="AU32" s="987"/>
      <c r="AV32" s="987"/>
      <c r="AW32" s="987"/>
      <c r="AX32" s="987"/>
      <c r="AY32" s="987"/>
      <c r="AZ32" s="1012"/>
      <c r="BA32" s="1015"/>
      <c r="BB32" s="994"/>
      <c r="BC32" s="994"/>
      <c r="BD32" s="994"/>
      <c r="BE32" s="997"/>
    </row>
    <row r="33" spans="1:57" ht="30" customHeight="1">
      <c r="A33" s="916"/>
      <c r="B33" s="928"/>
      <c r="C33" s="918"/>
      <c r="D33" s="918"/>
      <c r="E33" s="1023"/>
      <c r="F33" s="918"/>
      <c r="G33" s="918"/>
      <c r="H33" s="180" t="s">
        <v>182</v>
      </c>
      <c r="I33" s="163" t="s">
        <v>49</v>
      </c>
      <c r="J33" s="939"/>
      <c r="K33" s="940"/>
      <c r="L33" s="925"/>
      <c r="M33" s="925"/>
      <c r="N33" s="918"/>
      <c r="O33" s="918"/>
      <c r="P33" s="181" t="s">
        <v>168</v>
      </c>
      <c r="Q33" s="182" t="s">
        <v>87</v>
      </c>
      <c r="R33" s="181">
        <f>+IFERROR(VLOOKUP(Q33,[3]DATOS!$E$2:$F$17,2,FALSE),"")</f>
        <v>10</v>
      </c>
      <c r="S33" s="934"/>
      <c r="T33" s="934"/>
      <c r="U33" s="919"/>
      <c r="V33" s="934"/>
      <c r="W33" s="934"/>
      <c r="X33" s="934"/>
      <c r="Y33" s="918"/>
      <c r="Z33" s="916"/>
      <c r="AA33" s="921"/>
      <c r="AB33" s="935"/>
      <c r="AC33" s="923"/>
      <c r="AD33" s="923"/>
      <c r="AE33" s="925"/>
      <c r="AF33" s="925"/>
      <c r="AG33" s="925"/>
      <c r="AH33" s="925"/>
      <c r="AI33" s="925"/>
      <c r="AJ33" s="927"/>
      <c r="AK33" s="926"/>
      <c r="AL33" s="926"/>
      <c r="AM33" s="927"/>
      <c r="AN33" s="918"/>
      <c r="AO33" s="1020"/>
      <c r="AP33" s="987"/>
      <c r="AQ33" s="987"/>
      <c r="AR33" s="987"/>
      <c r="AS33" s="987"/>
      <c r="AT33" s="987"/>
      <c r="AU33" s="987"/>
      <c r="AV33" s="987"/>
      <c r="AW33" s="987"/>
      <c r="AX33" s="987"/>
      <c r="AY33" s="987"/>
      <c r="AZ33" s="1012"/>
      <c r="BA33" s="1015"/>
      <c r="BB33" s="994"/>
      <c r="BC33" s="994"/>
      <c r="BD33" s="994"/>
      <c r="BE33" s="997"/>
    </row>
    <row r="34" spans="1:57" ht="72" customHeight="1">
      <c r="A34" s="916"/>
      <c r="B34" s="928"/>
      <c r="C34" s="918"/>
      <c r="D34" s="918"/>
      <c r="E34" s="1023"/>
      <c r="F34" s="918"/>
      <c r="G34" s="918"/>
      <c r="H34" s="180" t="s">
        <v>181</v>
      </c>
      <c r="I34" s="163" t="s">
        <v>49</v>
      </c>
      <c r="J34" s="939"/>
      <c r="K34" s="940"/>
      <c r="L34" s="925"/>
      <c r="M34" s="925"/>
      <c r="N34" s="918"/>
      <c r="O34" s="918"/>
      <c r="P34" s="934"/>
      <c r="Q34" s="919"/>
      <c r="R34" s="934"/>
      <c r="S34" s="934"/>
      <c r="T34" s="934"/>
      <c r="U34" s="919"/>
      <c r="V34" s="934"/>
      <c r="W34" s="934"/>
      <c r="X34" s="934"/>
      <c r="Y34" s="918"/>
      <c r="Z34" s="916"/>
      <c r="AA34" s="921"/>
      <c r="AB34" s="935"/>
      <c r="AC34" s="923"/>
      <c r="AD34" s="923"/>
      <c r="AE34" s="925"/>
      <c r="AF34" s="925"/>
      <c r="AG34" s="925"/>
      <c r="AH34" s="925"/>
      <c r="AI34" s="925"/>
      <c r="AJ34" s="927"/>
      <c r="AK34" s="926"/>
      <c r="AL34" s="926"/>
      <c r="AM34" s="927"/>
      <c r="AN34" s="918"/>
      <c r="AO34" s="1021"/>
      <c r="AP34" s="988"/>
      <c r="AQ34" s="988"/>
      <c r="AR34" s="988"/>
      <c r="AS34" s="988"/>
      <c r="AT34" s="988"/>
      <c r="AU34" s="988"/>
      <c r="AV34" s="988"/>
      <c r="AW34" s="988"/>
      <c r="AX34" s="988"/>
      <c r="AY34" s="988"/>
      <c r="AZ34" s="1013"/>
      <c r="BA34" s="1016"/>
      <c r="BB34" s="995"/>
      <c r="BC34" s="995"/>
      <c r="BD34" s="995"/>
      <c r="BE34" s="998"/>
    </row>
    <row r="35" spans="1:57" ht="45" customHeight="1">
      <c r="A35" s="916"/>
      <c r="B35" s="928"/>
      <c r="C35" s="918"/>
      <c r="D35" s="918"/>
      <c r="E35" s="1023"/>
      <c r="F35" s="918"/>
      <c r="G35" s="918"/>
      <c r="H35" s="180" t="s">
        <v>180</v>
      </c>
      <c r="I35" s="163" t="s">
        <v>48</v>
      </c>
      <c r="J35" s="939"/>
      <c r="K35" s="940"/>
      <c r="L35" s="925"/>
      <c r="M35" s="925"/>
      <c r="N35" s="918"/>
      <c r="O35" s="918"/>
      <c r="P35" s="934"/>
      <c r="Q35" s="919"/>
      <c r="R35" s="934"/>
      <c r="S35" s="934"/>
      <c r="T35" s="934"/>
      <c r="U35" s="919"/>
      <c r="V35" s="934"/>
      <c r="W35" s="934"/>
      <c r="X35" s="934"/>
      <c r="Y35" s="918"/>
      <c r="Z35" s="916"/>
      <c r="AA35" s="921"/>
      <c r="AB35" s="935"/>
      <c r="AC35" s="923"/>
      <c r="AD35" s="923"/>
      <c r="AE35" s="925"/>
      <c r="AF35" s="925"/>
      <c r="AG35" s="925"/>
      <c r="AH35" s="925"/>
      <c r="AI35" s="925"/>
      <c r="AJ35" s="927"/>
      <c r="AK35" s="926"/>
      <c r="AL35" s="926"/>
      <c r="AM35" s="927"/>
      <c r="AN35" s="918"/>
      <c r="AO35" s="999"/>
      <c r="AP35" s="919"/>
      <c r="AQ35" s="919"/>
      <c r="AR35" s="919"/>
      <c r="AS35" s="919"/>
      <c r="AT35" s="919"/>
      <c r="AU35" s="919"/>
      <c r="AV35" s="919"/>
      <c r="AW35" s="919"/>
      <c r="AX35" s="919"/>
      <c r="AY35" s="919"/>
      <c r="AZ35" s="1003"/>
      <c r="BA35" s="1004"/>
      <c r="BB35" s="1000"/>
      <c r="BC35" s="1000"/>
      <c r="BD35" s="1000"/>
      <c r="BE35" s="1001"/>
    </row>
    <row r="36" spans="1:57" ht="45" customHeight="1">
      <c r="A36" s="916"/>
      <c r="B36" s="928"/>
      <c r="C36" s="918"/>
      <c r="D36" s="918"/>
      <c r="E36" s="1023"/>
      <c r="F36" s="918"/>
      <c r="G36" s="918"/>
      <c r="H36" s="180" t="s">
        <v>178</v>
      </c>
      <c r="I36" s="163" t="s">
        <v>48</v>
      </c>
      <c r="J36" s="939"/>
      <c r="K36" s="940"/>
      <c r="L36" s="925"/>
      <c r="M36" s="925"/>
      <c r="N36" s="918"/>
      <c r="O36" s="918"/>
      <c r="P36" s="934"/>
      <c r="Q36" s="919"/>
      <c r="R36" s="934"/>
      <c r="S36" s="934"/>
      <c r="T36" s="934"/>
      <c r="U36" s="919"/>
      <c r="V36" s="934"/>
      <c r="W36" s="934"/>
      <c r="X36" s="934"/>
      <c r="Y36" s="918"/>
      <c r="Z36" s="916"/>
      <c r="AA36" s="921"/>
      <c r="AB36" s="935"/>
      <c r="AC36" s="923"/>
      <c r="AD36" s="923"/>
      <c r="AE36" s="925"/>
      <c r="AF36" s="925"/>
      <c r="AG36" s="925"/>
      <c r="AH36" s="925"/>
      <c r="AI36" s="925"/>
      <c r="AJ36" s="927"/>
      <c r="AK36" s="926"/>
      <c r="AL36" s="926"/>
      <c r="AM36" s="927"/>
      <c r="AN36" s="918"/>
      <c r="AO36" s="999"/>
      <c r="AP36" s="919"/>
      <c r="AQ36" s="919"/>
      <c r="AR36" s="919"/>
      <c r="AS36" s="919"/>
      <c r="AT36" s="919"/>
      <c r="AU36" s="919"/>
      <c r="AV36" s="919"/>
      <c r="AW36" s="919"/>
      <c r="AX36" s="919"/>
      <c r="AY36" s="919"/>
      <c r="AZ36" s="1003"/>
      <c r="BA36" s="1004"/>
      <c r="BB36" s="1000"/>
      <c r="BC36" s="1000"/>
      <c r="BD36" s="1000"/>
      <c r="BE36" s="1001"/>
    </row>
    <row r="37" spans="1:57" ht="45" customHeight="1">
      <c r="A37" s="916"/>
      <c r="B37" s="928"/>
      <c r="C37" s="918"/>
      <c r="D37" s="918"/>
      <c r="E37" s="1023"/>
      <c r="F37" s="918"/>
      <c r="G37" s="918"/>
      <c r="H37" s="180" t="s">
        <v>176</v>
      </c>
      <c r="I37" s="163" t="s">
        <v>48</v>
      </c>
      <c r="J37" s="939"/>
      <c r="K37" s="940"/>
      <c r="L37" s="925"/>
      <c r="M37" s="925"/>
      <c r="N37" s="918"/>
      <c r="O37" s="918"/>
      <c r="P37" s="934"/>
      <c r="Q37" s="919"/>
      <c r="R37" s="934"/>
      <c r="S37" s="934"/>
      <c r="T37" s="934"/>
      <c r="U37" s="919"/>
      <c r="V37" s="934"/>
      <c r="W37" s="934"/>
      <c r="X37" s="934"/>
      <c r="Y37" s="918"/>
      <c r="Z37" s="916"/>
      <c r="AA37" s="921"/>
      <c r="AB37" s="935"/>
      <c r="AC37" s="923"/>
      <c r="AD37" s="923"/>
      <c r="AE37" s="925"/>
      <c r="AF37" s="925"/>
      <c r="AG37" s="925"/>
      <c r="AH37" s="925"/>
      <c r="AI37" s="925"/>
      <c r="AJ37" s="927"/>
      <c r="AK37" s="926"/>
      <c r="AL37" s="926"/>
      <c r="AM37" s="927"/>
      <c r="AN37" s="918"/>
      <c r="AO37" s="999"/>
      <c r="AP37" s="919"/>
      <c r="AQ37" s="919"/>
      <c r="AR37" s="919"/>
      <c r="AS37" s="919"/>
      <c r="AT37" s="919"/>
      <c r="AU37" s="919"/>
      <c r="AV37" s="919"/>
      <c r="AW37" s="919"/>
      <c r="AX37" s="919"/>
      <c r="AY37" s="919"/>
      <c r="AZ37" s="1003"/>
      <c r="BA37" s="1004"/>
      <c r="BB37" s="1000"/>
      <c r="BC37" s="1000"/>
      <c r="BD37" s="1000"/>
      <c r="BE37" s="1001"/>
    </row>
    <row r="38" spans="1:57" ht="45" customHeight="1">
      <c r="A38" s="916"/>
      <c r="B38" s="928"/>
      <c r="C38" s="918"/>
      <c r="D38" s="918"/>
      <c r="E38" s="917"/>
      <c r="F38" s="918"/>
      <c r="G38" s="918"/>
      <c r="H38" s="180" t="s">
        <v>174</v>
      </c>
      <c r="I38" s="163" t="s">
        <v>48</v>
      </c>
      <c r="J38" s="939"/>
      <c r="K38" s="940"/>
      <c r="L38" s="925"/>
      <c r="M38" s="925"/>
      <c r="N38" s="917"/>
      <c r="O38" s="918"/>
      <c r="P38" s="181" t="s">
        <v>179</v>
      </c>
      <c r="Q38" s="182"/>
      <c r="R38" s="181" t="str">
        <f>+IFERROR(VLOOKUP(Q38,[3]DATOS!$E$2:$F$17,2,FALSE),"")</f>
        <v/>
      </c>
      <c r="S38" s="934">
        <f>SUM(R38:R44)</f>
        <v>0</v>
      </c>
      <c r="T38" s="934" t="str">
        <f>+IF(AND(S38&lt;=100,S38&gt;=96),"Fuerte",IF(AND(S38&lt;=95,S38&gt;=86),"Moderado",IF(AND(S38&lt;=85,J38&gt;=0),"Débil"," ")))</f>
        <v>Débil</v>
      </c>
      <c r="U38" s="919"/>
      <c r="V38" s="934">
        <f>IF(AND(EXACT(T38,"Fuerte"),(EXACT(U38,"Fuerte"))),"Fuerte",IF(AND(EXACT(T38,"Fuerte"),(EXACT(U38,"Moderado"))),"Moderado",IF(AND(EXACT(T38,"Fuerte"),(EXACT(U38,"Débil"))),"Débil",IF(AND(EXACT(T38,"Moderado"),(EXACT(U38,"Fuerte"))),"Moderado",IF(AND(EXACT(T38,"Moderado"),(EXACT(U38,"Moderado"))),"Moderado",IF(AND(EXACT(T38,"Moderado"),(EXACT(U38,"Débil"))),"Débil",IF(AND(EXACT(T38,"Débil"),(EXACT(U38,"Fuerte"))),"Débil",IF(AND(EXACT(T38,"Débil"),(EXACT(U38,"Moderado"))),"Débil",IF(AND(EXACT(T38,"Débil"),(EXACT(U38,"Débil"))),"Débil",)))))))))</f>
        <v>0</v>
      </c>
      <c r="W38" s="934" t="b">
        <f>IF(V38="Fuerte",100,IF(V38="Moderado",50,IF(V38="Débil",0)))</f>
        <v>0</v>
      </c>
      <c r="X38" s="934"/>
      <c r="Y38" s="918"/>
      <c r="Z38" s="916"/>
      <c r="AA38" s="921"/>
      <c r="AB38" s="935"/>
      <c r="AC38" s="923"/>
      <c r="AD38" s="923"/>
      <c r="AE38" s="925"/>
      <c r="AF38" s="925"/>
      <c r="AG38" s="925"/>
      <c r="AH38" s="925"/>
      <c r="AI38" s="925"/>
      <c r="AJ38" s="927" t="s">
        <v>591</v>
      </c>
      <c r="AK38" s="926"/>
      <c r="AL38" s="926"/>
      <c r="AM38" s="927"/>
      <c r="AN38" s="918" t="s">
        <v>974</v>
      </c>
      <c r="AO38" s="999"/>
      <c r="AP38" s="919"/>
      <c r="AQ38" s="919"/>
      <c r="AR38" s="919"/>
      <c r="AS38" s="919"/>
      <c r="AT38" s="919"/>
      <c r="AU38" s="919"/>
      <c r="AV38" s="919"/>
      <c r="AW38" s="919"/>
      <c r="AX38" s="919"/>
      <c r="AY38" s="919"/>
      <c r="AZ38" s="1003"/>
      <c r="BA38" s="1004"/>
      <c r="BB38" s="1000"/>
      <c r="BC38" s="1000"/>
      <c r="BD38" s="1000"/>
      <c r="BE38" s="1001"/>
    </row>
    <row r="39" spans="1:57" ht="45" customHeight="1">
      <c r="A39" s="916"/>
      <c r="B39" s="928"/>
      <c r="C39" s="918"/>
      <c r="D39" s="918"/>
      <c r="E39" s="917"/>
      <c r="F39" s="918"/>
      <c r="G39" s="918"/>
      <c r="H39" s="183" t="s">
        <v>172</v>
      </c>
      <c r="I39" s="163" t="s">
        <v>48</v>
      </c>
      <c r="J39" s="939"/>
      <c r="K39" s="940"/>
      <c r="L39" s="925"/>
      <c r="M39" s="925"/>
      <c r="N39" s="917"/>
      <c r="O39" s="918"/>
      <c r="P39" s="181" t="s">
        <v>177</v>
      </c>
      <c r="Q39" s="182"/>
      <c r="R39" s="181" t="str">
        <f>+IFERROR(VLOOKUP(Q39,[3]DATOS!$E$2:$F$17,2,FALSE),"")</f>
        <v/>
      </c>
      <c r="S39" s="934"/>
      <c r="T39" s="934"/>
      <c r="U39" s="919"/>
      <c r="V39" s="934"/>
      <c r="W39" s="934"/>
      <c r="X39" s="934"/>
      <c r="Y39" s="918"/>
      <c r="Z39" s="916"/>
      <c r="AA39" s="921"/>
      <c r="AB39" s="935"/>
      <c r="AC39" s="923"/>
      <c r="AD39" s="923"/>
      <c r="AE39" s="925"/>
      <c r="AF39" s="925"/>
      <c r="AG39" s="925"/>
      <c r="AH39" s="925"/>
      <c r="AI39" s="925"/>
      <c r="AJ39" s="927"/>
      <c r="AK39" s="926"/>
      <c r="AL39" s="926"/>
      <c r="AM39" s="927"/>
      <c r="AN39" s="918"/>
      <c r="AO39" s="999"/>
      <c r="AP39" s="919"/>
      <c r="AQ39" s="919"/>
      <c r="AR39" s="919"/>
      <c r="AS39" s="919"/>
      <c r="AT39" s="919"/>
      <c r="AU39" s="919"/>
      <c r="AV39" s="919"/>
      <c r="AW39" s="919"/>
      <c r="AX39" s="919"/>
      <c r="AY39" s="919"/>
      <c r="AZ39" s="1003"/>
      <c r="BA39" s="1004"/>
      <c r="BB39" s="1000"/>
      <c r="BC39" s="1000"/>
      <c r="BD39" s="1000"/>
      <c r="BE39" s="1001"/>
    </row>
    <row r="40" spans="1:57" ht="45" customHeight="1">
      <c r="A40" s="916"/>
      <c r="B40" s="928"/>
      <c r="C40" s="918"/>
      <c r="D40" s="918"/>
      <c r="E40" s="917"/>
      <c r="F40" s="918"/>
      <c r="G40" s="918"/>
      <c r="H40" s="183" t="s">
        <v>169</v>
      </c>
      <c r="I40" s="163" t="s">
        <v>48</v>
      </c>
      <c r="J40" s="939"/>
      <c r="K40" s="940"/>
      <c r="L40" s="925"/>
      <c r="M40" s="925"/>
      <c r="N40" s="917"/>
      <c r="O40" s="918"/>
      <c r="P40" s="181" t="s">
        <v>175</v>
      </c>
      <c r="Q40" s="182"/>
      <c r="R40" s="181" t="str">
        <f>+IFERROR(VLOOKUP(Q40,[3]DATOS!$E$2:$F$17,2,FALSE),"")</f>
        <v/>
      </c>
      <c r="S40" s="934"/>
      <c r="T40" s="934"/>
      <c r="U40" s="919"/>
      <c r="V40" s="934"/>
      <c r="W40" s="934"/>
      <c r="X40" s="934"/>
      <c r="Y40" s="918"/>
      <c r="Z40" s="916"/>
      <c r="AA40" s="921"/>
      <c r="AB40" s="935"/>
      <c r="AC40" s="923"/>
      <c r="AD40" s="923"/>
      <c r="AE40" s="925"/>
      <c r="AF40" s="925"/>
      <c r="AG40" s="925"/>
      <c r="AH40" s="925"/>
      <c r="AI40" s="925"/>
      <c r="AJ40" s="927"/>
      <c r="AK40" s="926"/>
      <c r="AL40" s="926"/>
      <c r="AM40" s="927"/>
      <c r="AN40" s="918"/>
      <c r="AO40" s="999"/>
      <c r="AP40" s="919"/>
      <c r="AQ40" s="919"/>
      <c r="AR40" s="919"/>
      <c r="AS40" s="919"/>
      <c r="AT40" s="919"/>
      <c r="AU40" s="919"/>
      <c r="AV40" s="919"/>
      <c r="AW40" s="919"/>
      <c r="AX40" s="919"/>
      <c r="AY40" s="919"/>
      <c r="AZ40" s="1003"/>
      <c r="BA40" s="1004"/>
      <c r="BB40" s="1000"/>
      <c r="BC40" s="1000"/>
      <c r="BD40" s="1000"/>
      <c r="BE40" s="1001"/>
    </row>
    <row r="41" spans="1:57" ht="45" customHeight="1">
      <c r="A41" s="916"/>
      <c r="B41" s="928"/>
      <c r="C41" s="918"/>
      <c r="D41" s="918"/>
      <c r="E41" s="917"/>
      <c r="F41" s="918"/>
      <c r="G41" s="918"/>
      <c r="H41" s="183" t="s">
        <v>167</v>
      </c>
      <c r="I41" s="163" t="s">
        <v>49</v>
      </c>
      <c r="J41" s="939"/>
      <c r="K41" s="940"/>
      <c r="L41" s="925"/>
      <c r="M41" s="925"/>
      <c r="N41" s="917"/>
      <c r="O41" s="918"/>
      <c r="P41" s="181" t="s">
        <v>173</v>
      </c>
      <c r="Q41" s="182"/>
      <c r="R41" s="181" t="str">
        <f>+IFERROR(VLOOKUP(Q41,[3]DATOS!$E$2:$F$17,2,FALSE),"")</f>
        <v/>
      </c>
      <c r="S41" s="934"/>
      <c r="T41" s="934"/>
      <c r="U41" s="919"/>
      <c r="V41" s="934"/>
      <c r="W41" s="934"/>
      <c r="X41" s="934"/>
      <c r="Y41" s="918"/>
      <c r="Z41" s="916"/>
      <c r="AA41" s="921"/>
      <c r="AB41" s="935"/>
      <c r="AC41" s="923"/>
      <c r="AD41" s="923"/>
      <c r="AE41" s="925"/>
      <c r="AF41" s="925"/>
      <c r="AG41" s="925"/>
      <c r="AH41" s="925"/>
      <c r="AI41" s="925"/>
      <c r="AJ41" s="927"/>
      <c r="AK41" s="926"/>
      <c r="AL41" s="926"/>
      <c r="AM41" s="927"/>
      <c r="AN41" s="918"/>
      <c r="AO41" s="999"/>
      <c r="AP41" s="919"/>
      <c r="AQ41" s="919"/>
      <c r="AR41" s="919"/>
      <c r="AS41" s="919"/>
      <c r="AT41" s="919"/>
      <c r="AU41" s="919"/>
      <c r="AV41" s="919"/>
      <c r="AW41" s="919"/>
      <c r="AX41" s="919"/>
      <c r="AY41" s="919"/>
      <c r="AZ41" s="1003"/>
      <c r="BA41" s="1004"/>
      <c r="BB41" s="1000"/>
      <c r="BC41" s="1000"/>
      <c r="BD41" s="1000"/>
      <c r="BE41" s="1001"/>
    </row>
    <row r="42" spans="1:57" ht="45" customHeight="1">
      <c r="A42" s="916"/>
      <c r="B42" s="928"/>
      <c r="C42" s="918"/>
      <c r="D42" s="918"/>
      <c r="E42" s="917"/>
      <c r="F42" s="918"/>
      <c r="G42" s="918"/>
      <c r="H42" s="183" t="s">
        <v>166</v>
      </c>
      <c r="I42" s="163" t="s">
        <v>49</v>
      </c>
      <c r="J42" s="939"/>
      <c r="K42" s="940"/>
      <c r="L42" s="925"/>
      <c r="M42" s="925"/>
      <c r="N42" s="917"/>
      <c r="O42" s="918"/>
      <c r="P42" s="181" t="s">
        <v>171</v>
      </c>
      <c r="Q42" s="182"/>
      <c r="R42" s="181" t="str">
        <f>+IFERROR(VLOOKUP(Q42,[3]DATOS!$E$2:$F$17,2,FALSE),"")</f>
        <v/>
      </c>
      <c r="S42" s="934"/>
      <c r="T42" s="934"/>
      <c r="U42" s="919"/>
      <c r="V42" s="934"/>
      <c r="W42" s="934"/>
      <c r="X42" s="934"/>
      <c r="Y42" s="918"/>
      <c r="Z42" s="916"/>
      <c r="AA42" s="921"/>
      <c r="AB42" s="935"/>
      <c r="AC42" s="923"/>
      <c r="AD42" s="923"/>
      <c r="AE42" s="925"/>
      <c r="AF42" s="925"/>
      <c r="AG42" s="925"/>
      <c r="AH42" s="925"/>
      <c r="AI42" s="925"/>
      <c r="AJ42" s="927"/>
      <c r="AK42" s="926"/>
      <c r="AL42" s="926"/>
      <c r="AM42" s="927"/>
      <c r="AN42" s="918"/>
      <c r="AO42" s="999"/>
      <c r="AP42" s="919"/>
      <c r="AQ42" s="919"/>
      <c r="AR42" s="919"/>
      <c r="AS42" s="919"/>
      <c r="AT42" s="919"/>
      <c r="AU42" s="919"/>
      <c r="AV42" s="919"/>
      <c r="AW42" s="919"/>
      <c r="AX42" s="919"/>
      <c r="AY42" s="919"/>
      <c r="AZ42" s="1003"/>
      <c r="BA42" s="1004"/>
      <c r="BB42" s="1000"/>
      <c r="BC42" s="1000"/>
      <c r="BD42" s="1000"/>
      <c r="BE42" s="1001"/>
    </row>
    <row r="43" spans="1:57" ht="45" customHeight="1">
      <c r="A43" s="916"/>
      <c r="B43" s="928"/>
      <c r="C43" s="918"/>
      <c r="D43" s="918"/>
      <c r="E43" s="917"/>
      <c r="F43" s="918"/>
      <c r="G43" s="918"/>
      <c r="H43" s="183" t="s">
        <v>165</v>
      </c>
      <c r="I43" s="163" t="s">
        <v>49</v>
      </c>
      <c r="J43" s="939"/>
      <c r="K43" s="940"/>
      <c r="L43" s="925"/>
      <c r="M43" s="925"/>
      <c r="N43" s="917"/>
      <c r="O43" s="918"/>
      <c r="P43" s="181" t="s">
        <v>170</v>
      </c>
      <c r="Q43" s="182"/>
      <c r="R43" s="181" t="str">
        <f>+IFERROR(VLOOKUP(Q43,[3]DATOS!$E$2:$F$17,2,FALSE),"")</f>
        <v/>
      </c>
      <c r="S43" s="934"/>
      <c r="T43" s="934"/>
      <c r="U43" s="919"/>
      <c r="V43" s="934"/>
      <c r="W43" s="934"/>
      <c r="X43" s="934"/>
      <c r="Y43" s="918"/>
      <c r="Z43" s="916"/>
      <c r="AA43" s="921"/>
      <c r="AB43" s="935"/>
      <c r="AC43" s="923"/>
      <c r="AD43" s="923"/>
      <c r="AE43" s="925"/>
      <c r="AF43" s="925"/>
      <c r="AG43" s="925"/>
      <c r="AH43" s="925"/>
      <c r="AI43" s="925"/>
      <c r="AJ43" s="927"/>
      <c r="AK43" s="926"/>
      <c r="AL43" s="926"/>
      <c r="AM43" s="927"/>
      <c r="AN43" s="918"/>
      <c r="AO43" s="999"/>
      <c r="AP43" s="919"/>
      <c r="AQ43" s="919"/>
      <c r="AR43" s="919"/>
      <c r="AS43" s="919"/>
      <c r="AT43" s="919"/>
      <c r="AU43" s="919"/>
      <c r="AV43" s="919"/>
      <c r="AW43" s="919"/>
      <c r="AX43" s="919"/>
      <c r="AY43" s="919"/>
      <c r="AZ43" s="1003"/>
      <c r="BA43" s="1004"/>
      <c r="BB43" s="1000"/>
      <c r="BC43" s="1000"/>
      <c r="BD43" s="1000"/>
      <c r="BE43" s="1001"/>
    </row>
    <row r="44" spans="1:57" ht="45" customHeight="1">
      <c r="A44" s="916"/>
      <c r="B44" s="928"/>
      <c r="C44" s="918"/>
      <c r="D44" s="918"/>
      <c r="E44" s="917"/>
      <c r="F44" s="918"/>
      <c r="G44" s="918"/>
      <c r="H44" s="183" t="s">
        <v>164</v>
      </c>
      <c r="I44" s="163" t="s">
        <v>49</v>
      </c>
      <c r="J44" s="939"/>
      <c r="K44" s="940"/>
      <c r="L44" s="925"/>
      <c r="M44" s="925"/>
      <c r="N44" s="917"/>
      <c r="O44" s="918"/>
      <c r="P44" s="181" t="s">
        <v>168</v>
      </c>
      <c r="Q44" s="182"/>
      <c r="R44" s="181" t="str">
        <f>+IFERROR(VLOOKUP(Q44,[3]DATOS!$E$2:$F$17,2,FALSE),"")</f>
        <v/>
      </c>
      <c r="S44" s="934"/>
      <c r="T44" s="934"/>
      <c r="U44" s="919"/>
      <c r="V44" s="934"/>
      <c r="W44" s="934"/>
      <c r="X44" s="934"/>
      <c r="Y44" s="918"/>
      <c r="Z44" s="916"/>
      <c r="AA44" s="921"/>
      <c r="AB44" s="935"/>
      <c r="AC44" s="923"/>
      <c r="AD44" s="923"/>
      <c r="AE44" s="925"/>
      <c r="AF44" s="925"/>
      <c r="AG44" s="925"/>
      <c r="AH44" s="925"/>
      <c r="AI44" s="925"/>
      <c r="AJ44" s="927"/>
      <c r="AK44" s="926"/>
      <c r="AL44" s="926"/>
      <c r="AM44" s="927"/>
      <c r="AN44" s="918"/>
      <c r="AO44" s="999"/>
      <c r="AP44" s="919"/>
      <c r="AQ44" s="919"/>
      <c r="AR44" s="919"/>
      <c r="AS44" s="919"/>
      <c r="AT44" s="919"/>
      <c r="AU44" s="919"/>
      <c r="AV44" s="919"/>
      <c r="AW44" s="919"/>
      <c r="AX44" s="919"/>
      <c r="AY44" s="919"/>
      <c r="AZ44" s="1003"/>
      <c r="BA44" s="1004"/>
      <c r="BB44" s="1000"/>
      <c r="BC44" s="1000"/>
      <c r="BD44" s="1000"/>
      <c r="BE44" s="1001"/>
    </row>
    <row r="45" spans="1:57" ht="45" customHeight="1" thickBot="1">
      <c r="A45" s="916"/>
      <c r="B45" s="928"/>
      <c r="C45" s="918"/>
      <c r="D45" s="918"/>
      <c r="E45" s="917"/>
      <c r="F45" s="918"/>
      <c r="G45" s="918"/>
      <c r="H45" s="183" t="s">
        <v>163</v>
      </c>
      <c r="I45" s="163" t="s">
        <v>49</v>
      </c>
      <c r="J45" s="939"/>
      <c r="K45" s="940"/>
      <c r="L45" s="925"/>
      <c r="M45" s="925"/>
      <c r="N45" s="917"/>
      <c r="O45" s="918"/>
      <c r="P45" s="181"/>
      <c r="Q45" s="182"/>
      <c r="R45" s="181"/>
      <c r="S45" s="934"/>
      <c r="T45" s="934"/>
      <c r="U45" s="919"/>
      <c r="V45" s="934"/>
      <c r="W45" s="934"/>
      <c r="X45" s="934"/>
      <c r="Y45" s="918"/>
      <c r="Z45" s="916"/>
      <c r="AA45" s="921"/>
      <c r="AB45" s="935"/>
      <c r="AC45" s="923"/>
      <c r="AD45" s="923"/>
      <c r="AE45" s="925"/>
      <c r="AF45" s="925"/>
      <c r="AG45" s="925"/>
      <c r="AH45" s="925"/>
      <c r="AI45" s="925"/>
      <c r="AJ45" s="927"/>
      <c r="AK45" s="926"/>
      <c r="AL45" s="926"/>
      <c r="AM45" s="927"/>
      <c r="AN45" s="918"/>
      <c r="AO45" s="999"/>
      <c r="AP45" s="919"/>
      <c r="AQ45" s="919"/>
      <c r="AR45" s="919"/>
      <c r="AS45" s="919"/>
      <c r="AT45" s="919"/>
      <c r="AU45" s="919"/>
      <c r="AV45" s="919"/>
      <c r="AW45" s="919"/>
      <c r="AX45" s="919"/>
      <c r="AY45" s="919"/>
      <c r="AZ45" s="1003"/>
      <c r="BA45" s="1004"/>
      <c r="BB45" s="1000"/>
      <c r="BC45" s="1000"/>
      <c r="BD45" s="1000"/>
      <c r="BE45" s="1001"/>
    </row>
    <row r="46" spans="1:57" ht="46.5" customHeight="1" thickBot="1">
      <c r="A46" s="916">
        <v>3</v>
      </c>
      <c r="B46" s="928" t="s">
        <v>975</v>
      </c>
      <c r="C46" s="918" t="s">
        <v>976</v>
      </c>
      <c r="D46" s="918" t="s">
        <v>32</v>
      </c>
      <c r="E46" s="1023" t="s">
        <v>977</v>
      </c>
      <c r="F46" s="918" t="s">
        <v>977</v>
      </c>
      <c r="G46" s="918" t="s">
        <v>100</v>
      </c>
      <c r="H46" s="169" t="s">
        <v>194</v>
      </c>
      <c r="I46" s="178" t="s">
        <v>48</v>
      </c>
      <c r="J46" s="929">
        <f>COUNTIF(I46:I64,"Si")</f>
        <v>15</v>
      </c>
      <c r="K46" s="930" t="str">
        <f>+IF(AND(J46&lt;6,J46&gt;0),"Moderado",IF(AND(J46&lt;12,J46&gt;5),"Mayor",IF(AND(J46&lt;20,J46&gt;11),"Catastrófico","Responda las Preguntas de Impacto")))</f>
        <v>Catastrófico</v>
      </c>
      <c r="L46" s="924" t="str">
        <f>IF(AND(EXACT(G46,"Rara vez"),(EXACT(K46,"Moderado"))),"Moderado",IF(AND(EXACT(G46,"Rara vez"),(EXACT(K46,"Mayor"))),"Alto",IF(AND(EXACT(G46,"Rara vez"),(EXACT(K46,"Catastrófico"))),"Extremo",IF(AND(EXACT(G46,"Improbable"),(EXACT(K46,"Moderado"))),"Moderado",IF(AND(EXACT(G46,"Improbable"),(EXACT(K46,"Mayor"))),"Alto",IF(AND(EXACT(G46,"Improbable"),(EXACT(K46,"Catastrófico"))),"Extremo",IF(AND(EXACT(G46,"Posible"),(EXACT(K46,"Moderado"))),"Alto",IF(AND(EXACT(G46,"Posible"),(EXACT(K46,"Mayor"))),"Extremo",IF(AND(EXACT(G46,"Posible"),(EXACT(K46,"Catastrófico"))),"Extremo",IF(AND(EXACT(G46,"Probable"),(EXACT(K46,"Moderado"))),"Alto",IF(AND(EXACT(G46,"Probable"),(EXACT(K46,"Mayor"))),"Extremo",IF(AND(EXACT(G46,"Probable"),(EXACT(K46,"Catastrófico"))),"Extremo",IF(AND(EXACT(G46,"Casi Seguro"),(EXACT(K46,"Moderado"))),"Extremo",IF(AND(EXACT(G46,"Casi Seguro"),(EXACT(K46,"Mayor"))),"Extremo",IF(AND(EXACT(G46,"Casi Seguro"),(EXACT(K46,"Catastrófico"))),"Extremo","")))))))))))))))</f>
        <v>Extremo</v>
      </c>
      <c r="M46" s="924" t="str">
        <f>IF(EXACT(L46,"Bajo"),"Evitar el Riesgo, Reducir el Riesgo, Compartir el Riesgo",IF(EXACT(L46,"Moderado"),"Evitar el Riesgo, Reducir el Riesgo, Compartir el Riesgo",IF(EXACT(L46,"Alto"),"Evitar el Riesgo, Reducir el Riesgo, Compartir el Riesgo",IF(EXACT(L46,"Extremo"),"Evitar el Riesgo, Reducir el Riesgo, Compartir el Riesgo",""))))</f>
        <v>Evitar el Riesgo, Reducir el Riesgo, Compartir el Riesgo</v>
      </c>
      <c r="N46" s="917" t="s">
        <v>592</v>
      </c>
      <c r="O46" s="918" t="s">
        <v>65</v>
      </c>
      <c r="P46" s="168" t="s">
        <v>179</v>
      </c>
      <c r="Q46" s="45" t="s">
        <v>76</v>
      </c>
      <c r="R46" s="168">
        <f>+IFERROR(VLOOKUP(Q46,[3]DATOS!$E$2:$F$17,2,FALSE),"")</f>
        <v>15</v>
      </c>
      <c r="S46" s="915">
        <f>SUM(R46:R52)</f>
        <v>100</v>
      </c>
      <c r="T46" s="915" t="str">
        <f>+IF(AND(S46&lt;=100,S46&gt;=96),"Fuerte",IF(AND(S46&lt;=95,S46&gt;=86),"Moderado",IF(AND(S46&lt;=85,J46&gt;=0),"Débil"," ")))</f>
        <v>Fuerte</v>
      </c>
      <c r="U46" s="919" t="s">
        <v>90</v>
      </c>
      <c r="V46" s="915" t="str">
        <f>IF(AND(EXACT(T46,"Fuerte"),(EXACT(U46,"Fuerte"))),"Fuerte",IF(AND(EXACT(T46,"Fuerte"),(EXACT(U46,"Moderado"))),"Moderado",IF(AND(EXACT(T46,"Fuerte"),(EXACT(U46,"Débil"))),"Débil",IF(AND(EXACT(T46,"Moderado"),(EXACT(U46,"Fuerte"))),"Moderado",IF(AND(EXACT(T46,"Moderado"),(EXACT(U46,"Moderado"))),"Moderado",IF(AND(EXACT(T46,"Moderado"),(EXACT(U46,"Débil"))),"Débil",IF(AND(EXACT(T46,"Débil"),(EXACT(U46,"Fuerte"))),"Débil",IF(AND(EXACT(T46,"Débil"),(EXACT(U46,"Moderado"))),"Débil",IF(AND(EXACT(T46,"Débil"),(EXACT(U46,"Débil"))),"Débil",)))))))))</f>
        <v>Fuerte</v>
      </c>
      <c r="W46" s="915">
        <f>IF(V46="Fuerte",100,IF(V46="Moderado",50,IF(V46="Débil",0)))</f>
        <v>100</v>
      </c>
      <c r="X46" s="915">
        <f>AVERAGE(W46:W64)</f>
        <v>100</v>
      </c>
      <c r="Y46" s="918" t="s">
        <v>978</v>
      </c>
      <c r="Z46" s="916" t="s">
        <v>589</v>
      </c>
      <c r="AA46" s="921" t="s">
        <v>979</v>
      </c>
      <c r="AB46" s="922" t="str">
        <f>+IF(X46=100,"Fuerte",IF(AND(X46&lt;=99,X46&gt;=50),"Moderado",IF(X46&lt;50,"Débil"," ")))</f>
        <v>Fuerte</v>
      </c>
      <c r="AC46" s="923" t="s">
        <v>95</v>
      </c>
      <c r="AD46" s="923" t="s">
        <v>96</v>
      </c>
      <c r="AE46" s="924" t="str">
        <f>IF(AND(OR(AD46="Directamente",AD46="Indirectamente",AD46="No Disminuye"),(AB46="Fuerte"),(AC46="Directamente"),(OR(G46="Rara vez",G46="Improbable",G46="Posible"))),"Rara vez",IF(AND(OR(AD46="Directamente",AD46="Indirectamente",AD46="No Disminuye"),(AB46="Fuerte"),(AC46="Directamente"),(G46="Probable")),"Improbable",IF(AND(OR(AD46="Directamente",AD46="Indirectamente",AD46="No Disminuye"),(AB46="Fuerte"),(AC46="Directamente"),(G46="Casi Seguro")),"Posible",IF(AND(AD46="Directamente",AC46="No disminuye",AB46="Fuerte"),G46,IF(AND(OR(AD46="Directamente",AD46="Indirectamente",AD46="No Disminuye"),AB46="Moderado",AC46="Directamente",(OR(G46="Rara vez",G46="Improbable"))),"Rara vez",IF(AND(OR(AD46="Directamente",AD46="Indirectamente",AD46="No Disminuye"),(AB46="Moderado"),(AC46="Directamente"),(G46="Posible")),"Improbable",IF(AND(OR(AD46="Directamente",AD46="Indirectamente",AD46="No Disminuye"),(AB46="Moderado"),(AC46="Directamente"),(G46="Probable")),"Posible",IF(AND(OR(AD46="Directamente",AD46="Indirectamente",AD46="No Disminuye"),(AB46="Moderado"),(AC46="Directamente"),(G46="Casi Seguro")),"Probable",IF(AND(AD46="Directamente",AC46="No disminuye",AB46="Moderado"),G46,IF(AB46="Débil",G46," ESTA COMBINACION NO ESTÁ CONTEMPLADA EN LA METODOLOGÍA "))))))))))</f>
        <v>Rara vez</v>
      </c>
      <c r="AF46" s="924" t="str">
        <f>IF(AND(OR(AD46="Directamente",AD46="Indirectamente",AD46="No Disminuye"),AB46="Moderado",AC46="Directamente",(OR(G46="Raro",G46="Improbable"))),"Raro",IF(AND(OR(AD46="Directamente",AD46="Indirectamente",AD46="No Disminuye"),(AB46="Moderado"),(AC46="Directamente"),(G46="Posible")),"Improbable",IF(AND(OR(AD46="Directamente",AD46="Indirectamente",AD46="No Disminuye"),(AB46="Moderado"),(AC46="Directamente"),(G46="Probable")),"Posible",IF(AND(OR(AD46="Directamente",AD46="Indirectamente",AD46="No Disminuye"),(AB46="Moderado"),(AC46="Directamente"),(G46="Casi Seguro")),"Probable",IF(AND(AD46="Directamente",AC46="No disminuye",AB46="Moderado"),G46," ")))))</f>
        <v xml:space="preserve"> </v>
      </c>
      <c r="AG46" s="924" t="str">
        <f>K46</f>
        <v>Catastrófico</v>
      </c>
      <c r="AH46" s="924" t="str">
        <f>IF(AND(EXACT(AE46,"Rara vez"),(EXACT(AG46,"Moderado"))),"Moderado",IF(AND(EXACT(AE46,"Rara vez"),(EXACT(AG46,"Mayor"))),"Alto",IF(AND(EXACT(AE46,"Rara vez"),(EXACT(AG46,"Catastrófico"))),"Extremo",IF(AND(EXACT(AE46,"Improbable"),(EXACT(AG46,"Moderado"))),"Moderado",IF(AND(EXACT(AE46,"Improbable"),(EXACT(AG46,"Mayor"))),"Alto",IF(AND(EXACT(AE46,"Improbable"),(EXACT(AG46,"Catastrófico"))),"Extremo",IF(AND(EXACT(AE46,"Posible"),(EXACT(AG46,"Moderado"))),"Alto",IF(AND(EXACT(AE46,"Posible"),(EXACT(AG46,"Mayor"))),"Extremo",IF(AND(EXACT(AE46,"Posible"),(EXACT(AG46,"Catastrófico"))),"Extremo",IF(AND(EXACT(AE46,"Probable"),(EXACT(AG46,"Moderado"))),"Alto",IF(AND(EXACT(AE46,"Probable"),(EXACT(AG46,"Mayor"))),"Extremo",IF(AND(EXACT(AE46,"Probable"),(EXACT(AG46,"Catastrófico"))),"Extremo",IF(AND(EXACT(AE46,"Casi Seguro"),(EXACT(AG46,"Moderado"))),"Extremo",IF(AND(EXACT(AE46,"Casi Seguro"),(EXACT(AG46,"Mayor"))),"Extremo",IF(AND(EXACT(AE46,"Casi Seguro"),(EXACT(AG46,"Catastrófico"))),"Extremo","")))))))))))))))</f>
        <v>Extremo</v>
      </c>
      <c r="AI46" s="924" t="str">
        <f>IF(EXACT(L46,"Bajo"),"Evitar el Riesgo, Reducir el Riesgo, Compartir el Riesg",IF(EXACT(L46,"Moderado"),"Evitar el Riesgo, Reducir el Riesgo, Compartir el Riesgo",IF(EXACT(L46,"Alto"),"Evitar el Riesgo, Reducir el Riesgo, Compartir el Riesgo",IF(EXACT(L46,"Extremo"),"Evitar el Riesgo, Reducir el Riesgo, Compartir el Riesgo",""))))</f>
        <v>Evitar el Riesgo, Reducir el Riesgo, Compartir el Riesgo</v>
      </c>
      <c r="AJ46" s="920" t="s">
        <v>980</v>
      </c>
      <c r="AK46" s="926">
        <v>44197</v>
      </c>
      <c r="AL46" s="926">
        <v>44561</v>
      </c>
      <c r="AM46" s="927" t="s">
        <v>981</v>
      </c>
      <c r="AN46" s="914" t="s">
        <v>982</v>
      </c>
      <c r="AO46" s="1019"/>
      <c r="AP46" s="1002"/>
      <c r="AQ46" s="1002"/>
      <c r="AR46" s="1002"/>
      <c r="AS46" s="1002"/>
      <c r="AT46" s="1002"/>
      <c r="AU46" s="1002"/>
      <c r="AV46" s="1002"/>
      <c r="AW46" s="1002"/>
      <c r="AX46" s="1002"/>
      <c r="AY46" s="1002"/>
      <c r="AZ46" s="1011"/>
      <c r="BA46" s="1014"/>
      <c r="BB46" s="993"/>
      <c r="BC46" s="993"/>
      <c r="BD46" s="993"/>
      <c r="BE46" s="996"/>
    </row>
    <row r="47" spans="1:57" ht="30" customHeight="1" thickBot="1">
      <c r="A47" s="916"/>
      <c r="B47" s="928"/>
      <c r="C47" s="918"/>
      <c r="D47" s="918"/>
      <c r="E47" s="1023"/>
      <c r="F47" s="918"/>
      <c r="G47" s="918"/>
      <c r="H47" s="169" t="s">
        <v>187</v>
      </c>
      <c r="I47" s="179" t="s">
        <v>48</v>
      </c>
      <c r="J47" s="929"/>
      <c r="K47" s="930"/>
      <c r="L47" s="924"/>
      <c r="M47" s="924"/>
      <c r="N47" s="917"/>
      <c r="O47" s="918"/>
      <c r="P47" s="168" t="s">
        <v>177</v>
      </c>
      <c r="Q47" s="45" t="s">
        <v>78</v>
      </c>
      <c r="R47" s="168">
        <f>+IFERROR(VLOOKUP(Q47,[3]DATOS!$E$2:$F$17,2,FALSE),"")</f>
        <v>15</v>
      </c>
      <c r="S47" s="915"/>
      <c r="T47" s="915"/>
      <c r="U47" s="919"/>
      <c r="V47" s="915"/>
      <c r="W47" s="915"/>
      <c r="X47" s="915"/>
      <c r="Y47" s="918"/>
      <c r="Z47" s="916"/>
      <c r="AA47" s="921"/>
      <c r="AB47" s="922"/>
      <c r="AC47" s="923"/>
      <c r="AD47" s="923"/>
      <c r="AE47" s="924"/>
      <c r="AF47" s="924"/>
      <c r="AG47" s="924"/>
      <c r="AH47" s="924"/>
      <c r="AI47" s="924"/>
      <c r="AJ47" s="920"/>
      <c r="AK47" s="926"/>
      <c r="AL47" s="926"/>
      <c r="AM47" s="927"/>
      <c r="AN47" s="914"/>
      <c r="AO47" s="1020"/>
      <c r="AP47" s="987"/>
      <c r="AQ47" s="987"/>
      <c r="AR47" s="987"/>
      <c r="AS47" s="987"/>
      <c r="AT47" s="987"/>
      <c r="AU47" s="987"/>
      <c r="AV47" s="987"/>
      <c r="AW47" s="987"/>
      <c r="AX47" s="987"/>
      <c r="AY47" s="987"/>
      <c r="AZ47" s="1012"/>
      <c r="BA47" s="1015"/>
      <c r="BB47" s="994"/>
      <c r="BC47" s="994"/>
      <c r="BD47" s="994"/>
      <c r="BE47" s="997"/>
    </row>
    <row r="48" spans="1:57" ht="30" customHeight="1" thickBot="1">
      <c r="A48" s="916"/>
      <c r="B48" s="928"/>
      <c r="C48" s="918"/>
      <c r="D48" s="918"/>
      <c r="E48" s="1023"/>
      <c r="F48" s="918"/>
      <c r="G48" s="918"/>
      <c r="H48" s="169" t="s">
        <v>186</v>
      </c>
      <c r="I48" s="179" t="s">
        <v>48</v>
      </c>
      <c r="J48" s="929"/>
      <c r="K48" s="930"/>
      <c r="L48" s="924"/>
      <c r="M48" s="924"/>
      <c r="N48" s="917"/>
      <c r="O48" s="918"/>
      <c r="P48" s="168" t="s">
        <v>175</v>
      </c>
      <c r="Q48" s="45" t="s">
        <v>80</v>
      </c>
      <c r="R48" s="168">
        <f>+IFERROR(VLOOKUP(Q48,[3]DATOS!$E$2:$F$17,2,FALSE),"")</f>
        <v>15</v>
      </c>
      <c r="S48" s="915"/>
      <c r="T48" s="915"/>
      <c r="U48" s="919"/>
      <c r="V48" s="915"/>
      <c r="W48" s="915"/>
      <c r="X48" s="915"/>
      <c r="Y48" s="918"/>
      <c r="Z48" s="916"/>
      <c r="AA48" s="921"/>
      <c r="AB48" s="922"/>
      <c r="AC48" s="923"/>
      <c r="AD48" s="923"/>
      <c r="AE48" s="924"/>
      <c r="AF48" s="924"/>
      <c r="AG48" s="924"/>
      <c r="AH48" s="924"/>
      <c r="AI48" s="924"/>
      <c r="AJ48" s="920"/>
      <c r="AK48" s="926"/>
      <c r="AL48" s="926"/>
      <c r="AM48" s="927"/>
      <c r="AN48" s="914"/>
      <c r="AO48" s="1020"/>
      <c r="AP48" s="987"/>
      <c r="AQ48" s="987"/>
      <c r="AR48" s="987"/>
      <c r="AS48" s="987"/>
      <c r="AT48" s="987"/>
      <c r="AU48" s="987"/>
      <c r="AV48" s="987"/>
      <c r="AW48" s="987"/>
      <c r="AX48" s="987"/>
      <c r="AY48" s="987"/>
      <c r="AZ48" s="1012"/>
      <c r="BA48" s="1015"/>
      <c r="BB48" s="994"/>
      <c r="BC48" s="994"/>
      <c r="BD48" s="994"/>
      <c r="BE48" s="997"/>
    </row>
    <row r="49" spans="1:57" ht="30" customHeight="1" thickBot="1">
      <c r="A49" s="916"/>
      <c r="B49" s="928"/>
      <c r="C49" s="918"/>
      <c r="D49" s="918"/>
      <c r="E49" s="1023"/>
      <c r="F49" s="918"/>
      <c r="G49" s="918"/>
      <c r="H49" s="169" t="s">
        <v>185</v>
      </c>
      <c r="I49" s="179" t="s">
        <v>49</v>
      </c>
      <c r="J49" s="929"/>
      <c r="K49" s="930"/>
      <c r="L49" s="924"/>
      <c r="M49" s="924"/>
      <c r="N49" s="917"/>
      <c r="O49" s="918"/>
      <c r="P49" s="168" t="s">
        <v>173</v>
      </c>
      <c r="Q49" s="45" t="s">
        <v>82</v>
      </c>
      <c r="R49" s="168">
        <f>+IFERROR(VLOOKUP(Q49,[3]DATOS!$E$2:$F$17,2,FALSE),"")</f>
        <v>15</v>
      </c>
      <c r="S49" s="915"/>
      <c r="T49" s="915"/>
      <c r="U49" s="919"/>
      <c r="V49" s="915"/>
      <c r="W49" s="915"/>
      <c r="X49" s="915"/>
      <c r="Y49" s="918"/>
      <c r="Z49" s="916"/>
      <c r="AA49" s="921"/>
      <c r="AB49" s="922"/>
      <c r="AC49" s="923"/>
      <c r="AD49" s="923"/>
      <c r="AE49" s="924"/>
      <c r="AF49" s="924"/>
      <c r="AG49" s="924"/>
      <c r="AH49" s="924"/>
      <c r="AI49" s="924"/>
      <c r="AJ49" s="920"/>
      <c r="AK49" s="926"/>
      <c r="AL49" s="926"/>
      <c r="AM49" s="927"/>
      <c r="AN49" s="914"/>
      <c r="AO49" s="1020"/>
      <c r="AP49" s="987"/>
      <c r="AQ49" s="987"/>
      <c r="AR49" s="987"/>
      <c r="AS49" s="987"/>
      <c r="AT49" s="987"/>
      <c r="AU49" s="987"/>
      <c r="AV49" s="987"/>
      <c r="AW49" s="987"/>
      <c r="AX49" s="987"/>
      <c r="AY49" s="987"/>
      <c r="AZ49" s="1012"/>
      <c r="BA49" s="1015"/>
      <c r="BB49" s="994"/>
      <c r="BC49" s="994"/>
      <c r="BD49" s="994"/>
      <c r="BE49" s="997"/>
    </row>
    <row r="50" spans="1:57" ht="30" customHeight="1" thickBot="1">
      <c r="A50" s="916"/>
      <c r="B50" s="928"/>
      <c r="C50" s="918"/>
      <c r="D50" s="918"/>
      <c r="E50" s="1023"/>
      <c r="F50" s="918"/>
      <c r="G50" s="918"/>
      <c r="H50" s="169" t="s">
        <v>184</v>
      </c>
      <c r="I50" s="179" t="s">
        <v>48</v>
      </c>
      <c r="J50" s="929"/>
      <c r="K50" s="930"/>
      <c r="L50" s="924"/>
      <c r="M50" s="924"/>
      <c r="N50" s="917"/>
      <c r="O50" s="918"/>
      <c r="P50" s="168" t="s">
        <v>171</v>
      </c>
      <c r="Q50" s="45" t="s">
        <v>85</v>
      </c>
      <c r="R50" s="168">
        <f>+IFERROR(VLOOKUP(Q50,[3]DATOS!$E$2:$F$17,2,FALSE),"")</f>
        <v>15</v>
      </c>
      <c r="S50" s="915"/>
      <c r="T50" s="915"/>
      <c r="U50" s="919"/>
      <c r="V50" s="915"/>
      <c r="W50" s="915"/>
      <c r="X50" s="915"/>
      <c r="Y50" s="918"/>
      <c r="Z50" s="916"/>
      <c r="AA50" s="921"/>
      <c r="AB50" s="922"/>
      <c r="AC50" s="923"/>
      <c r="AD50" s="923"/>
      <c r="AE50" s="924"/>
      <c r="AF50" s="924"/>
      <c r="AG50" s="924"/>
      <c r="AH50" s="924"/>
      <c r="AI50" s="924"/>
      <c r="AJ50" s="920"/>
      <c r="AK50" s="926"/>
      <c r="AL50" s="926"/>
      <c r="AM50" s="927"/>
      <c r="AN50" s="914"/>
      <c r="AO50" s="1020"/>
      <c r="AP50" s="987"/>
      <c r="AQ50" s="987"/>
      <c r="AR50" s="987"/>
      <c r="AS50" s="987"/>
      <c r="AT50" s="987"/>
      <c r="AU50" s="987"/>
      <c r="AV50" s="987"/>
      <c r="AW50" s="987"/>
      <c r="AX50" s="987"/>
      <c r="AY50" s="987"/>
      <c r="AZ50" s="1012"/>
      <c r="BA50" s="1015"/>
      <c r="BB50" s="994"/>
      <c r="BC50" s="994"/>
      <c r="BD50" s="994"/>
      <c r="BE50" s="997"/>
    </row>
    <row r="51" spans="1:57" ht="30" customHeight="1">
      <c r="A51" s="916"/>
      <c r="B51" s="928"/>
      <c r="C51" s="918"/>
      <c r="D51" s="918"/>
      <c r="E51" s="1023"/>
      <c r="F51" s="918"/>
      <c r="G51" s="918"/>
      <c r="H51" s="169" t="s">
        <v>183</v>
      </c>
      <c r="I51" s="179" t="s">
        <v>48</v>
      </c>
      <c r="J51" s="929"/>
      <c r="K51" s="930"/>
      <c r="L51" s="924"/>
      <c r="M51" s="924"/>
      <c r="N51" s="917"/>
      <c r="O51" s="918"/>
      <c r="P51" s="168" t="s">
        <v>170</v>
      </c>
      <c r="Q51" s="45" t="s">
        <v>98</v>
      </c>
      <c r="R51" s="168">
        <f>+IFERROR(VLOOKUP(Q51,[3]DATOS!$E$2:$F$17,2,FALSE),"")</f>
        <v>15</v>
      </c>
      <c r="S51" s="915"/>
      <c r="T51" s="915"/>
      <c r="U51" s="919"/>
      <c r="V51" s="915"/>
      <c r="W51" s="915"/>
      <c r="X51" s="915"/>
      <c r="Y51" s="918"/>
      <c r="Z51" s="916"/>
      <c r="AA51" s="921"/>
      <c r="AB51" s="922"/>
      <c r="AC51" s="923"/>
      <c r="AD51" s="923"/>
      <c r="AE51" s="924"/>
      <c r="AF51" s="924"/>
      <c r="AG51" s="924"/>
      <c r="AH51" s="924"/>
      <c r="AI51" s="924"/>
      <c r="AJ51" s="920"/>
      <c r="AK51" s="926"/>
      <c r="AL51" s="926"/>
      <c r="AM51" s="927"/>
      <c r="AN51" s="914"/>
      <c r="AO51" s="1020"/>
      <c r="AP51" s="987"/>
      <c r="AQ51" s="987"/>
      <c r="AR51" s="987"/>
      <c r="AS51" s="987"/>
      <c r="AT51" s="987"/>
      <c r="AU51" s="987"/>
      <c r="AV51" s="987"/>
      <c r="AW51" s="987"/>
      <c r="AX51" s="987"/>
      <c r="AY51" s="987"/>
      <c r="AZ51" s="1012"/>
      <c r="BA51" s="1015"/>
      <c r="BB51" s="994"/>
      <c r="BC51" s="994"/>
      <c r="BD51" s="994"/>
      <c r="BE51" s="997"/>
    </row>
    <row r="52" spans="1:57" ht="30" customHeight="1">
      <c r="A52" s="916"/>
      <c r="B52" s="928"/>
      <c r="C52" s="918"/>
      <c r="D52" s="918"/>
      <c r="E52" s="1023"/>
      <c r="F52" s="918"/>
      <c r="G52" s="918"/>
      <c r="H52" s="169" t="s">
        <v>182</v>
      </c>
      <c r="I52" s="179" t="s">
        <v>49</v>
      </c>
      <c r="J52" s="929"/>
      <c r="K52" s="930"/>
      <c r="L52" s="924"/>
      <c r="M52" s="924"/>
      <c r="N52" s="917"/>
      <c r="O52" s="918"/>
      <c r="P52" s="168" t="s">
        <v>168</v>
      </c>
      <c r="Q52" s="50" t="s">
        <v>87</v>
      </c>
      <c r="R52" s="168">
        <f>+IFERROR(VLOOKUP(Q52,[3]DATOS!$E$2:$F$17,2,FALSE),"")</f>
        <v>10</v>
      </c>
      <c r="S52" s="915"/>
      <c r="T52" s="915"/>
      <c r="U52" s="919"/>
      <c r="V52" s="915"/>
      <c r="W52" s="915"/>
      <c r="X52" s="915"/>
      <c r="Y52" s="918"/>
      <c r="Z52" s="916"/>
      <c r="AA52" s="921"/>
      <c r="AB52" s="922"/>
      <c r="AC52" s="923"/>
      <c r="AD52" s="923"/>
      <c r="AE52" s="924"/>
      <c r="AF52" s="924"/>
      <c r="AG52" s="924"/>
      <c r="AH52" s="924"/>
      <c r="AI52" s="924"/>
      <c r="AJ52" s="920"/>
      <c r="AK52" s="926"/>
      <c r="AL52" s="926"/>
      <c r="AM52" s="927"/>
      <c r="AN52" s="914"/>
      <c r="AO52" s="1020"/>
      <c r="AP52" s="987"/>
      <c r="AQ52" s="987"/>
      <c r="AR52" s="987"/>
      <c r="AS52" s="987"/>
      <c r="AT52" s="987"/>
      <c r="AU52" s="987"/>
      <c r="AV52" s="987"/>
      <c r="AW52" s="987"/>
      <c r="AX52" s="987"/>
      <c r="AY52" s="987"/>
      <c r="AZ52" s="1012"/>
      <c r="BA52" s="1015"/>
      <c r="BB52" s="994"/>
      <c r="BC52" s="994"/>
      <c r="BD52" s="994"/>
      <c r="BE52" s="997"/>
    </row>
    <row r="53" spans="1:57" ht="72" customHeight="1">
      <c r="A53" s="916"/>
      <c r="B53" s="928"/>
      <c r="C53" s="918"/>
      <c r="D53" s="918"/>
      <c r="E53" s="1023"/>
      <c r="F53" s="918"/>
      <c r="G53" s="918"/>
      <c r="H53" s="169" t="s">
        <v>181</v>
      </c>
      <c r="I53" s="179" t="s">
        <v>48</v>
      </c>
      <c r="J53" s="929"/>
      <c r="K53" s="930"/>
      <c r="L53" s="924"/>
      <c r="M53" s="924"/>
      <c r="N53" s="917"/>
      <c r="O53" s="918"/>
      <c r="P53" s="915"/>
      <c r="Q53" s="916"/>
      <c r="R53" s="915"/>
      <c r="S53" s="915"/>
      <c r="T53" s="915"/>
      <c r="U53" s="919"/>
      <c r="V53" s="915"/>
      <c r="W53" s="915"/>
      <c r="X53" s="915"/>
      <c r="Y53" s="918"/>
      <c r="Z53" s="916"/>
      <c r="AA53" s="921"/>
      <c r="AB53" s="922"/>
      <c r="AC53" s="923"/>
      <c r="AD53" s="923"/>
      <c r="AE53" s="924"/>
      <c r="AF53" s="924"/>
      <c r="AG53" s="924"/>
      <c r="AH53" s="924"/>
      <c r="AI53" s="924"/>
      <c r="AJ53" s="920"/>
      <c r="AK53" s="926"/>
      <c r="AL53" s="926"/>
      <c r="AM53" s="927"/>
      <c r="AN53" s="914"/>
      <c r="AO53" s="1021"/>
      <c r="AP53" s="988"/>
      <c r="AQ53" s="988"/>
      <c r="AR53" s="988"/>
      <c r="AS53" s="988"/>
      <c r="AT53" s="988"/>
      <c r="AU53" s="988"/>
      <c r="AV53" s="988"/>
      <c r="AW53" s="988"/>
      <c r="AX53" s="988"/>
      <c r="AY53" s="988"/>
      <c r="AZ53" s="1013"/>
      <c r="BA53" s="1016"/>
      <c r="BB53" s="995"/>
      <c r="BC53" s="995"/>
      <c r="BD53" s="995"/>
      <c r="BE53" s="998"/>
    </row>
    <row r="54" spans="1:57" ht="45" customHeight="1">
      <c r="A54" s="916"/>
      <c r="B54" s="928"/>
      <c r="C54" s="918"/>
      <c r="D54" s="918"/>
      <c r="E54" s="1023"/>
      <c r="F54" s="918"/>
      <c r="G54" s="918"/>
      <c r="H54" s="169" t="s">
        <v>180</v>
      </c>
      <c r="I54" s="179" t="s">
        <v>48</v>
      </c>
      <c r="J54" s="929"/>
      <c r="K54" s="930"/>
      <c r="L54" s="924"/>
      <c r="M54" s="924"/>
      <c r="N54" s="917"/>
      <c r="O54" s="918"/>
      <c r="P54" s="915"/>
      <c r="Q54" s="916"/>
      <c r="R54" s="915"/>
      <c r="S54" s="915"/>
      <c r="T54" s="915"/>
      <c r="U54" s="919"/>
      <c r="V54" s="915"/>
      <c r="W54" s="915"/>
      <c r="X54" s="915"/>
      <c r="Y54" s="918"/>
      <c r="Z54" s="916"/>
      <c r="AA54" s="921"/>
      <c r="AB54" s="922"/>
      <c r="AC54" s="923"/>
      <c r="AD54" s="923"/>
      <c r="AE54" s="924"/>
      <c r="AF54" s="924"/>
      <c r="AG54" s="924"/>
      <c r="AH54" s="924"/>
      <c r="AI54" s="924"/>
      <c r="AJ54" s="920"/>
      <c r="AK54" s="926"/>
      <c r="AL54" s="926"/>
      <c r="AM54" s="927"/>
      <c r="AN54" s="914"/>
      <c r="AO54" s="999"/>
      <c r="AP54" s="919"/>
      <c r="AQ54" s="919"/>
      <c r="AR54" s="919"/>
      <c r="AS54" s="919"/>
      <c r="AT54" s="919"/>
      <c r="AU54" s="919"/>
      <c r="AV54" s="919"/>
      <c r="AW54" s="919"/>
      <c r="AX54" s="919"/>
      <c r="AY54" s="919"/>
      <c r="AZ54" s="1003"/>
      <c r="BA54" s="1004"/>
      <c r="BB54" s="1000"/>
      <c r="BC54" s="1000"/>
      <c r="BD54" s="1000"/>
      <c r="BE54" s="1001"/>
    </row>
    <row r="55" spans="1:57" ht="45" customHeight="1">
      <c r="A55" s="916"/>
      <c r="B55" s="928"/>
      <c r="C55" s="918"/>
      <c r="D55" s="918"/>
      <c r="E55" s="1023"/>
      <c r="F55" s="918"/>
      <c r="G55" s="918"/>
      <c r="H55" s="169" t="s">
        <v>178</v>
      </c>
      <c r="I55" s="179" t="s">
        <v>48</v>
      </c>
      <c r="J55" s="929"/>
      <c r="K55" s="930"/>
      <c r="L55" s="924"/>
      <c r="M55" s="924"/>
      <c r="N55" s="917"/>
      <c r="O55" s="918"/>
      <c r="P55" s="915"/>
      <c r="Q55" s="916"/>
      <c r="R55" s="915"/>
      <c r="S55" s="915"/>
      <c r="T55" s="915"/>
      <c r="U55" s="919"/>
      <c r="V55" s="915"/>
      <c r="W55" s="915"/>
      <c r="X55" s="915"/>
      <c r="Y55" s="918"/>
      <c r="Z55" s="916"/>
      <c r="AA55" s="921"/>
      <c r="AB55" s="922"/>
      <c r="AC55" s="923"/>
      <c r="AD55" s="923"/>
      <c r="AE55" s="924"/>
      <c r="AF55" s="924"/>
      <c r="AG55" s="924"/>
      <c r="AH55" s="924"/>
      <c r="AI55" s="924"/>
      <c r="AJ55" s="920"/>
      <c r="AK55" s="926"/>
      <c r="AL55" s="926"/>
      <c r="AM55" s="927"/>
      <c r="AN55" s="914"/>
      <c r="AO55" s="999"/>
      <c r="AP55" s="919"/>
      <c r="AQ55" s="919"/>
      <c r="AR55" s="919"/>
      <c r="AS55" s="919"/>
      <c r="AT55" s="919"/>
      <c r="AU55" s="919"/>
      <c r="AV55" s="919"/>
      <c r="AW55" s="919"/>
      <c r="AX55" s="919"/>
      <c r="AY55" s="919"/>
      <c r="AZ55" s="1003"/>
      <c r="BA55" s="1004"/>
      <c r="BB55" s="1000"/>
      <c r="BC55" s="1000"/>
      <c r="BD55" s="1000"/>
      <c r="BE55" s="1001"/>
    </row>
    <row r="56" spans="1:57" ht="45" customHeight="1">
      <c r="A56" s="916"/>
      <c r="B56" s="928"/>
      <c r="C56" s="918"/>
      <c r="D56" s="918"/>
      <c r="E56" s="1023"/>
      <c r="F56" s="918"/>
      <c r="G56" s="918"/>
      <c r="H56" s="169" t="s">
        <v>176</v>
      </c>
      <c r="I56" s="179" t="s">
        <v>48</v>
      </c>
      <c r="J56" s="929"/>
      <c r="K56" s="930"/>
      <c r="L56" s="924"/>
      <c r="M56" s="924"/>
      <c r="N56" s="917"/>
      <c r="O56" s="918"/>
      <c r="P56" s="915"/>
      <c r="Q56" s="916"/>
      <c r="R56" s="915"/>
      <c r="S56" s="915"/>
      <c r="T56" s="915"/>
      <c r="U56" s="919"/>
      <c r="V56" s="915"/>
      <c r="W56" s="915"/>
      <c r="X56" s="915"/>
      <c r="Y56" s="918"/>
      <c r="Z56" s="916"/>
      <c r="AA56" s="921"/>
      <c r="AB56" s="922"/>
      <c r="AC56" s="923"/>
      <c r="AD56" s="923"/>
      <c r="AE56" s="924"/>
      <c r="AF56" s="924"/>
      <c r="AG56" s="924"/>
      <c r="AH56" s="924"/>
      <c r="AI56" s="924"/>
      <c r="AJ56" s="920"/>
      <c r="AK56" s="926"/>
      <c r="AL56" s="926"/>
      <c r="AM56" s="927"/>
      <c r="AN56" s="914"/>
      <c r="AO56" s="999"/>
      <c r="AP56" s="919"/>
      <c r="AQ56" s="919"/>
      <c r="AR56" s="919"/>
      <c r="AS56" s="919"/>
      <c r="AT56" s="919"/>
      <c r="AU56" s="919"/>
      <c r="AV56" s="919"/>
      <c r="AW56" s="919"/>
      <c r="AX56" s="919"/>
      <c r="AY56" s="919"/>
      <c r="AZ56" s="1003"/>
      <c r="BA56" s="1004"/>
      <c r="BB56" s="1000"/>
      <c r="BC56" s="1000"/>
      <c r="BD56" s="1000"/>
      <c r="BE56" s="1001"/>
    </row>
    <row r="57" spans="1:57" ht="45" customHeight="1">
      <c r="A57" s="916"/>
      <c r="B57" s="928"/>
      <c r="C57" s="918"/>
      <c r="D57" s="918"/>
      <c r="E57" s="917"/>
      <c r="F57" s="918"/>
      <c r="G57" s="918"/>
      <c r="H57" s="169" t="s">
        <v>174</v>
      </c>
      <c r="I57" s="179" t="s">
        <v>48</v>
      </c>
      <c r="J57" s="929"/>
      <c r="K57" s="930"/>
      <c r="L57" s="924"/>
      <c r="M57" s="924"/>
      <c r="N57" s="917" t="s">
        <v>576</v>
      </c>
      <c r="O57" s="918"/>
      <c r="P57" s="168" t="s">
        <v>179</v>
      </c>
      <c r="Q57" s="161"/>
      <c r="R57" s="168" t="str">
        <f>+IFERROR(VLOOKUP(Q57,[3]DATOS!$E$2:$F$17,2,FALSE),"")</f>
        <v/>
      </c>
      <c r="S57" s="915">
        <f>SUM(R57:R63)</f>
        <v>0</v>
      </c>
      <c r="T57" s="915" t="str">
        <f>+IF(AND(S57&lt;=100,S57&gt;=96),"Fuerte",IF(AND(S57&lt;=95,S57&gt;=86),"Moderado",IF(AND(S57&lt;=85,J57&gt;=0),"Débil"," ")))</f>
        <v>Débil</v>
      </c>
      <c r="U57" s="919"/>
      <c r="V57" s="915">
        <f>IF(AND(EXACT(T57,"Fuerte"),(EXACT(U57,"Fuerte"))),"Fuerte",IF(AND(EXACT(T57,"Fuerte"),(EXACT(U57,"Moderado"))),"Moderado",IF(AND(EXACT(T57,"Fuerte"),(EXACT(U57,"Débil"))),"Débil",IF(AND(EXACT(T57,"Moderado"),(EXACT(U57,"Fuerte"))),"Moderado",IF(AND(EXACT(T57,"Moderado"),(EXACT(U57,"Moderado"))),"Moderado",IF(AND(EXACT(T57,"Moderado"),(EXACT(U57,"Débil"))),"Débil",IF(AND(EXACT(T57,"Débil"),(EXACT(U57,"Fuerte"))),"Débil",IF(AND(EXACT(T57,"Débil"),(EXACT(U57,"Moderado"))),"Débil",IF(AND(EXACT(T57,"Débil"),(EXACT(U57,"Débil"))),"Débil",)))))))))</f>
        <v>0</v>
      </c>
      <c r="W57" s="915" t="b">
        <f>IF(V57="Fuerte",100,IF(V57="Moderado",50,IF(V57="Débil",0)))</f>
        <v>0</v>
      </c>
      <c r="X57" s="915"/>
      <c r="Y57" s="918"/>
      <c r="Z57" s="916"/>
      <c r="AA57" s="921"/>
      <c r="AB57" s="922"/>
      <c r="AC57" s="923"/>
      <c r="AD57" s="923"/>
      <c r="AE57" s="924"/>
      <c r="AF57" s="924"/>
      <c r="AG57" s="924"/>
      <c r="AH57" s="924"/>
      <c r="AI57" s="924"/>
      <c r="AJ57" s="920"/>
      <c r="AK57" s="926"/>
      <c r="AL57" s="926"/>
      <c r="AM57" s="927"/>
      <c r="AN57" s="914" t="s">
        <v>574</v>
      </c>
      <c r="AO57" s="999"/>
      <c r="AP57" s="919"/>
      <c r="AQ57" s="919"/>
      <c r="AR57" s="919"/>
      <c r="AS57" s="919"/>
      <c r="AT57" s="919"/>
      <c r="AU57" s="919"/>
      <c r="AV57" s="919"/>
      <c r="AW57" s="919"/>
      <c r="AX57" s="919"/>
      <c r="AY57" s="919"/>
      <c r="AZ57" s="1003"/>
      <c r="BA57" s="1004"/>
      <c r="BB57" s="1000"/>
      <c r="BC57" s="1000"/>
      <c r="BD57" s="1000"/>
      <c r="BE57" s="1001"/>
    </row>
    <row r="58" spans="1:57" ht="45" customHeight="1">
      <c r="A58" s="916"/>
      <c r="B58" s="928"/>
      <c r="C58" s="918"/>
      <c r="D58" s="918"/>
      <c r="E58" s="917"/>
      <c r="F58" s="918"/>
      <c r="G58" s="918"/>
      <c r="H58" s="167" t="s">
        <v>172</v>
      </c>
      <c r="I58" s="179" t="s">
        <v>48</v>
      </c>
      <c r="J58" s="929"/>
      <c r="K58" s="930"/>
      <c r="L58" s="924"/>
      <c r="M58" s="924"/>
      <c r="N58" s="917"/>
      <c r="O58" s="918"/>
      <c r="P58" s="168" t="s">
        <v>177</v>
      </c>
      <c r="Q58" s="161"/>
      <c r="R58" s="168" t="str">
        <f>+IFERROR(VLOOKUP(Q58,[3]DATOS!$E$2:$F$17,2,FALSE),"")</f>
        <v/>
      </c>
      <c r="S58" s="915"/>
      <c r="T58" s="915"/>
      <c r="U58" s="919"/>
      <c r="V58" s="915"/>
      <c r="W58" s="915"/>
      <c r="X58" s="915"/>
      <c r="Y58" s="918"/>
      <c r="Z58" s="916"/>
      <c r="AA58" s="921"/>
      <c r="AB58" s="922"/>
      <c r="AC58" s="923"/>
      <c r="AD58" s="923"/>
      <c r="AE58" s="924"/>
      <c r="AF58" s="924"/>
      <c r="AG58" s="924"/>
      <c r="AH58" s="924"/>
      <c r="AI58" s="924"/>
      <c r="AJ58" s="920"/>
      <c r="AK58" s="926"/>
      <c r="AL58" s="926"/>
      <c r="AM58" s="927"/>
      <c r="AN58" s="914"/>
      <c r="AO58" s="999"/>
      <c r="AP58" s="919"/>
      <c r="AQ58" s="919"/>
      <c r="AR58" s="919"/>
      <c r="AS58" s="919"/>
      <c r="AT58" s="919"/>
      <c r="AU58" s="919"/>
      <c r="AV58" s="919"/>
      <c r="AW58" s="919"/>
      <c r="AX58" s="919"/>
      <c r="AY58" s="919"/>
      <c r="AZ58" s="1003"/>
      <c r="BA58" s="1004"/>
      <c r="BB58" s="1000"/>
      <c r="BC58" s="1000"/>
      <c r="BD58" s="1000"/>
      <c r="BE58" s="1001"/>
    </row>
    <row r="59" spans="1:57" ht="45" customHeight="1">
      <c r="A59" s="916"/>
      <c r="B59" s="928"/>
      <c r="C59" s="918"/>
      <c r="D59" s="918"/>
      <c r="E59" s="917"/>
      <c r="F59" s="918"/>
      <c r="G59" s="918"/>
      <c r="H59" s="167" t="s">
        <v>169</v>
      </c>
      <c r="I59" s="179" t="s">
        <v>48</v>
      </c>
      <c r="J59" s="929"/>
      <c r="K59" s="930"/>
      <c r="L59" s="924"/>
      <c r="M59" s="924"/>
      <c r="N59" s="917"/>
      <c r="O59" s="918"/>
      <c r="P59" s="168" t="s">
        <v>175</v>
      </c>
      <c r="Q59" s="161"/>
      <c r="R59" s="168" t="str">
        <f>+IFERROR(VLOOKUP(Q59,[3]DATOS!$E$2:$F$17,2,FALSE),"")</f>
        <v/>
      </c>
      <c r="S59" s="915"/>
      <c r="T59" s="915"/>
      <c r="U59" s="919"/>
      <c r="V59" s="915"/>
      <c r="W59" s="915"/>
      <c r="X59" s="915"/>
      <c r="Y59" s="918"/>
      <c r="Z59" s="916"/>
      <c r="AA59" s="921"/>
      <c r="AB59" s="922"/>
      <c r="AC59" s="923"/>
      <c r="AD59" s="923"/>
      <c r="AE59" s="924"/>
      <c r="AF59" s="924"/>
      <c r="AG59" s="924"/>
      <c r="AH59" s="924"/>
      <c r="AI59" s="924"/>
      <c r="AJ59" s="920"/>
      <c r="AK59" s="926"/>
      <c r="AL59" s="926"/>
      <c r="AM59" s="927"/>
      <c r="AN59" s="914"/>
      <c r="AO59" s="999"/>
      <c r="AP59" s="919"/>
      <c r="AQ59" s="919"/>
      <c r="AR59" s="919"/>
      <c r="AS59" s="919"/>
      <c r="AT59" s="919"/>
      <c r="AU59" s="919"/>
      <c r="AV59" s="919"/>
      <c r="AW59" s="919"/>
      <c r="AX59" s="919"/>
      <c r="AY59" s="919"/>
      <c r="AZ59" s="1003"/>
      <c r="BA59" s="1004"/>
      <c r="BB59" s="1000"/>
      <c r="BC59" s="1000"/>
      <c r="BD59" s="1000"/>
      <c r="BE59" s="1001"/>
    </row>
    <row r="60" spans="1:57" ht="45" customHeight="1">
      <c r="A60" s="916"/>
      <c r="B60" s="928"/>
      <c r="C60" s="918"/>
      <c r="D60" s="918"/>
      <c r="E60" s="917"/>
      <c r="F60" s="918"/>
      <c r="G60" s="918"/>
      <c r="H60" s="167" t="s">
        <v>167</v>
      </c>
      <c r="I60" s="179" t="s">
        <v>48</v>
      </c>
      <c r="J60" s="929"/>
      <c r="K60" s="930"/>
      <c r="L60" s="924"/>
      <c r="M60" s="924"/>
      <c r="N60" s="917"/>
      <c r="O60" s="918"/>
      <c r="P60" s="168" t="s">
        <v>173</v>
      </c>
      <c r="Q60" s="161"/>
      <c r="R60" s="168" t="str">
        <f>+IFERROR(VLOOKUP(Q60,[3]DATOS!$E$2:$F$17,2,FALSE),"")</f>
        <v/>
      </c>
      <c r="S60" s="915"/>
      <c r="T60" s="915"/>
      <c r="U60" s="919"/>
      <c r="V60" s="915"/>
      <c r="W60" s="915"/>
      <c r="X60" s="915"/>
      <c r="Y60" s="918"/>
      <c r="Z60" s="916"/>
      <c r="AA60" s="921"/>
      <c r="AB60" s="922"/>
      <c r="AC60" s="923"/>
      <c r="AD60" s="923"/>
      <c r="AE60" s="924"/>
      <c r="AF60" s="924"/>
      <c r="AG60" s="924"/>
      <c r="AH60" s="924"/>
      <c r="AI60" s="924"/>
      <c r="AJ60" s="920"/>
      <c r="AK60" s="926"/>
      <c r="AL60" s="926"/>
      <c r="AM60" s="927"/>
      <c r="AN60" s="914"/>
      <c r="AO60" s="999"/>
      <c r="AP60" s="919"/>
      <c r="AQ60" s="919"/>
      <c r="AR60" s="919"/>
      <c r="AS60" s="919"/>
      <c r="AT60" s="919"/>
      <c r="AU60" s="919"/>
      <c r="AV60" s="919"/>
      <c r="AW60" s="919"/>
      <c r="AX60" s="919"/>
      <c r="AY60" s="919"/>
      <c r="AZ60" s="1003"/>
      <c r="BA60" s="1004"/>
      <c r="BB60" s="1000"/>
      <c r="BC60" s="1000"/>
      <c r="BD60" s="1000"/>
      <c r="BE60" s="1001"/>
    </row>
    <row r="61" spans="1:57" ht="45" customHeight="1">
      <c r="A61" s="916"/>
      <c r="B61" s="928"/>
      <c r="C61" s="918"/>
      <c r="D61" s="918"/>
      <c r="E61" s="917"/>
      <c r="F61" s="918"/>
      <c r="G61" s="918"/>
      <c r="H61" s="167" t="s">
        <v>166</v>
      </c>
      <c r="I61" s="179" t="s">
        <v>48</v>
      </c>
      <c r="J61" s="929"/>
      <c r="K61" s="930"/>
      <c r="L61" s="924"/>
      <c r="M61" s="924"/>
      <c r="N61" s="917"/>
      <c r="O61" s="918"/>
      <c r="P61" s="168" t="s">
        <v>171</v>
      </c>
      <c r="Q61" s="161"/>
      <c r="R61" s="168" t="str">
        <f>+IFERROR(VLOOKUP(Q61,[3]DATOS!$E$2:$F$17,2,FALSE),"")</f>
        <v/>
      </c>
      <c r="S61" s="915"/>
      <c r="T61" s="915"/>
      <c r="U61" s="919"/>
      <c r="V61" s="915"/>
      <c r="W61" s="915"/>
      <c r="X61" s="915"/>
      <c r="Y61" s="918"/>
      <c r="Z61" s="916"/>
      <c r="AA61" s="921"/>
      <c r="AB61" s="922"/>
      <c r="AC61" s="923"/>
      <c r="AD61" s="923"/>
      <c r="AE61" s="924"/>
      <c r="AF61" s="924"/>
      <c r="AG61" s="924"/>
      <c r="AH61" s="924"/>
      <c r="AI61" s="924"/>
      <c r="AJ61" s="920"/>
      <c r="AK61" s="926"/>
      <c r="AL61" s="926"/>
      <c r="AM61" s="927"/>
      <c r="AN61" s="914"/>
      <c r="AO61" s="999"/>
      <c r="AP61" s="919"/>
      <c r="AQ61" s="919"/>
      <c r="AR61" s="919"/>
      <c r="AS61" s="919"/>
      <c r="AT61" s="919"/>
      <c r="AU61" s="919"/>
      <c r="AV61" s="919"/>
      <c r="AW61" s="919"/>
      <c r="AX61" s="919"/>
      <c r="AY61" s="919"/>
      <c r="AZ61" s="1003"/>
      <c r="BA61" s="1004"/>
      <c r="BB61" s="1000"/>
      <c r="BC61" s="1000"/>
      <c r="BD61" s="1000"/>
      <c r="BE61" s="1001"/>
    </row>
    <row r="62" spans="1:57" ht="45" customHeight="1">
      <c r="A62" s="916"/>
      <c r="B62" s="928"/>
      <c r="C62" s="918"/>
      <c r="D62" s="918"/>
      <c r="E62" s="917"/>
      <c r="F62" s="918"/>
      <c r="G62" s="918"/>
      <c r="H62" s="167" t="s">
        <v>165</v>
      </c>
      <c r="I62" s="179" t="s">
        <v>48</v>
      </c>
      <c r="J62" s="929"/>
      <c r="K62" s="930"/>
      <c r="L62" s="924"/>
      <c r="M62" s="924"/>
      <c r="N62" s="917"/>
      <c r="O62" s="918"/>
      <c r="P62" s="168" t="s">
        <v>170</v>
      </c>
      <c r="Q62" s="161"/>
      <c r="R62" s="168" t="str">
        <f>+IFERROR(VLOOKUP(Q62,[3]DATOS!$E$2:$F$17,2,FALSE),"")</f>
        <v/>
      </c>
      <c r="S62" s="915"/>
      <c r="T62" s="915"/>
      <c r="U62" s="919"/>
      <c r="V62" s="915"/>
      <c r="W62" s="915"/>
      <c r="X62" s="915"/>
      <c r="Y62" s="918"/>
      <c r="Z62" s="916"/>
      <c r="AA62" s="921"/>
      <c r="AB62" s="922"/>
      <c r="AC62" s="923"/>
      <c r="AD62" s="923"/>
      <c r="AE62" s="924"/>
      <c r="AF62" s="924"/>
      <c r="AG62" s="924"/>
      <c r="AH62" s="924"/>
      <c r="AI62" s="924"/>
      <c r="AJ62" s="920"/>
      <c r="AK62" s="926"/>
      <c r="AL62" s="926"/>
      <c r="AM62" s="927"/>
      <c r="AN62" s="914"/>
      <c r="AO62" s="999"/>
      <c r="AP62" s="919"/>
      <c r="AQ62" s="919"/>
      <c r="AR62" s="919"/>
      <c r="AS62" s="919"/>
      <c r="AT62" s="919"/>
      <c r="AU62" s="919"/>
      <c r="AV62" s="919"/>
      <c r="AW62" s="919"/>
      <c r="AX62" s="919"/>
      <c r="AY62" s="919"/>
      <c r="AZ62" s="1003"/>
      <c r="BA62" s="1004"/>
      <c r="BB62" s="1000"/>
      <c r="BC62" s="1000"/>
      <c r="BD62" s="1000"/>
      <c r="BE62" s="1001"/>
    </row>
    <row r="63" spans="1:57" ht="45" customHeight="1">
      <c r="A63" s="916"/>
      <c r="B63" s="928"/>
      <c r="C63" s="918"/>
      <c r="D63" s="918"/>
      <c r="E63" s="917"/>
      <c r="F63" s="918"/>
      <c r="G63" s="918"/>
      <c r="H63" s="167" t="s">
        <v>164</v>
      </c>
      <c r="I63" s="67" t="s">
        <v>49</v>
      </c>
      <c r="J63" s="929"/>
      <c r="K63" s="930"/>
      <c r="L63" s="924"/>
      <c r="M63" s="924"/>
      <c r="N63" s="917"/>
      <c r="O63" s="918"/>
      <c r="P63" s="168" t="s">
        <v>168</v>
      </c>
      <c r="Q63" s="161"/>
      <c r="R63" s="168" t="str">
        <f>+IFERROR(VLOOKUP(Q63,[3]DATOS!$E$2:$F$17,2,FALSE),"")</f>
        <v/>
      </c>
      <c r="S63" s="915"/>
      <c r="T63" s="915"/>
      <c r="U63" s="919"/>
      <c r="V63" s="915"/>
      <c r="W63" s="915"/>
      <c r="X63" s="915"/>
      <c r="Y63" s="918"/>
      <c r="Z63" s="916"/>
      <c r="AA63" s="921"/>
      <c r="AB63" s="922"/>
      <c r="AC63" s="923"/>
      <c r="AD63" s="923"/>
      <c r="AE63" s="924"/>
      <c r="AF63" s="924"/>
      <c r="AG63" s="924"/>
      <c r="AH63" s="924"/>
      <c r="AI63" s="924"/>
      <c r="AJ63" s="920"/>
      <c r="AK63" s="926"/>
      <c r="AL63" s="926"/>
      <c r="AM63" s="927"/>
      <c r="AN63" s="914"/>
      <c r="AO63" s="999"/>
      <c r="AP63" s="919"/>
      <c r="AQ63" s="919"/>
      <c r="AR63" s="919"/>
      <c r="AS63" s="919"/>
      <c r="AT63" s="919"/>
      <c r="AU63" s="919"/>
      <c r="AV63" s="919"/>
      <c r="AW63" s="919"/>
      <c r="AX63" s="919"/>
      <c r="AY63" s="919"/>
      <c r="AZ63" s="1003"/>
      <c r="BA63" s="1004"/>
      <c r="BB63" s="1000"/>
      <c r="BC63" s="1000"/>
      <c r="BD63" s="1000"/>
      <c r="BE63" s="1001"/>
    </row>
    <row r="64" spans="1:57" ht="45" customHeight="1" thickBot="1">
      <c r="A64" s="916"/>
      <c r="B64" s="928"/>
      <c r="C64" s="918"/>
      <c r="D64" s="918"/>
      <c r="E64" s="917"/>
      <c r="F64" s="918"/>
      <c r="G64" s="918"/>
      <c r="H64" s="167" t="s">
        <v>163</v>
      </c>
      <c r="I64" s="67" t="s">
        <v>49</v>
      </c>
      <c r="J64" s="929"/>
      <c r="K64" s="930"/>
      <c r="L64" s="924"/>
      <c r="M64" s="924"/>
      <c r="N64" s="917"/>
      <c r="O64" s="918"/>
      <c r="P64" s="168"/>
      <c r="Q64" s="161"/>
      <c r="R64" s="168"/>
      <c r="S64" s="915"/>
      <c r="T64" s="915"/>
      <c r="U64" s="919"/>
      <c r="V64" s="915"/>
      <c r="W64" s="915"/>
      <c r="X64" s="915"/>
      <c r="Y64" s="918"/>
      <c r="Z64" s="916"/>
      <c r="AA64" s="921"/>
      <c r="AB64" s="922"/>
      <c r="AC64" s="923"/>
      <c r="AD64" s="923"/>
      <c r="AE64" s="924"/>
      <c r="AF64" s="924"/>
      <c r="AG64" s="924"/>
      <c r="AH64" s="924"/>
      <c r="AI64" s="924"/>
      <c r="AJ64" s="920"/>
      <c r="AK64" s="926"/>
      <c r="AL64" s="926"/>
      <c r="AM64" s="927"/>
      <c r="AN64" s="914"/>
      <c r="AO64" s="999"/>
      <c r="AP64" s="919"/>
      <c r="AQ64" s="919"/>
      <c r="AR64" s="919"/>
      <c r="AS64" s="919"/>
      <c r="AT64" s="919"/>
      <c r="AU64" s="919"/>
      <c r="AV64" s="919"/>
      <c r="AW64" s="919"/>
      <c r="AX64" s="919"/>
      <c r="AY64" s="919"/>
      <c r="AZ64" s="1003"/>
      <c r="BA64" s="1004"/>
      <c r="BB64" s="1000"/>
      <c r="BC64" s="1000"/>
      <c r="BD64" s="1000"/>
      <c r="BE64" s="1001"/>
    </row>
    <row r="65" spans="1:57" ht="46.5" customHeight="1">
      <c r="A65" s="916">
        <v>4</v>
      </c>
      <c r="B65" s="928" t="s">
        <v>492</v>
      </c>
      <c r="C65" s="918" t="s">
        <v>593</v>
      </c>
      <c r="D65" s="918" t="s">
        <v>32</v>
      </c>
      <c r="E65" s="1023" t="s">
        <v>594</v>
      </c>
      <c r="F65" s="918" t="s">
        <v>595</v>
      </c>
      <c r="G65" s="918" t="s">
        <v>100</v>
      </c>
      <c r="H65" s="180" t="s">
        <v>194</v>
      </c>
      <c r="I65" s="163" t="s">
        <v>48</v>
      </c>
      <c r="J65" s="939">
        <f>COUNTIF(I65:I83,"Si")</f>
        <v>12</v>
      </c>
      <c r="K65" s="940" t="str">
        <f>+IF(AND(J65&lt;6,J65&gt;0),"Moderado",IF(AND(J65&lt;12,J65&gt;5),"Mayor",IF(AND(J65&lt;20,J65&gt;11),"Catastrófico","Responda las Preguntas de Impacto")))</f>
        <v>Catastrófico</v>
      </c>
      <c r="L65" s="925" t="str">
        <f>IF(AND(EXACT(G65,"Rara vez"),(EXACT(K65,"Moderado"))),"Moderado",IF(AND(EXACT(G65,"Rara vez"),(EXACT(K65,"Mayor"))),"Alto",IF(AND(EXACT(G65,"Rara vez"),(EXACT(K65,"Catastrófico"))),"Extremo",IF(AND(EXACT(G65,"Improbable"),(EXACT(K65,"Moderado"))),"Moderado",IF(AND(EXACT(G65,"Improbable"),(EXACT(K65,"Mayor"))),"Alto",IF(AND(EXACT(G65,"Improbable"),(EXACT(K65,"Catastrófico"))),"Extremo",IF(AND(EXACT(G65,"Posible"),(EXACT(K65,"Moderado"))),"Alto",IF(AND(EXACT(G65,"Posible"),(EXACT(K65,"Mayor"))),"Extremo",IF(AND(EXACT(G65,"Posible"),(EXACT(K65,"Catastrófico"))),"Extremo",IF(AND(EXACT(G65,"Probable"),(EXACT(K65,"Moderado"))),"Alto",IF(AND(EXACT(G65,"Probable"),(EXACT(K65,"Mayor"))),"Extremo",IF(AND(EXACT(G65,"Probable"),(EXACT(K65,"Catastrófico"))),"Extremo",IF(AND(EXACT(G65,"Casi Seguro"),(EXACT(K65,"Moderado"))),"Extremo",IF(AND(EXACT(G65,"Casi Seguro"),(EXACT(K65,"Mayor"))),"Extremo",IF(AND(EXACT(G65,"Casi Seguro"),(EXACT(K65,"Catastrófico"))),"Extremo","")))))))))))))))</f>
        <v>Extremo</v>
      </c>
      <c r="M65" s="925" t="str">
        <f>IF(EXACT(L65,"Bajo"),"Evitar el Riesgo, Reducir el Riesgo, Compartir el Riesgo",IF(EXACT(L65,"Moderado"),"Evitar el Riesgo, Reducir el Riesgo, Compartir el Riesgo",IF(EXACT(L65,"Alto"),"Evitar el Riesgo, Reducir el Riesgo, Compartir el Riesgo",IF(EXACT(L65,"Extremo"),"Evitar el Riesgo, Reducir el Riesgo, Compartir el Riesgo",""))))</f>
        <v>Evitar el Riesgo, Reducir el Riesgo, Compartir el Riesgo</v>
      </c>
      <c r="N65" s="918" t="s">
        <v>597</v>
      </c>
      <c r="O65" s="918" t="s">
        <v>65</v>
      </c>
      <c r="P65" s="181" t="s">
        <v>179</v>
      </c>
      <c r="Q65" s="182" t="s">
        <v>76</v>
      </c>
      <c r="R65" s="181">
        <f>+IFERROR(VLOOKUP(Q65,[3]DATOS!$E$2:$F$17,2,FALSE),"")</f>
        <v>15</v>
      </c>
      <c r="S65" s="934">
        <f>SUM(R65:R71)</f>
        <v>100</v>
      </c>
      <c r="T65" s="934" t="str">
        <f>+IF(AND(S65&lt;=100,S65&gt;=96),"Fuerte",IF(AND(S65&lt;=95,S65&gt;=86),"Moderado",IF(AND(S65&lt;=85,J65&gt;=0),"Débil"," ")))</f>
        <v>Fuerte</v>
      </c>
      <c r="U65" s="919" t="s">
        <v>90</v>
      </c>
      <c r="V65" s="934" t="str">
        <f>IF(AND(EXACT(T65,"Fuerte"),(EXACT(U65,"Fuerte"))),"Fuerte",IF(AND(EXACT(T65,"Fuerte"),(EXACT(U65,"Moderado"))),"Moderado",IF(AND(EXACT(T65,"Fuerte"),(EXACT(U65,"Débil"))),"Débil",IF(AND(EXACT(T65,"Moderado"),(EXACT(U65,"Fuerte"))),"Moderado",IF(AND(EXACT(T65,"Moderado"),(EXACT(U65,"Moderado"))),"Moderado",IF(AND(EXACT(T65,"Moderado"),(EXACT(U65,"Débil"))),"Débil",IF(AND(EXACT(T65,"Débil"),(EXACT(U65,"Fuerte"))),"Débil",IF(AND(EXACT(T65,"Débil"),(EXACT(U65,"Moderado"))),"Débil",IF(AND(EXACT(T65,"Débil"),(EXACT(U65,"Débil"))),"Débil",)))))))))</f>
        <v>Fuerte</v>
      </c>
      <c r="W65" s="934">
        <f>IF(V65="Fuerte",100,IF(V65="Moderado",50,IF(V65="Débil",0)))</f>
        <v>100</v>
      </c>
      <c r="X65" s="934">
        <f>AVERAGE(W65:W83)</f>
        <v>100</v>
      </c>
      <c r="Y65" s="918" t="s">
        <v>983</v>
      </c>
      <c r="Z65" s="916" t="s">
        <v>589</v>
      </c>
      <c r="AA65" s="921" t="s">
        <v>984</v>
      </c>
      <c r="AB65" s="935" t="str">
        <f>+IF(X65=100,"Fuerte",IF(AND(X65&lt;=99,X65&gt;=50),"Moderado",IF(X65&lt;50,"Débil"," ")))</f>
        <v>Fuerte</v>
      </c>
      <c r="AC65" s="923" t="s">
        <v>95</v>
      </c>
      <c r="AD65" s="923" t="s">
        <v>96</v>
      </c>
      <c r="AE65" s="925" t="str">
        <f>IF(AND(OR(AD65="Directamente",AD65="Indirectamente",AD65="No Disminuye"),(AB65="Fuerte"),(AC65="Directamente"),(OR(G65="Rara vez",G65="Improbable",G65="Posible"))),"Rara vez",IF(AND(OR(AD65="Directamente",AD65="Indirectamente",AD65="No Disminuye"),(AB65="Fuerte"),(AC65="Directamente"),(G65="Probable")),"Improbable",IF(AND(OR(AD65="Directamente",AD65="Indirectamente",AD65="No Disminuye"),(AB65="Fuerte"),(AC65="Directamente"),(G65="Casi Seguro")),"Posible",IF(AND(AD65="Directamente",AC65="No disminuye",AB65="Fuerte"),G65,IF(AND(OR(AD65="Directamente",AD65="Indirectamente",AD65="No Disminuye"),AB65="Moderado",AC65="Directamente",(OR(G65="Rara vez",G65="Improbable"))),"Rara vez",IF(AND(OR(AD65="Directamente",AD65="Indirectamente",AD65="No Disminuye"),(AB65="Moderado"),(AC65="Directamente"),(G65="Posible")),"Improbable",IF(AND(OR(AD65="Directamente",AD65="Indirectamente",AD65="No Disminuye"),(AB65="Moderado"),(AC65="Directamente"),(G65="Probable")),"Posible",IF(AND(OR(AD65="Directamente",AD65="Indirectamente",AD65="No Disminuye"),(AB65="Moderado"),(AC65="Directamente"),(G65="Casi Seguro")),"Probable",IF(AND(AD65="Directamente",AC65="No disminuye",AB65="Moderado"),G65,IF(AB65="Débil",G65," ESTA COMBINACION NO ESTÁ CONTEMPLADA EN LA METODOLOGÍA "))))))))))</f>
        <v>Rara vez</v>
      </c>
      <c r="AF65" s="925" t="str">
        <f>IF(AND(OR(AD65="Directamente",AD65="Indirectamente",AD65="No Disminuye"),AB65="Moderado",AC65="Directamente",(OR(G65="Raro",G65="Improbable"))),"Raro",IF(AND(OR(AD65="Directamente",AD65="Indirectamente",AD65="No Disminuye"),(AB65="Moderado"),(AC65="Directamente"),(G65="Posible")),"Improbable",IF(AND(OR(AD65="Directamente",AD65="Indirectamente",AD65="No Disminuye"),(AB65="Moderado"),(AC65="Directamente"),(G65="Probable")),"Posible",IF(AND(OR(AD65="Directamente",AD65="Indirectamente",AD65="No Disminuye"),(AB65="Moderado"),(AC65="Directamente"),(G65="Casi Seguro")),"Probable",IF(AND(AD65="Directamente",AC65="No disminuye",AB65="Moderado"),G65," ")))))</f>
        <v xml:space="preserve"> </v>
      </c>
      <c r="AG65" s="925" t="str">
        <f>K65</f>
        <v>Catastrófico</v>
      </c>
      <c r="AH65" s="925" t="str">
        <f>IF(AND(EXACT(AE65,"Rara vez"),(EXACT(AG65,"Moderado"))),"Moderado",IF(AND(EXACT(AE65,"Rara vez"),(EXACT(AG65,"Mayor"))),"Alto",IF(AND(EXACT(AE65,"Rara vez"),(EXACT(AG65,"Catastrófico"))),"Extremo",IF(AND(EXACT(AE65,"Improbable"),(EXACT(AG65,"Moderado"))),"Moderado",IF(AND(EXACT(AE65,"Improbable"),(EXACT(AG65,"Mayor"))),"Alto",IF(AND(EXACT(AE65,"Improbable"),(EXACT(AG65,"Catastrófico"))),"Extremo",IF(AND(EXACT(AE65,"Posible"),(EXACT(AG65,"Moderado"))),"Alto",IF(AND(EXACT(AE65,"Posible"),(EXACT(AG65,"Mayor"))),"Extremo",IF(AND(EXACT(AE65,"Posible"),(EXACT(AG65,"Catastrófico"))),"Extremo",IF(AND(EXACT(AE65,"Probable"),(EXACT(AG65,"Moderado"))),"Alto",IF(AND(EXACT(AE65,"Probable"),(EXACT(AG65,"Mayor"))),"Extremo",IF(AND(EXACT(AE65,"Probable"),(EXACT(AG65,"Catastrófico"))),"Extremo",IF(AND(EXACT(AE65,"Casi Seguro"),(EXACT(AG65,"Moderado"))),"Extremo",IF(AND(EXACT(AE65,"Casi Seguro"),(EXACT(AG65,"Mayor"))),"Extremo",IF(AND(EXACT(AE65,"Casi Seguro"),(EXACT(AG65,"Catastrófico"))),"Extremo","")))))))))))))))</f>
        <v>Extremo</v>
      </c>
      <c r="AI65" s="925" t="str">
        <f>IF(EXACT(L65,"Bajo"),"Evitar el Riesgo, Reducir el Riesgo, Compartir el Riesg",IF(EXACT(L65,"Moderado"),"Evitar el Riesgo, Reducir el Riesgo, Compartir el Riesgo",IF(EXACT(L65,"Alto"),"Evitar el Riesgo, Reducir el Riesgo, Compartir el Riesgo",IF(EXACT(L65,"Extremo"),"Evitar el Riesgo, Reducir el Riesgo, Compartir el Riesgo",""))))</f>
        <v>Evitar el Riesgo, Reducir el Riesgo, Compartir el Riesgo</v>
      </c>
      <c r="AJ65" s="927" t="s">
        <v>598</v>
      </c>
      <c r="AK65" s="926">
        <v>44197</v>
      </c>
      <c r="AL65" s="926">
        <v>44561</v>
      </c>
      <c r="AM65" s="927" t="s">
        <v>599</v>
      </c>
      <c r="AN65" s="914" t="s">
        <v>600</v>
      </c>
      <c r="AO65" s="1019"/>
      <c r="AP65" s="1002"/>
      <c r="AQ65" s="1002"/>
      <c r="AR65" s="1002"/>
      <c r="AS65" s="1002"/>
      <c r="AT65" s="1002"/>
      <c r="AU65" s="1002"/>
      <c r="AV65" s="1002"/>
      <c r="AW65" s="1002"/>
      <c r="AX65" s="1002"/>
      <c r="AY65" s="1002"/>
      <c r="AZ65" s="1011"/>
      <c r="BA65" s="1014"/>
      <c r="BB65" s="993"/>
      <c r="BC65" s="993"/>
      <c r="BD65" s="993"/>
      <c r="BE65" s="996"/>
    </row>
    <row r="66" spans="1:57" ht="30" customHeight="1">
      <c r="A66" s="916"/>
      <c r="B66" s="928"/>
      <c r="C66" s="918"/>
      <c r="D66" s="918"/>
      <c r="E66" s="1023"/>
      <c r="F66" s="918"/>
      <c r="G66" s="918"/>
      <c r="H66" s="180" t="s">
        <v>187</v>
      </c>
      <c r="I66" s="163" t="s">
        <v>48</v>
      </c>
      <c r="J66" s="939"/>
      <c r="K66" s="940"/>
      <c r="L66" s="925"/>
      <c r="M66" s="925"/>
      <c r="N66" s="918"/>
      <c r="O66" s="918"/>
      <c r="P66" s="181" t="s">
        <v>177</v>
      </c>
      <c r="Q66" s="182" t="s">
        <v>78</v>
      </c>
      <c r="R66" s="181">
        <f>+IFERROR(VLOOKUP(Q66,[3]DATOS!$E$2:$F$17,2,FALSE),"")</f>
        <v>15</v>
      </c>
      <c r="S66" s="934"/>
      <c r="T66" s="934"/>
      <c r="U66" s="919"/>
      <c r="V66" s="934"/>
      <c r="W66" s="934"/>
      <c r="X66" s="934"/>
      <c r="Y66" s="918"/>
      <c r="Z66" s="916"/>
      <c r="AA66" s="921"/>
      <c r="AB66" s="935"/>
      <c r="AC66" s="923"/>
      <c r="AD66" s="923"/>
      <c r="AE66" s="925"/>
      <c r="AF66" s="925"/>
      <c r="AG66" s="925"/>
      <c r="AH66" s="925"/>
      <c r="AI66" s="925"/>
      <c r="AJ66" s="927"/>
      <c r="AK66" s="926"/>
      <c r="AL66" s="926"/>
      <c r="AM66" s="927"/>
      <c r="AN66" s="914"/>
      <c r="AO66" s="1020"/>
      <c r="AP66" s="987"/>
      <c r="AQ66" s="987"/>
      <c r="AR66" s="987"/>
      <c r="AS66" s="987"/>
      <c r="AT66" s="987"/>
      <c r="AU66" s="987"/>
      <c r="AV66" s="987"/>
      <c r="AW66" s="987"/>
      <c r="AX66" s="987"/>
      <c r="AY66" s="987"/>
      <c r="AZ66" s="1012"/>
      <c r="BA66" s="1015"/>
      <c r="BB66" s="994"/>
      <c r="BC66" s="994"/>
      <c r="BD66" s="994"/>
      <c r="BE66" s="997"/>
    </row>
    <row r="67" spans="1:57" ht="30" customHeight="1">
      <c r="A67" s="916"/>
      <c r="B67" s="928"/>
      <c r="C67" s="918"/>
      <c r="D67" s="918"/>
      <c r="E67" s="1023"/>
      <c r="F67" s="918"/>
      <c r="G67" s="918"/>
      <c r="H67" s="180" t="s">
        <v>186</v>
      </c>
      <c r="I67" s="163" t="s">
        <v>49</v>
      </c>
      <c r="J67" s="939"/>
      <c r="K67" s="940"/>
      <c r="L67" s="925"/>
      <c r="M67" s="925"/>
      <c r="N67" s="918"/>
      <c r="O67" s="918"/>
      <c r="P67" s="181" t="s">
        <v>175</v>
      </c>
      <c r="Q67" s="182" t="s">
        <v>80</v>
      </c>
      <c r="R67" s="181">
        <f>+IFERROR(VLOOKUP(Q67,[3]DATOS!$E$2:$F$17,2,FALSE),"")</f>
        <v>15</v>
      </c>
      <c r="S67" s="934"/>
      <c r="T67" s="934"/>
      <c r="U67" s="919"/>
      <c r="V67" s="934"/>
      <c r="W67" s="934"/>
      <c r="X67" s="934"/>
      <c r="Y67" s="918"/>
      <c r="Z67" s="916"/>
      <c r="AA67" s="921"/>
      <c r="AB67" s="935"/>
      <c r="AC67" s="923"/>
      <c r="AD67" s="923"/>
      <c r="AE67" s="925"/>
      <c r="AF67" s="925"/>
      <c r="AG67" s="925"/>
      <c r="AH67" s="925"/>
      <c r="AI67" s="925"/>
      <c r="AJ67" s="927"/>
      <c r="AK67" s="926"/>
      <c r="AL67" s="926"/>
      <c r="AM67" s="927"/>
      <c r="AN67" s="914"/>
      <c r="AO67" s="1020"/>
      <c r="AP67" s="987"/>
      <c r="AQ67" s="987"/>
      <c r="AR67" s="987"/>
      <c r="AS67" s="987"/>
      <c r="AT67" s="987"/>
      <c r="AU67" s="987"/>
      <c r="AV67" s="987"/>
      <c r="AW67" s="987"/>
      <c r="AX67" s="987"/>
      <c r="AY67" s="987"/>
      <c r="AZ67" s="1012"/>
      <c r="BA67" s="1015"/>
      <c r="BB67" s="994"/>
      <c r="BC67" s="994"/>
      <c r="BD67" s="994"/>
      <c r="BE67" s="997"/>
    </row>
    <row r="68" spans="1:57" ht="30" customHeight="1">
      <c r="A68" s="916"/>
      <c r="B68" s="928"/>
      <c r="C68" s="918"/>
      <c r="D68" s="918"/>
      <c r="E68" s="1023"/>
      <c r="F68" s="918"/>
      <c r="G68" s="918"/>
      <c r="H68" s="180" t="s">
        <v>185</v>
      </c>
      <c r="I68" s="163" t="s">
        <v>49</v>
      </c>
      <c r="J68" s="939"/>
      <c r="K68" s="940"/>
      <c r="L68" s="925"/>
      <c r="M68" s="925"/>
      <c r="N68" s="918"/>
      <c r="O68" s="918"/>
      <c r="P68" s="181" t="s">
        <v>173</v>
      </c>
      <c r="Q68" s="182" t="s">
        <v>82</v>
      </c>
      <c r="R68" s="181">
        <f>+IFERROR(VLOOKUP(Q68,[3]DATOS!$E$2:$F$17,2,FALSE),"")</f>
        <v>15</v>
      </c>
      <c r="S68" s="934"/>
      <c r="T68" s="934"/>
      <c r="U68" s="919"/>
      <c r="V68" s="934"/>
      <c r="W68" s="934"/>
      <c r="X68" s="934"/>
      <c r="Y68" s="918"/>
      <c r="Z68" s="916"/>
      <c r="AA68" s="921"/>
      <c r="AB68" s="935"/>
      <c r="AC68" s="923"/>
      <c r="AD68" s="923"/>
      <c r="AE68" s="925"/>
      <c r="AF68" s="925"/>
      <c r="AG68" s="925"/>
      <c r="AH68" s="925"/>
      <c r="AI68" s="925"/>
      <c r="AJ68" s="927"/>
      <c r="AK68" s="926"/>
      <c r="AL68" s="926"/>
      <c r="AM68" s="927"/>
      <c r="AN68" s="914"/>
      <c r="AO68" s="1020"/>
      <c r="AP68" s="987"/>
      <c r="AQ68" s="987"/>
      <c r="AR68" s="987"/>
      <c r="AS68" s="987"/>
      <c r="AT68" s="987"/>
      <c r="AU68" s="987"/>
      <c r="AV68" s="987"/>
      <c r="AW68" s="987"/>
      <c r="AX68" s="987"/>
      <c r="AY68" s="987"/>
      <c r="AZ68" s="1012"/>
      <c r="BA68" s="1015"/>
      <c r="BB68" s="994"/>
      <c r="BC68" s="994"/>
      <c r="BD68" s="994"/>
      <c r="BE68" s="997"/>
    </row>
    <row r="69" spans="1:57" ht="30" customHeight="1">
      <c r="A69" s="916"/>
      <c r="B69" s="928"/>
      <c r="C69" s="918"/>
      <c r="D69" s="918"/>
      <c r="E69" s="1023"/>
      <c r="F69" s="918"/>
      <c r="G69" s="918"/>
      <c r="H69" s="180" t="s">
        <v>184</v>
      </c>
      <c r="I69" s="163" t="s">
        <v>48</v>
      </c>
      <c r="J69" s="939"/>
      <c r="K69" s="940"/>
      <c r="L69" s="925"/>
      <c r="M69" s="925"/>
      <c r="N69" s="918"/>
      <c r="O69" s="918"/>
      <c r="P69" s="181" t="s">
        <v>171</v>
      </c>
      <c r="Q69" s="182" t="s">
        <v>85</v>
      </c>
      <c r="R69" s="181">
        <f>+IFERROR(VLOOKUP(Q69,[3]DATOS!$E$2:$F$17,2,FALSE),"")</f>
        <v>15</v>
      </c>
      <c r="S69" s="934"/>
      <c r="T69" s="934"/>
      <c r="U69" s="919"/>
      <c r="V69" s="934"/>
      <c r="W69" s="934"/>
      <c r="X69" s="934"/>
      <c r="Y69" s="918"/>
      <c r="Z69" s="916"/>
      <c r="AA69" s="921"/>
      <c r="AB69" s="935"/>
      <c r="AC69" s="923"/>
      <c r="AD69" s="923"/>
      <c r="AE69" s="925"/>
      <c r="AF69" s="925"/>
      <c r="AG69" s="925"/>
      <c r="AH69" s="925"/>
      <c r="AI69" s="925"/>
      <c r="AJ69" s="927"/>
      <c r="AK69" s="926"/>
      <c r="AL69" s="926"/>
      <c r="AM69" s="927"/>
      <c r="AN69" s="914"/>
      <c r="AO69" s="1020"/>
      <c r="AP69" s="987"/>
      <c r="AQ69" s="987"/>
      <c r="AR69" s="987"/>
      <c r="AS69" s="987"/>
      <c r="AT69" s="987"/>
      <c r="AU69" s="987"/>
      <c r="AV69" s="987"/>
      <c r="AW69" s="987"/>
      <c r="AX69" s="987"/>
      <c r="AY69" s="987"/>
      <c r="AZ69" s="1012"/>
      <c r="BA69" s="1015"/>
      <c r="BB69" s="994"/>
      <c r="BC69" s="994"/>
      <c r="BD69" s="994"/>
      <c r="BE69" s="997"/>
    </row>
    <row r="70" spans="1:57" ht="30" customHeight="1">
      <c r="A70" s="916"/>
      <c r="B70" s="928"/>
      <c r="C70" s="918"/>
      <c r="D70" s="918"/>
      <c r="E70" s="1023"/>
      <c r="F70" s="918"/>
      <c r="G70" s="918"/>
      <c r="H70" s="180" t="s">
        <v>183</v>
      </c>
      <c r="I70" s="163" t="s">
        <v>48</v>
      </c>
      <c r="J70" s="939"/>
      <c r="K70" s="940"/>
      <c r="L70" s="925"/>
      <c r="M70" s="925"/>
      <c r="N70" s="918"/>
      <c r="O70" s="918"/>
      <c r="P70" s="181" t="s">
        <v>170</v>
      </c>
      <c r="Q70" s="182" t="s">
        <v>98</v>
      </c>
      <c r="R70" s="181">
        <f>+IFERROR(VLOOKUP(Q70,[3]DATOS!$E$2:$F$17,2,FALSE),"")</f>
        <v>15</v>
      </c>
      <c r="S70" s="934"/>
      <c r="T70" s="934"/>
      <c r="U70" s="919"/>
      <c r="V70" s="934"/>
      <c r="W70" s="934"/>
      <c r="X70" s="934"/>
      <c r="Y70" s="918"/>
      <c r="Z70" s="916"/>
      <c r="AA70" s="921"/>
      <c r="AB70" s="935"/>
      <c r="AC70" s="923"/>
      <c r="AD70" s="923"/>
      <c r="AE70" s="925"/>
      <c r="AF70" s="925"/>
      <c r="AG70" s="925"/>
      <c r="AH70" s="925"/>
      <c r="AI70" s="925"/>
      <c r="AJ70" s="927"/>
      <c r="AK70" s="926"/>
      <c r="AL70" s="926"/>
      <c r="AM70" s="927"/>
      <c r="AN70" s="914"/>
      <c r="AO70" s="1020"/>
      <c r="AP70" s="987"/>
      <c r="AQ70" s="987"/>
      <c r="AR70" s="987"/>
      <c r="AS70" s="987"/>
      <c r="AT70" s="987"/>
      <c r="AU70" s="987"/>
      <c r="AV70" s="987"/>
      <c r="AW70" s="987"/>
      <c r="AX70" s="987"/>
      <c r="AY70" s="987"/>
      <c r="AZ70" s="1012"/>
      <c r="BA70" s="1015"/>
      <c r="BB70" s="994"/>
      <c r="BC70" s="994"/>
      <c r="BD70" s="994"/>
      <c r="BE70" s="997"/>
    </row>
    <row r="71" spans="1:57" ht="30" customHeight="1">
      <c r="A71" s="916"/>
      <c r="B71" s="928"/>
      <c r="C71" s="918"/>
      <c r="D71" s="918"/>
      <c r="E71" s="1023"/>
      <c r="F71" s="918"/>
      <c r="G71" s="918"/>
      <c r="H71" s="180" t="s">
        <v>182</v>
      </c>
      <c r="I71" s="163" t="s">
        <v>48</v>
      </c>
      <c r="J71" s="939"/>
      <c r="K71" s="940"/>
      <c r="L71" s="925"/>
      <c r="M71" s="925"/>
      <c r="N71" s="918"/>
      <c r="O71" s="918"/>
      <c r="P71" s="181" t="s">
        <v>168</v>
      </c>
      <c r="Q71" s="182" t="s">
        <v>87</v>
      </c>
      <c r="R71" s="181">
        <f>+IFERROR(VLOOKUP(Q71,[3]DATOS!$E$2:$F$17,2,FALSE),"")</f>
        <v>10</v>
      </c>
      <c r="S71" s="934"/>
      <c r="T71" s="934"/>
      <c r="U71" s="919"/>
      <c r="V71" s="934"/>
      <c r="W71" s="934"/>
      <c r="X71" s="934"/>
      <c r="Y71" s="918"/>
      <c r="Z71" s="916"/>
      <c r="AA71" s="921"/>
      <c r="AB71" s="935"/>
      <c r="AC71" s="923"/>
      <c r="AD71" s="923"/>
      <c r="AE71" s="925"/>
      <c r="AF71" s="925"/>
      <c r="AG71" s="925"/>
      <c r="AH71" s="925"/>
      <c r="AI71" s="925"/>
      <c r="AJ71" s="927"/>
      <c r="AK71" s="926"/>
      <c r="AL71" s="926"/>
      <c r="AM71" s="927"/>
      <c r="AN71" s="914"/>
      <c r="AO71" s="1020"/>
      <c r="AP71" s="987"/>
      <c r="AQ71" s="987"/>
      <c r="AR71" s="987"/>
      <c r="AS71" s="987"/>
      <c r="AT71" s="987"/>
      <c r="AU71" s="987"/>
      <c r="AV71" s="987"/>
      <c r="AW71" s="987"/>
      <c r="AX71" s="987"/>
      <c r="AY71" s="987"/>
      <c r="AZ71" s="1012"/>
      <c r="BA71" s="1015"/>
      <c r="BB71" s="994"/>
      <c r="BC71" s="994"/>
      <c r="BD71" s="994"/>
      <c r="BE71" s="997"/>
    </row>
    <row r="72" spans="1:57" ht="72" customHeight="1">
      <c r="A72" s="916"/>
      <c r="B72" s="928"/>
      <c r="C72" s="918"/>
      <c r="D72" s="918"/>
      <c r="E72" s="1023"/>
      <c r="F72" s="918"/>
      <c r="G72" s="918"/>
      <c r="H72" s="180" t="s">
        <v>181</v>
      </c>
      <c r="I72" s="163" t="s">
        <v>49</v>
      </c>
      <c r="J72" s="939"/>
      <c r="K72" s="940"/>
      <c r="L72" s="925"/>
      <c r="M72" s="925"/>
      <c r="N72" s="918"/>
      <c r="O72" s="918"/>
      <c r="P72" s="934"/>
      <c r="Q72" s="919"/>
      <c r="R72" s="934"/>
      <c r="S72" s="934"/>
      <c r="T72" s="934"/>
      <c r="U72" s="919"/>
      <c r="V72" s="934"/>
      <c r="W72" s="934"/>
      <c r="X72" s="934"/>
      <c r="Y72" s="918"/>
      <c r="Z72" s="916"/>
      <c r="AA72" s="921"/>
      <c r="AB72" s="935"/>
      <c r="AC72" s="923"/>
      <c r="AD72" s="923"/>
      <c r="AE72" s="925"/>
      <c r="AF72" s="925"/>
      <c r="AG72" s="925"/>
      <c r="AH72" s="925"/>
      <c r="AI72" s="925"/>
      <c r="AJ72" s="927"/>
      <c r="AK72" s="926"/>
      <c r="AL72" s="926"/>
      <c r="AM72" s="927"/>
      <c r="AN72" s="914"/>
      <c r="AO72" s="1021"/>
      <c r="AP72" s="988"/>
      <c r="AQ72" s="988"/>
      <c r="AR72" s="988"/>
      <c r="AS72" s="988"/>
      <c r="AT72" s="988"/>
      <c r="AU72" s="988"/>
      <c r="AV72" s="988"/>
      <c r="AW72" s="988"/>
      <c r="AX72" s="988"/>
      <c r="AY72" s="988"/>
      <c r="AZ72" s="1013"/>
      <c r="BA72" s="1016"/>
      <c r="BB72" s="995"/>
      <c r="BC72" s="995"/>
      <c r="BD72" s="995"/>
      <c r="BE72" s="998"/>
    </row>
    <row r="73" spans="1:57" ht="45" customHeight="1">
      <c r="A73" s="916"/>
      <c r="B73" s="928"/>
      <c r="C73" s="918"/>
      <c r="D73" s="918"/>
      <c r="E73" s="1023"/>
      <c r="F73" s="918"/>
      <c r="G73" s="918"/>
      <c r="H73" s="180" t="s">
        <v>180</v>
      </c>
      <c r="I73" s="163" t="s">
        <v>48</v>
      </c>
      <c r="J73" s="939"/>
      <c r="K73" s="940"/>
      <c r="L73" s="925"/>
      <c r="M73" s="925"/>
      <c r="N73" s="918"/>
      <c r="O73" s="918"/>
      <c r="P73" s="934"/>
      <c r="Q73" s="919"/>
      <c r="R73" s="934"/>
      <c r="S73" s="934"/>
      <c r="T73" s="934"/>
      <c r="U73" s="919"/>
      <c r="V73" s="934"/>
      <c r="W73" s="934"/>
      <c r="X73" s="934"/>
      <c r="Y73" s="918"/>
      <c r="Z73" s="916"/>
      <c r="AA73" s="921"/>
      <c r="AB73" s="935"/>
      <c r="AC73" s="923"/>
      <c r="AD73" s="923"/>
      <c r="AE73" s="925"/>
      <c r="AF73" s="925"/>
      <c r="AG73" s="925"/>
      <c r="AH73" s="925"/>
      <c r="AI73" s="925"/>
      <c r="AJ73" s="927"/>
      <c r="AK73" s="926"/>
      <c r="AL73" s="926"/>
      <c r="AM73" s="927"/>
      <c r="AN73" s="914"/>
      <c r="AO73" s="999"/>
      <c r="AP73" s="919"/>
      <c r="AQ73" s="919"/>
      <c r="AR73" s="919"/>
      <c r="AS73" s="919"/>
      <c r="AT73" s="919"/>
      <c r="AU73" s="919"/>
      <c r="AV73" s="919"/>
      <c r="AW73" s="919"/>
      <c r="AX73" s="919"/>
      <c r="AY73" s="919"/>
      <c r="AZ73" s="1003"/>
      <c r="BA73" s="1004"/>
      <c r="BB73" s="1000"/>
      <c r="BC73" s="1000"/>
      <c r="BD73" s="1000"/>
      <c r="BE73" s="1001"/>
    </row>
    <row r="74" spans="1:57" ht="45" customHeight="1">
      <c r="A74" s="916"/>
      <c r="B74" s="928"/>
      <c r="C74" s="918"/>
      <c r="D74" s="918"/>
      <c r="E74" s="1023"/>
      <c r="F74" s="918"/>
      <c r="G74" s="918"/>
      <c r="H74" s="180" t="s">
        <v>178</v>
      </c>
      <c r="I74" s="163" t="s">
        <v>48</v>
      </c>
      <c r="J74" s="939"/>
      <c r="K74" s="940"/>
      <c r="L74" s="925"/>
      <c r="M74" s="925"/>
      <c r="N74" s="918"/>
      <c r="O74" s="918"/>
      <c r="P74" s="934"/>
      <c r="Q74" s="919"/>
      <c r="R74" s="934"/>
      <c r="S74" s="934"/>
      <c r="T74" s="934"/>
      <c r="U74" s="919"/>
      <c r="V74" s="934"/>
      <c r="W74" s="934"/>
      <c r="X74" s="934"/>
      <c r="Y74" s="918"/>
      <c r="Z74" s="916"/>
      <c r="AA74" s="921"/>
      <c r="AB74" s="935"/>
      <c r="AC74" s="923"/>
      <c r="AD74" s="923"/>
      <c r="AE74" s="925"/>
      <c r="AF74" s="925"/>
      <c r="AG74" s="925"/>
      <c r="AH74" s="925"/>
      <c r="AI74" s="925"/>
      <c r="AJ74" s="927"/>
      <c r="AK74" s="926"/>
      <c r="AL74" s="926"/>
      <c r="AM74" s="927"/>
      <c r="AN74" s="914"/>
      <c r="AO74" s="999"/>
      <c r="AP74" s="919"/>
      <c r="AQ74" s="919"/>
      <c r="AR74" s="919"/>
      <c r="AS74" s="919"/>
      <c r="AT74" s="919"/>
      <c r="AU74" s="919"/>
      <c r="AV74" s="919"/>
      <c r="AW74" s="919"/>
      <c r="AX74" s="919"/>
      <c r="AY74" s="919"/>
      <c r="AZ74" s="1003"/>
      <c r="BA74" s="1004"/>
      <c r="BB74" s="1000"/>
      <c r="BC74" s="1000"/>
      <c r="BD74" s="1000"/>
      <c r="BE74" s="1001"/>
    </row>
    <row r="75" spans="1:57" ht="45" customHeight="1">
      <c r="A75" s="916"/>
      <c r="B75" s="928"/>
      <c r="C75" s="918"/>
      <c r="D75" s="918"/>
      <c r="E75" s="1023"/>
      <c r="F75" s="918"/>
      <c r="G75" s="918"/>
      <c r="H75" s="180" t="s">
        <v>176</v>
      </c>
      <c r="I75" s="163" t="s">
        <v>48</v>
      </c>
      <c r="J75" s="939"/>
      <c r="K75" s="940"/>
      <c r="L75" s="925"/>
      <c r="M75" s="925"/>
      <c r="N75" s="918"/>
      <c r="O75" s="918"/>
      <c r="P75" s="934"/>
      <c r="Q75" s="919"/>
      <c r="R75" s="934"/>
      <c r="S75" s="934"/>
      <c r="T75" s="934"/>
      <c r="U75" s="919"/>
      <c r="V75" s="934"/>
      <c r="W75" s="934"/>
      <c r="X75" s="934"/>
      <c r="Y75" s="918"/>
      <c r="Z75" s="916"/>
      <c r="AA75" s="921"/>
      <c r="AB75" s="935"/>
      <c r="AC75" s="923"/>
      <c r="AD75" s="923"/>
      <c r="AE75" s="925"/>
      <c r="AF75" s="925"/>
      <c r="AG75" s="925"/>
      <c r="AH75" s="925"/>
      <c r="AI75" s="925"/>
      <c r="AJ75" s="927"/>
      <c r="AK75" s="926"/>
      <c r="AL75" s="926"/>
      <c r="AM75" s="927"/>
      <c r="AN75" s="914"/>
      <c r="AO75" s="999"/>
      <c r="AP75" s="919"/>
      <c r="AQ75" s="919"/>
      <c r="AR75" s="919"/>
      <c r="AS75" s="919"/>
      <c r="AT75" s="919"/>
      <c r="AU75" s="919"/>
      <c r="AV75" s="919"/>
      <c r="AW75" s="919"/>
      <c r="AX75" s="919"/>
      <c r="AY75" s="919"/>
      <c r="AZ75" s="1003"/>
      <c r="BA75" s="1004"/>
      <c r="BB75" s="1000"/>
      <c r="BC75" s="1000"/>
      <c r="BD75" s="1000"/>
      <c r="BE75" s="1001"/>
    </row>
    <row r="76" spans="1:57" ht="45" customHeight="1">
      <c r="A76" s="916"/>
      <c r="B76" s="928"/>
      <c r="C76" s="918"/>
      <c r="D76" s="918"/>
      <c r="E76" s="917" t="s">
        <v>596</v>
      </c>
      <c r="F76" s="918"/>
      <c r="G76" s="918"/>
      <c r="H76" s="180" t="s">
        <v>174</v>
      </c>
      <c r="I76" s="163" t="s">
        <v>48</v>
      </c>
      <c r="J76" s="939"/>
      <c r="K76" s="940"/>
      <c r="L76" s="925"/>
      <c r="M76" s="925"/>
      <c r="N76" s="918" t="s">
        <v>985</v>
      </c>
      <c r="O76" s="918" t="s">
        <v>65</v>
      </c>
      <c r="P76" s="181" t="s">
        <v>179</v>
      </c>
      <c r="Q76" s="182" t="s">
        <v>76</v>
      </c>
      <c r="R76" s="181">
        <f>+IFERROR(VLOOKUP(Q76,[3]DATOS!$E$2:$F$17,2,FALSE),"")</f>
        <v>15</v>
      </c>
      <c r="S76" s="934">
        <f>SUM(R76:R82)</f>
        <v>100</v>
      </c>
      <c r="T76" s="934" t="str">
        <f>+IF(AND(S76&lt;=100,S76&gt;=96),"Fuerte",IF(AND(S76&lt;=95,S76&gt;=86),"Moderado",IF(AND(S76&lt;=85,J76&gt;=0),"Débil"," ")))</f>
        <v>Fuerte</v>
      </c>
      <c r="U76" s="919"/>
      <c r="V76" s="934">
        <f>IF(AND(EXACT(T76,"Fuerte"),(EXACT(U76,"Fuerte"))),"Fuerte",IF(AND(EXACT(T76,"Fuerte"),(EXACT(U76,"Moderado"))),"Moderado",IF(AND(EXACT(T76,"Fuerte"),(EXACT(U76,"Débil"))),"Débil",IF(AND(EXACT(T76,"Moderado"),(EXACT(U76,"Fuerte"))),"Moderado",IF(AND(EXACT(T76,"Moderado"),(EXACT(U76,"Moderado"))),"Moderado",IF(AND(EXACT(T76,"Moderado"),(EXACT(U76,"Débil"))),"Débil",IF(AND(EXACT(T76,"Débil"),(EXACT(U76,"Fuerte"))),"Débil",IF(AND(EXACT(T76,"Débil"),(EXACT(U76,"Moderado"))),"Débil",IF(AND(EXACT(T76,"Débil"),(EXACT(U76,"Débil"))),"Débil",)))))))))</f>
        <v>0</v>
      </c>
      <c r="W76" s="934" t="b">
        <f>IF(V76="Fuerte",100,IF(V76="Moderado",50,IF(V76="Débil",0)))</f>
        <v>0</v>
      </c>
      <c r="X76" s="934"/>
      <c r="Y76" s="918"/>
      <c r="Z76" s="916"/>
      <c r="AA76" s="921"/>
      <c r="AB76" s="935"/>
      <c r="AC76" s="923"/>
      <c r="AD76" s="923"/>
      <c r="AE76" s="925"/>
      <c r="AF76" s="925"/>
      <c r="AG76" s="925"/>
      <c r="AH76" s="925"/>
      <c r="AI76" s="925"/>
      <c r="AJ76" s="920" t="s">
        <v>601</v>
      </c>
      <c r="AK76" s="926"/>
      <c r="AL76" s="926"/>
      <c r="AM76" s="927"/>
      <c r="AN76" s="914" t="s">
        <v>986</v>
      </c>
      <c r="AO76" s="999"/>
      <c r="AP76" s="919"/>
      <c r="AQ76" s="919"/>
      <c r="AR76" s="919"/>
      <c r="AS76" s="919"/>
      <c r="AT76" s="919"/>
      <c r="AU76" s="919"/>
      <c r="AV76" s="919"/>
      <c r="AW76" s="919"/>
      <c r="AX76" s="919"/>
      <c r="AY76" s="919"/>
      <c r="AZ76" s="1003"/>
      <c r="BA76" s="1004"/>
      <c r="BB76" s="1000"/>
      <c r="BC76" s="1000"/>
      <c r="BD76" s="1000"/>
      <c r="BE76" s="1001"/>
    </row>
    <row r="77" spans="1:57" ht="45" customHeight="1">
      <c r="A77" s="916"/>
      <c r="B77" s="928"/>
      <c r="C77" s="918"/>
      <c r="D77" s="918"/>
      <c r="E77" s="917"/>
      <c r="F77" s="918"/>
      <c r="G77" s="918"/>
      <c r="H77" s="183" t="s">
        <v>172</v>
      </c>
      <c r="I77" s="163" t="s">
        <v>48</v>
      </c>
      <c r="J77" s="939"/>
      <c r="K77" s="940"/>
      <c r="L77" s="925"/>
      <c r="M77" s="925"/>
      <c r="N77" s="918"/>
      <c r="O77" s="918"/>
      <c r="P77" s="181" t="s">
        <v>177</v>
      </c>
      <c r="Q77" s="182" t="s">
        <v>78</v>
      </c>
      <c r="R77" s="181">
        <f>+IFERROR(VLOOKUP(Q77,[3]DATOS!$E$2:$F$17,2,FALSE),"")</f>
        <v>15</v>
      </c>
      <c r="S77" s="934"/>
      <c r="T77" s="934"/>
      <c r="U77" s="919"/>
      <c r="V77" s="934"/>
      <c r="W77" s="934"/>
      <c r="X77" s="934"/>
      <c r="Y77" s="918"/>
      <c r="Z77" s="916"/>
      <c r="AA77" s="921"/>
      <c r="AB77" s="935"/>
      <c r="AC77" s="923"/>
      <c r="AD77" s="923"/>
      <c r="AE77" s="925"/>
      <c r="AF77" s="925"/>
      <c r="AG77" s="925"/>
      <c r="AH77" s="925"/>
      <c r="AI77" s="925"/>
      <c r="AJ77" s="920"/>
      <c r="AK77" s="926"/>
      <c r="AL77" s="926"/>
      <c r="AM77" s="927"/>
      <c r="AN77" s="914"/>
      <c r="AO77" s="999"/>
      <c r="AP77" s="919"/>
      <c r="AQ77" s="919"/>
      <c r="AR77" s="919"/>
      <c r="AS77" s="919"/>
      <c r="AT77" s="919"/>
      <c r="AU77" s="919"/>
      <c r="AV77" s="919"/>
      <c r="AW77" s="919"/>
      <c r="AX77" s="919"/>
      <c r="AY77" s="919"/>
      <c r="AZ77" s="1003"/>
      <c r="BA77" s="1004"/>
      <c r="BB77" s="1000"/>
      <c r="BC77" s="1000"/>
      <c r="BD77" s="1000"/>
      <c r="BE77" s="1001"/>
    </row>
    <row r="78" spans="1:57" ht="45" customHeight="1">
      <c r="A78" s="916"/>
      <c r="B78" s="928"/>
      <c r="C78" s="918"/>
      <c r="D78" s="918"/>
      <c r="E78" s="917"/>
      <c r="F78" s="918"/>
      <c r="G78" s="918"/>
      <c r="H78" s="183" t="s">
        <v>169</v>
      </c>
      <c r="I78" s="163" t="s">
        <v>48</v>
      </c>
      <c r="J78" s="939"/>
      <c r="K78" s="940"/>
      <c r="L78" s="925"/>
      <c r="M78" s="925"/>
      <c r="N78" s="918"/>
      <c r="O78" s="918"/>
      <c r="P78" s="181" t="s">
        <v>175</v>
      </c>
      <c r="Q78" s="182" t="s">
        <v>80</v>
      </c>
      <c r="R78" s="181">
        <f>+IFERROR(VLOOKUP(Q78,[3]DATOS!$E$2:$F$17,2,FALSE),"")</f>
        <v>15</v>
      </c>
      <c r="S78" s="934"/>
      <c r="T78" s="934"/>
      <c r="U78" s="919"/>
      <c r="V78" s="934"/>
      <c r="W78" s="934"/>
      <c r="X78" s="934"/>
      <c r="Y78" s="918"/>
      <c r="Z78" s="916"/>
      <c r="AA78" s="921"/>
      <c r="AB78" s="935"/>
      <c r="AC78" s="923"/>
      <c r="AD78" s="923"/>
      <c r="AE78" s="925"/>
      <c r="AF78" s="925"/>
      <c r="AG78" s="925"/>
      <c r="AH78" s="925"/>
      <c r="AI78" s="925"/>
      <c r="AJ78" s="920"/>
      <c r="AK78" s="926"/>
      <c r="AL78" s="926"/>
      <c r="AM78" s="927"/>
      <c r="AN78" s="914"/>
      <c r="AO78" s="999"/>
      <c r="AP78" s="919"/>
      <c r="AQ78" s="919"/>
      <c r="AR78" s="919"/>
      <c r="AS78" s="919"/>
      <c r="AT78" s="919"/>
      <c r="AU78" s="919"/>
      <c r="AV78" s="919"/>
      <c r="AW78" s="919"/>
      <c r="AX78" s="919"/>
      <c r="AY78" s="919"/>
      <c r="AZ78" s="1003"/>
      <c r="BA78" s="1004"/>
      <c r="BB78" s="1000"/>
      <c r="BC78" s="1000"/>
      <c r="BD78" s="1000"/>
      <c r="BE78" s="1001"/>
    </row>
    <row r="79" spans="1:57" ht="45" customHeight="1">
      <c r="A79" s="916"/>
      <c r="B79" s="928"/>
      <c r="C79" s="918"/>
      <c r="D79" s="918"/>
      <c r="E79" s="917"/>
      <c r="F79" s="918"/>
      <c r="G79" s="918"/>
      <c r="H79" s="183" t="s">
        <v>167</v>
      </c>
      <c r="I79" s="163" t="s">
        <v>48</v>
      </c>
      <c r="J79" s="939"/>
      <c r="K79" s="940"/>
      <c r="L79" s="925"/>
      <c r="M79" s="925"/>
      <c r="N79" s="918"/>
      <c r="O79" s="918"/>
      <c r="P79" s="181" t="s">
        <v>173</v>
      </c>
      <c r="Q79" s="182" t="s">
        <v>82</v>
      </c>
      <c r="R79" s="181">
        <f>+IFERROR(VLOOKUP(Q79,[3]DATOS!$E$2:$F$17,2,FALSE),"")</f>
        <v>15</v>
      </c>
      <c r="S79" s="934"/>
      <c r="T79" s="934"/>
      <c r="U79" s="919"/>
      <c r="V79" s="934"/>
      <c r="W79" s="934"/>
      <c r="X79" s="934"/>
      <c r="Y79" s="918"/>
      <c r="Z79" s="916"/>
      <c r="AA79" s="921"/>
      <c r="AB79" s="935"/>
      <c r="AC79" s="923"/>
      <c r="AD79" s="923"/>
      <c r="AE79" s="925"/>
      <c r="AF79" s="925"/>
      <c r="AG79" s="925"/>
      <c r="AH79" s="925"/>
      <c r="AI79" s="925"/>
      <c r="AJ79" s="920"/>
      <c r="AK79" s="926"/>
      <c r="AL79" s="926"/>
      <c r="AM79" s="927"/>
      <c r="AN79" s="914"/>
      <c r="AO79" s="999"/>
      <c r="AP79" s="919"/>
      <c r="AQ79" s="919"/>
      <c r="AR79" s="919"/>
      <c r="AS79" s="919"/>
      <c r="AT79" s="919"/>
      <c r="AU79" s="919"/>
      <c r="AV79" s="919"/>
      <c r="AW79" s="919"/>
      <c r="AX79" s="919"/>
      <c r="AY79" s="919"/>
      <c r="AZ79" s="1003"/>
      <c r="BA79" s="1004"/>
      <c r="BB79" s="1000"/>
      <c r="BC79" s="1000"/>
      <c r="BD79" s="1000"/>
      <c r="BE79" s="1001"/>
    </row>
    <row r="80" spans="1:57" ht="45" customHeight="1">
      <c r="A80" s="916"/>
      <c r="B80" s="928"/>
      <c r="C80" s="918"/>
      <c r="D80" s="918"/>
      <c r="E80" s="917"/>
      <c r="F80" s="918"/>
      <c r="G80" s="918"/>
      <c r="H80" s="183" t="s">
        <v>166</v>
      </c>
      <c r="I80" s="163" t="s">
        <v>49</v>
      </c>
      <c r="J80" s="939"/>
      <c r="K80" s="940"/>
      <c r="L80" s="925"/>
      <c r="M80" s="925"/>
      <c r="N80" s="918"/>
      <c r="O80" s="918"/>
      <c r="P80" s="181" t="s">
        <v>171</v>
      </c>
      <c r="Q80" s="182" t="s">
        <v>85</v>
      </c>
      <c r="R80" s="181">
        <f>+IFERROR(VLOOKUP(Q80,[3]DATOS!$E$2:$F$17,2,FALSE),"")</f>
        <v>15</v>
      </c>
      <c r="S80" s="934"/>
      <c r="T80" s="934"/>
      <c r="U80" s="919"/>
      <c r="V80" s="934"/>
      <c r="W80" s="934"/>
      <c r="X80" s="934"/>
      <c r="Y80" s="918"/>
      <c r="Z80" s="916"/>
      <c r="AA80" s="921"/>
      <c r="AB80" s="935"/>
      <c r="AC80" s="923"/>
      <c r="AD80" s="923"/>
      <c r="AE80" s="925"/>
      <c r="AF80" s="925"/>
      <c r="AG80" s="925"/>
      <c r="AH80" s="925"/>
      <c r="AI80" s="925"/>
      <c r="AJ80" s="920"/>
      <c r="AK80" s="926"/>
      <c r="AL80" s="926"/>
      <c r="AM80" s="927"/>
      <c r="AN80" s="914"/>
      <c r="AO80" s="999"/>
      <c r="AP80" s="919"/>
      <c r="AQ80" s="919"/>
      <c r="AR80" s="919"/>
      <c r="AS80" s="919"/>
      <c r="AT80" s="919"/>
      <c r="AU80" s="919"/>
      <c r="AV80" s="919"/>
      <c r="AW80" s="919"/>
      <c r="AX80" s="919"/>
      <c r="AY80" s="919"/>
      <c r="AZ80" s="1003"/>
      <c r="BA80" s="1004"/>
      <c r="BB80" s="1000"/>
      <c r="BC80" s="1000"/>
      <c r="BD80" s="1000"/>
      <c r="BE80" s="1001"/>
    </row>
    <row r="81" spans="1:57" ht="45" customHeight="1">
      <c r="A81" s="916"/>
      <c r="B81" s="928"/>
      <c r="C81" s="918"/>
      <c r="D81" s="918"/>
      <c r="E81" s="917"/>
      <c r="F81" s="918"/>
      <c r="G81" s="918"/>
      <c r="H81" s="183" t="s">
        <v>165</v>
      </c>
      <c r="I81" s="163" t="s">
        <v>49</v>
      </c>
      <c r="J81" s="939"/>
      <c r="K81" s="940"/>
      <c r="L81" s="925"/>
      <c r="M81" s="925"/>
      <c r="N81" s="918"/>
      <c r="O81" s="918"/>
      <c r="P81" s="181" t="s">
        <v>170</v>
      </c>
      <c r="Q81" s="182" t="s">
        <v>98</v>
      </c>
      <c r="R81" s="181">
        <f>+IFERROR(VLOOKUP(Q81,[3]DATOS!$E$2:$F$17,2,FALSE),"")</f>
        <v>15</v>
      </c>
      <c r="S81" s="934"/>
      <c r="T81" s="934"/>
      <c r="U81" s="919"/>
      <c r="V81" s="934"/>
      <c r="W81" s="934"/>
      <c r="X81" s="934"/>
      <c r="Y81" s="918"/>
      <c r="Z81" s="916"/>
      <c r="AA81" s="921"/>
      <c r="AB81" s="935"/>
      <c r="AC81" s="923"/>
      <c r="AD81" s="923"/>
      <c r="AE81" s="925"/>
      <c r="AF81" s="925"/>
      <c r="AG81" s="925"/>
      <c r="AH81" s="925"/>
      <c r="AI81" s="925"/>
      <c r="AJ81" s="920"/>
      <c r="AK81" s="926"/>
      <c r="AL81" s="926"/>
      <c r="AM81" s="927"/>
      <c r="AN81" s="914"/>
      <c r="AO81" s="999"/>
      <c r="AP81" s="919"/>
      <c r="AQ81" s="919"/>
      <c r="AR81" s="919"/>
      <c r="AS81" s="919"/>
      <c r="AT81" s="919"/>
      <c r="AU81" s="919"/>
      <c r="AV81" s="919"/>
      <c r="AW81" s="919"/>
      <c r="AX81" s="919"/>
      <c r="AY81" s="919"/>
      <c r="AZ81" s="1003"/>
      <c r="BA81" s="1004"/>
      <c r="BB81" s="1000"/>
      <c r="BC81" s="1000"/>
      <c r="BD81" s="1000"/>
      <c r="BE81" s="1001"/>
    </row>
    <row r="82" spans="1:57" ht="45" customHeight="1">
      <c r="A82" s="916"/>
      <c r="B82" s="928"/>
      <c r="C82" s="918"/>
      <c r="D82" s="918"/>
      <c r="E82" s="917"/>
      <c r="F82" s="918"/>
      <c r="G82" s="918"/>
      <c r="H82" s="183" t="s">
        <v>164</v>
      </c>
      <c r="I82" s="163" t="s">
        <v>49</v>
      </c>
      <c r="J82" s="939"/>
      <c r="K82" s="940"/>
      <c r="L82" s="925"/>
      <c r="M82" s="925"/>
      <c r="N82" s="918"/>
      <c r="O82" s="918"/>
      <c r="P82" s="181" t="s">
        <v>168</v>
      </c>
      <c r="Q82" s="182" t="s">
        <v>87</v>
      </c>
      <c r="R82" s="181">
        <f>+IFERROR(VLOOKUP(Q82,[3]DATOS!$E$2:$F$17,2,FALSE),"")</f>
        <v>10</v>
      </c>
      <c r="S82" s="934"/>
      <c r="T82" s="934"/>
      <c r="U82" s="919"/>
      <c r="V82" s="934"/>
      <c r="W82" s="934"/>
      <c r="X82" s="934"/>
      <c r="Y82" s="918"/>
      <c r="Z82" s="916"/>
      <c r="AA82" s="921"/>
      <c r="AB82" s="935"/>
      <c r="AC82" s="923"/>
      <c r="AD82" s="923"/>
      <c r="AE82" s="925"/>
      <c r="AF82" s="925"/>
      <c r="AG82" s="925"/>
      <c r="AH82" s="925"/>
      <c r="AI82" s="925"/>
      <c r="AJ82" s="920"/>
      <c r="AK82" s="926"/>
      <c r="AL82" s="926"/>
      <c r="AM82" s="927"/>
      <c r="AN82" s="914"/>
      <c r="AO82" s="999"/>
      <c r="AP82" s="919"/>
      <c r="AQ82" s="919"/>
      <c r="AR82" s="919"/>
      <c r="AS82" s="919"/>
      <c r="AT82" s="919"/>
      <c r="AU82" s="919"/>
      <c r="AV82" s="919"/>
      <c r="AW82" s="919"/>
      <c r="AX82" s="919"/>
      <c r="AY82" s="919"/>
      <c r="AZ82" s="1003"/>
      <c r="BA82" s="1004"/>
      <c r="BB82" s="1000"/>
      <c r="BC82" s="1000"/>
      <c r="BD82" s="1000"/>
      <c r="BE82" s="1001"/>
    </row>
    <row r="83" spans="1:57" ht="45" customHeight="1" thickBot="1">
      <c r="A83" s="916"/>
      <c r="B83" s="928"/>
      <c r="C83" s="918"/>
      <c r="D83" s="918"/>
      <c r="E83" s="917"/>
      <c r="F83" s="918"/>
      <c r="G83" s="918"/>
      <c r="H83" s="183" t="s">
        <v>163</v>
      </c>
      <c r="I83" s="163" t="s">
        <v>49</v>
      </c>
      <c r="J83" s="939"/>
      <c r="K83" s="940"/>
      <c r="L83" s="925"/>
      <c r="M83" s="925"/>
      <c r="N83" s="918"/>
      <c r="O83" s="918"/>
      <c r="P83" s="181"/>
      <c r="Q83" s="182"/>
      <c r="R83" s="181"/>
      <c r="S83" s="934"/>
      <c r="T83" s="934"/>
      <c r="U83" s="919"/>
      <c r="V83" s="934"/>
      <c r="W83" s="934"/>
      <c r="X83" s="934"/>
      <c r="Y83" s="918"/>
      <c r="Z83" s="916"/>
      <c r="AA83" s="921"/>
      <c r="AB83" s="935"/>
      <c r="AC83" s="923"/>
      <c r="AD83" s="923"/>
      <c r="AE83" s="925"/>
      <c r="AF83" s="925"/>
      <c r="AG83" s="925"/>
      <c r="AH83" s="925"/>
      <c r="AI83" s="925"/>
      <c r="AJ83" s="920"/>
      <c r="AK83" s="926"/>
      <c r="AL83" s="926"/>
      <c r="AM83" s="927"/>
      <c r="AN83" s="914"/>
      <c r="AO83" s="999"/>
      <c r="AP83" s="919"/>
      <c r="AQ83" s="919"/>
      <c r="AR83" s="919"/>
      <c r="AS83" s="919"/>
      <c r="AT83" s="919"/>
      <c r="AU83" s="919"/>
      <c r="AV83" s="919"/>
      <c r="AW83" s="919"/>
      <c r="AX83" s="919"/>
      <c r="AY83" s="919"/>
      <c r="AZ83" s="1003"/>
      <c r="BA83" s="1004"/>
      <c r="BB83" s="1000"/>
      <c r="BC83" s="1000"/>
      <c r="BD83" s="1000"/>
      <c r="BE83" s="1001"/>
    </row>
    <row r="84" spans="1:57" ht="46.5" customHeight="1">
      <c r="A84" s="916">
        <v>5</v>
      </c>
      <c r="B84" s="928" t="s">
        <v>602</v>
      </c>
      <c r="C84" s="914" t="s">
        <v>609</v>
      </c>
      <c r="D84" s="918" t="s">
        <v>32</v>
      </c>
      <c r="E84" s="918" t="s">
        <v>388</v>
      </c>
      <c r="F84" s="918" t="s">
        <v>610</v>
      </c>
      <c r="G84" s="918" t="s">
        <v>37</v>
      </c>
      <c r="H84" s="180" t="s">
        <v>194</v>
      </c>
      <c r="I84" s="184" t="s">
        <v>48</v>
      </c>
      <c r="J84" s="939">
        <f>COUNTIF(I84:I102,"Si")</f>
        <v>15</v>
      </c>
      <c r="K84" s="940" t="str">
        <f>+IF(AND(J84&lt;6,J84&gt;0),"Moderado",IF(AND(J84&lt;12,J84&gt;5),"Mayor",IF(AND(J84&lt;20,J84&gt;11),"Catastrófico","Responda las Preguntas de Impacto")))</f>
        <v>Catastrófico</v>
      </c>
      <c r="L84" s="925" t="str">
        <f>IF(AND(EXACT(G84,"Rara vez"),(EXACT(K84,"Moderado"))),"Moderado",IF(AND(EXACT(G84,"Rara vez"),(EXACT(K84,"Mayor"))),"Alto",IF(AND(EXACT(G84,"Rara vez"),(EXACT(K84,"Catastrófico"))),"Extremo",IF(AND(EXACT(G84,"Improbable"),(EXACT(K84,"Moderado"))),"Moderado",IF(AND(EXACT(G84,"Improbable"),(EXACT(K84,"Mayor"))),"Alto",IF(AND(EXACT(G84,"Improbable"),(EXACT(K84,"Catastrófico"))),"Extremo",IF(AND(EXACT(G84,"Posible"),(EXACT(K84,"Moderado"))),"Alto",IF(AND(EXACT(G84,"Posible"),(EXACT(K84,"Mayor"))),"Extremo",IF(AND(EXACT(G84,"Posible"),(EXACT(K84,"Catastrófico"))),"Extremo",IF(AND(EXACT(G84,"Probable"),(EXACT(K84,"Moderado"))),"Alto",IF(AND(EXACT(G84,"Probable"),(EXACT(K84,"Mayor"))),"Extremo",IF(AND(EXACT(G84,"Probable"),(EXACT(K84,"Catastrófico"))),"Extremo",IF(AND(EXACT(G84,"Casi Seguro"),(EXACT(K84,"Moderado"))),"Extremo",IF(AND(EXACT(G84,"Casi Seguro"),(EXACT(K84,"Mayor"))),"Extremo",IF(AND(EXACT(G84,"Casi Seguro"),(EXACT(K84,"Catastrófico"))),"Extremo","")))))))))))))))</f>
        <v>Extremo</v>
      </c>
      <c r="M84" s="925" t="str">
        <f>IF(EXACT(L84,"Bajo"),"Evitar el Riesgo, Reducir el Riesgo, Compartir el Riesgo",IF(EXACT(L84,"Moderado"),"Evitar el Riesgo, Reducir el Riesgo, Compartir el Riesgo",IF(EXACT(L84,"Alto"),"Evitar el Riesgo, Reducir el Riesgo, Compartir el Riesgo",IF(EXACT(L84,"Extremo"),"Evitar el Riesgo, Reducir el Riesgo, Compartir el Riesgo",""))))</f>
        <v>Evitar el Riesgo, Reducir el Riesgo, Compartir el Riesgo</v>
      </c>
      <c r="N84" s="1031" t="s">
        <v>987</v>
      </c>
      <c r="O84" s="918" t="s">
        <v>65</v>
      </c>
      <c r="P84" s="181" t="s">
        <v>179</v>
      </c>
      <c r="Q84" s="182" t="s">
        <v>76</v>
      </c>
      <c r="R84" s="181">
        <f>+IFERROR(VLOOKUP(Q84,[3]DATOS!$E$2:$F$17,2,FALSE),"")</f>
        <v>15</v>
      </c>
      <c r="S84" s="934">
        <f>SUM(R84:R90)</f>
        <v>100</v>
      </c>
      <c r="T84" s="934" t="str">
        <f>+IF(AND(S84&lt;=100,S84&gt;=96),"Fuerte",IF(AND(S84&lt;=95,S84&gt;=86),"Moderado",IF(AND(S84&lt;=85,J84&gt;=0),"Débil"," ")))</f>
        <v>Fuerte</v>
      </c>
      <c r="U84" s="919" t="s">
        <v>90</v>
      </c>
      <c r="V84" s="934" t="str">
        <f>IF(AND(EXACT(T84,"Fuerte"),(EXACT(U84,"Fuerte"))),"Fuerte",IF(AND(EXACT(T84,"Fuerte"),(EXACT(U84,"Moderado"))),"Moderado",IF(AND(EXACT(T84,"Fuerte"),(EXACT(U84,"Débil"))),"Débil",IF(AND(EXACT(T84,"Moderado"),(EXACT(U84,"Fuerte"))),"Moderado",IF(AND(EXACT(T84,"Moderado"),(EXACT(U84,"Moderado"))),"Moderado",IF(AND(EXACT(T84,"Moderado"),(EXACT(U84,"Débil"))),"Débil",IF(AND(EXACT(T84,"Débil"),(EXACT(U84,"Fuerte"))),"Débil",IF(AND(EXACT(T84,"Débil"),(EXACT(U84,"Moderado"))),"Débil",IF(AND(EXACT(T84,"Débil"),(EXACT(U84,"Débil"))),"Débil",)))))))))</f>
        <v>Fuerte</v>
      </c>
      <c r="W84" s="934">
        <f>IF(V84="Fuerte",100,IF(V84="Moderado",50,IF(V84="Débil",0)))</f>
        <v>100</v>
      </c>
      <c r="X84" s="934">
        <f>AVERAGE(W84:W102)</f>
        <v>100</v>
      </c>
      <c r="Y84" s="918" t="s">
        <v>382</v>
      </c>
      <c r="Z84" s="916" t="s">
        <v>604</v>
      </c>
      <c r="AA84" s="921" t="s">
        <v>611</v>
      </c>
      <c r="AB84" s="935" t="str">
        <f>+IF(X84=100,"Fuerte",IF(AND(X84&lt;=99,X84&gt;=50),"Moderado",IF(X84&lt;50,"Débil"," ")))</f>
        <v>Fuerte</v>
      </c>
      <c r="AC84" s="923" t="s">
        <v>95</v>
      </c>
      <c r="AD84" s="923" t="s">
        <v>95</v>
      </c>
      <c r="AE84" s="925" t="str">
        <f>IF(AND(OR(AD84="Directamente",AD84="Indirectamente",AD84="No Disminuye"),(AB84="Fuerte"),(AC84="Directamente"),(OR(G84="Rara vez",G84="Improbable",G84="Posible"))),"Rara vez",IF(AND(OR(AD84="Directamente",AD84="Indirectamente",AD84="No Disminuye"),(AB84="Fuerte"),(AC84="Directamente"),(G84="Probable")),"Improbable",IF(AND(OR(AD84="Directamente",AD84="Indirectamente",AD84="No Disminuye"),(AB84="Fuerte"),(AC84="Directamente"),(G84="Casi Seguro")),"Posible",IF(AND(AD84="Directamente",AC84="No disminuye",AB84="Fuerte"),G84,IF(AND(OR(AD84="Directamente",AD84="Indirectamente",AD84="No Disminuye"),AB84="Moderado",AC84="Directamente",(OR(G84="Rara vez",G84="Improbable"))),"Rara vez",IF(AND(OR(AD84="Directamente",AD84="Indirectamente",AD84="No Disminuye"),(AB84="Moderado"),(AC84="Directamente"),(G84="Posible")),"Improbable",IF(AND(OR(AD84="Directamente",AD84="Indirectamente",AD84="No Disminuye"),(AB84="Moderado"),(AC84="Directamente"),(G84="Probable")),"Posible",IF(AND(OR(AD84="Directamente",AD84="Indirectamente",AD84="No Disminuye"),(AB84="Moderado"),(AC84="Directamente"),(G84="Casi Seguro")),"Probable",IF(AND(AD84="Directamente",AC84="No disminuye",AB84="Moderado"),G84,IF(AB84="Débil",G84," ESTA COMBINACION NO ESTÁ CONTEMPLADA EN LA METODOLOGÍA "))))))))))</f>
        <v>Rara vez</v>
      </c>
      <c r="AF84" s="925" t="str">
        <f>IF(AND(OR(AD84="Directamente",AD84="Indirectamente",AD84="No Disminuye"),AB84="Moderado",AC84="Directamente",(OR(G84="Raro",G84="Improbable"))),"Raro",IF(AND(OR(AD84="Directamente",AD84="Indirectamente",AD84="No Disminuye"),(AB84="Moderado"),(AC84="Directamente"),(G84="Posible")),"Improbable",IF(AND(OR(AD84="Directamente",AD84="Indirectamente",AD84="No Disminuye"),(AB84="Moderado"),(AC84="Directamente"),(G84="Probable")),"Posible",IF(AND(OR(AD84="Directamente",AD84="Indirectamente",AD84="No Disminuye"),(AB84="Moderado"),(AC84="Directamente"),(G84="Casi Seguro")),"Probable",IF(AND(AD84="Directamente",AC84="No disminuye",AB84="Moderado"),G84," ")))))</f>
        <v xml:space="preserve"> </v>
      </c>
      <c r="AG84" s="925" t="str">
        <f>K84</f>
        <v>Catastrófico</v>
      </c>
      <c r="AH84" s="925" t="str">
        <f>IF(AND(EXACT(AE84,"Rara vez"),(EXACT(AG84,"Moderado"))),"Moderado",IF(AND(EXACT(AE84,"Rara vez"),(EXACT(AG84,"Mayor"))),"Alto",IF(AND(EXACT(AE84,"Rara vez"),(EXACT(AG84,"Catastrófico"))),"Extremo",IF(AND(EXACT(AE84,"Improbable"),(EXACT(AG84,"Moderado"))),"Moderado",IF(AND(EXACT(AE84,"Improbable"),(EXACT(AG84,"Mayor"))),"Alto",IF(AND(EXACT(AE84,"Improbable"),(EXACT(AG84,"Catastrófico"))),"Extremo",IF(AND(EXACT(AE84,"Posible"),(EXACT(AG84,"Moderado"))),"Alto",IF(AND(EXACT(AE84,"Posible"),(EXACT(AG84,"Mayor"))),"Extremo",IF(AND(EXACT(AE84,"Posible"),(EXACT(AG84,"Catastrófico"))),"Extremo",IF(AND(EXACT(AE84,"Probable"),(EXACT(AG84,"Moderado"))),"Alto",IF(AND(EXACT(AE84,"Probable"),(EXACT(AG84,"Mayor"))),"Extremo",IF(AND(EXACT(AE84,"Probable"),(EXACT(AG84,"Catastrófico"))),"Extremo",IF(AND(EXACT(AE84,"Casi Seguro"),(EXACT(AG84,"Moderado"))),"Extremo",IF(AND(EXACT(AE84,"Casi Seguro"),(EXACT(AG84,"Mayor"))),"Extremo",IF(AND(EXACT(AE84,"Casi Seguro"),(EXACT(AG84,"Catastrófico"))),"Extremo","")))))))))))))))</f>
        <v>Extremo</v>
      </c>
      <c r="AI84" s="925" t="str">
        <f>IF(EXACT(L84,"Bajo"),"Evitar el Riesgo, Reducir el Riesgo, Compartir el Riesg",IF(EXACT(L84,"Moderado"),"Evitar el Riesgo, Reducir el Riesgo, Compartir el Riesgo",IF(EXACT(L84,"Alto"),"Evitar el Riesgo, Reducir el Riesgo, Compartir el Riesgo",IF(EXACT(L84,"Extremo"),"Evitar el Riesgo, Reducir el Riesgo, Compartir el Riesgo",""))))</f>
        <v>Evitar el Riesgo, Reducir el Riesgo, Compartir el Riesgo</v>
      </c>
      <c r="AJ84" s="1030" t="s">
        <v>988</v>
      </c>
      <c r="AK84" s="926">
        <v>44197</v>
      </c>
      <c r="AL84" s="926">
        <v>44561</v>
      </c>
      <c r="AM84" s="927" t="s">
        <v>382</v>
      </c>
      <c r="AN84" s="914" t="s">
        <v>612</v>
      </c>
      <c r="AO84" s="1019"/>
      <c r="AP84" s="1002"/>
      <c r="AQ84" s="1002"/>
      <c r="AR84" s="1002"/>
      <c r="AS84" s="1002"/>
      <c r="AT84" s="1002"/>
      <c r="AU84" s="1002"/>
      <c r="AV84" s="1002"/>
      <c r="AW84" s="1002"/>
      <c r="AX84" s="1002"/>
      <c r="AY84" s="1002"/>
      <c r="AZ84" s="1011"/>
      <c r="BA84" s="1014"/>
      <c r="BB84" s="993"/>
      <c r="BC84" s="993"/>
      <c r="BD84" s="993"/>
      <c r="BE84" s="996"/>
    </row>
    <row r="85" spans="1:57" ht="30" customHeight="1">
      <c r="A85" s="916"/>
      <c r="B85" s="928"/>
      <c r="C85" s="914"/>
      <c r="D85" s="918"/>
      <c r="E85" s="918"/>
      <c r="F85" s="918"/>
      <c r="G85" s="918"/>
      <c r="H85" s="180" t="s">
        <v>187</v>
      </c>
      <c r="I85" s="184" t="s">
        <v>48</v>
      </c>
      <c r="J85" s="939"/>
      <c r="K85" s="940"/>
      <c r="L85" s="925"/>
      <c r="M85" s="925"/>
      <c r="N85" s="1031"/>
      <c r="O85" s="918"/>
      <c r="P85" s="181" t="s">
        <v>177</v>
      </c>
      <c r="Q85" s="182" t="s">
        <v>78</v>
      </c>
      <c r="R85" s="181">
        <f>+IFERROR(VLOOKUP(Q85,[3]DATOS!$E$2:$F$17,2,FALSE),"")</f>
        <v>15</v>
      </c>
      <c r="S85" s="934"/>
      <c r="T85" s="934"/>
      <c r="U85" s="919"/>
      <c r="V85" s="934"/>
      <c r="W85" s="934"/>
      <c r="X85" s="934"/>
      <c r="Y85" s="918"/>
      <c r="Z85" s="916"/>
      <c r="AA85" s="921"/>
      <c r="AB85" s="935"/>
      <c r="AC85" s="923"/>
      <c r="AD85" s="923"/>
      <c r="AE85" s="925"/>
      <c r="AF85" s="925"/>
      <c r="AG85" s="925"/>
      <c r="AH85" s="925"/>
      <c r="AI85" s="925"/>
      <c r="AJ85" s="1030"/>
      <c r="AK85" s="926"/>
      <c r="AL85" s="926"/>
      <c r="AM85" s="927"/>
      <c r="AN85" s="914"/>
      <c r="AO85" s="1020"/>
      <c r="AP85" s="987"/>
      <c r="AQ85" s="987"/>
      <c r="AR85" s="987"/>
      <c r="AS85" s="987"/>
      <c r="AT85" s="987"/>
      <c r="AU85" s="987"/>
      <c r="AV85" s="987"/>
      <c r="AW85" s="987"/>
      <c r="AX85" s="987"/>
      <c r="AY85" s="987"/>
      <c r="AZ85" s="1012"/>
      <c r="BA85" s="1015"/>
      <c r="BB85" s="994"/>
      <c r="BC85" s="994"/>
      <c r="BD85" s="994"/>
      <c r="BE85" s="997"/>
    </row>
    <row r="86" spans="1:57" ht="30" customHeight="1">
      <c r="A86" s="916"/>
      <c r="B86" s="928"/>
      <c r="C86" s="914"/>
      <c r="D86" s="918"/>
      <c r="E86" s="918"/>
      <c r="F86" s="918"/>
      <c r="G86" s="918"/>
      <c r="H86" s="180" t="s">
        <v>186</v>
      </c>
      <c r="I86" s="184" t="s">
        <v>48</v>
      </c>
      <c r="J86" s="939"/>
      <c r="K86" s="940"/>
      <c r="L86" s="925"/>
      <c r="M86" s="925"/>
      <c r="N86" s="1031"/>
      <c r="O86" s="918"/>
      <c r="P86" s="181" t="s">
        <v>175</v>
      </c>
      <c r="Q86" s="182" t="s">
        <v>80</v>
      </c>
      <c r="R86" s="181">
        <f>+IFERROR(VLOOKUP(Q86,[3]DATOS!$E$2:$F$17,2,FALSE),"")</f>
        <v>15</v>
      </c>
      <c r="S86" s="934"/>
      <c r="T86" s="934"/>
      <c r="U86" s="919"/>
      <c r="V86" s="934"/>
      <c r="W86" s="934"/>
      <c r="X86" s="934"/>
      <c r="Y86" s="918"/>
      <c r="Z86" s="916"/>
      <c r="AA86" s="921"/>
      <c r="AB86" s="935"/>
      <c r="AC86" s="923"/>
      <c r="AD86" s="923"/>
      <c r="AE86" s="925"/>
      <c r="AF86" s="925"/>
      <c r="AG86" s="925"/>
      <c r="AH86" s="925"/>
      <c r="AI86" s="925"/>
      <c r="AJ86" s="1030"/>
      <c r="AK86" s="926"/>
      <c r="AL86" s="926"/>
      <c r="AM86" s="927"/>
      <c r="AN86" s="914"/>
      <c r="AO86" s="1020"/>
      <c r="AP86" s="987"/>
      <c r="AQ86" s="987"/>
      <c r="AR86" s="987"/>
      <c r="AS86" s="987"/>
      <c r="AT86" s="987"/>
      <c r="AU86" s="987"/>
      <c r="AV86" s="987"/>
      <c r="AW86" s="987"/>
      <c r="AX86" s="987"/>
      <c r="AY86" s="987"/>
      <c r="AZ86" s="1012"/>
      <c r="BA86" s="1015"/>
      <c r="BB86" s="994"/>
      <c r="BC86" s="994"/>
      <c r="BD86" s="994"/>
      <c r="BE86" s="997"/>
    </row>
    <row r="87" spans="1:57" ht="30" customHeight="1">
      <c r="A87" s="916"/>
      <c r="B87" s="928"/>
      <c r="C87" s="914"/>
      <c r="D87" s="918"/>
      <c r="E87" s="918"/>
      <c r="F87" s="918"/>
      <c r="G87" s="918"/>
      <c r="H87" s="180" t="s">
        <v>185</v>
      </c>
      <c r="I87" s="184" t="s">
        <v>48</v>
      </c>
      <c r="J87" s="939"/>
      <c r="K87" s="940"/>
      <c r="L87" s="925"/>
      <c r="M87" s="925"/>
      <c r="N87" s="1031"/>
      <c r="O87" s="918"/>
      <c r="P87" s="181" t="s">
        <v>173</v>
      </c>
      <c r="Q87" s="182" t="s">
        <v>82</v>
      </c>
      <c r="R87" s="181">
        <f>+IFERROR(VLOOKUP(Q87,[3]DATOS!$E$2:$F$17,2,FALSE),"")</f>
        <v>15</v>
      </c>
      <c r="S87" s="934"/>
      <c r="T87" s="934"/>
      <c r="U87" s="919"/>
      <c r="V87" s="934"/>
      <c r="W87" s="934"/>
      <c r="X87" s="934"/>
      <c r="Y87" s="918"/>
      <c r="Z87" s="916"/>
      <c r="AA87" s="921"/>
      <c r="AB87" s="935"/>
      <c r="AC87" s="923"/>
      <c r="AD87" s="923"/>
      <c r="AE87" s="925"/>
      <c r="AF87" s="925"/>
      <c r="AG87" s="925"/>
      <c r="AH87" s="925"/>
      <c r="AI87" s="925"/>
      <c r="AJ87" s="1030"/>
      <c r="AK87" s="926"/>
      <c r="AL87" s="926"/>
      <c r="AM87" s="927"/>
      <c r="AN87" s="914"/>
      <c r="AO87" s="1020"/>
      <c r="AP87" s="987"/>
      <c r="AQ87" s="987"/>
      <c r="AR87" s="987"/>
      <c r="AS87" s="987"/>
      <c r="AT87" s="987"/>
      <c r="AU87" s="987"/>
      <c r="AV87" s="987"/>
      <c r="AW87" s="987"/>
      <c r="AX87" s="987"/>
      <c r="AY87" s="987"/>
      <c r="AZ87" s="1012"/>
      <c r="BA87" s="1015"/>
      <c r="BB87" s="994"/>
      <c r="BC87" s="994"/>
      <c r="BD87" s="994"/>
      <c r="BE87" s="997"/>
    </row>
    <row r="88" spans="1:57" ht="30" customHeight="1">
      <c r="A88" s="916"/>
      <c r="B88" s="928"/>
      <c r="C88" s="914"/>
      <c r="D88" s="918"/>
      <c r="E88" s="918"/>
      <c r="F88" s="918"/>
      <c r="G88" s="918"/>
      <c r="H88" s="180" t="s">
        <v>184</v>
      </c>
      <c r="I88" s="184" t="s">
        <v>48</v>
      </c>
      <c r="J88" s="939"/>
      <c r="K88" s="940"/>
      <c r="L88" s="925"/>
      <c r="M88" s="925"/>
      <c r="N88" s="1031"/>
      <c r="O88" s="918"/>
      <c r="P88" s="181" t="s">
        <v>171</v>
      </c>
      <c r="Q88" s="182" t="s">
        <v>85</v>
      </c>
      <c r="R88" s="181">
        <f>+IFERROR(VLOOKUP(Q88,[3]DATOS!$E$2:$F$17,2,FALSE),"")</f>
        <v>15</v>
      </c>
      <c r="S88" s="934"/>
      <c r="T88" s="934"/>
      <c r="U88" s="919"/>
      <c r="V88" s="934"/>
      <c r="W88" s="934"/>
      <c r="X88" s="934"/>
      <c r="Y88" s="918"/>
      <c r="Z88" s="916"/>
      <c r="AA88" s="921"/>
      <c r="AB88" s="935"/>
      <c r="AC88" s="923"/>
      <c r="AD88" s="923"/>
      <c r="AE88" s="925"/>
      <c r="AF88" s="925"/>
      <c r="AG88" s="925"/>
      <c r="AH88" s="925"/>
      <c r="AI88" s="925"/>
      <c r="AJ88" s="1030"/>
      <c r="AK88" s="926"/>
      <c r="AL88" s="926"/>
      <c r="AM88" s="927"/>
      <c r="AN88" s="914"/>
      <c r="AO88" s="1020"/>
      <c r="AP88" s="987"/>
      <c r="AQ88" s="987"/>
      <c r="AR88" s="987"/>
      <c r="AS88" s="987"/>
      <c r="AT88" s="987"/>
      <c r="AU88" s="987"/>
      <c r="AV88" s="987"/>
      <c r="AW88" s="987"/>
      <c r="AX88" s="987"/>
      <c r="AY88" s="987"/>
      <c r="AZ88" s="1012"/>
      <c r="BA88" s="1015"/>
      <c r="BB88" s="994"/>
      <c r="BC88" s="994"/>
      <c r="BD88" s="994"/>
      <c r="BE88" s="997"/>
    </row>
    <row r="89" spans="1:57" ht="30" customHeight="1">
      <c r="A89" s="916"/>
      <c r="B89" s="928"/>
      <c r="C89" s="914"/>
      <c r="D89" s="918"/>
      <c r="E89" s="918"/>
      <c r="F89" s="918"/>
      <c r="G89" s="918"/>
      <c r="H89" s="180" t="s">
        <v>183</v>
      </c>
      <c r="I89" s="184" t="s">
        <v>48</v>
      </c>
      <c r="J89" s="939"/>
      <c r="K89" s="940"/>
      <c r="L89" s="925"/>
      <c r="M89" s="925"/>
      <c r="N89" s="1031"/>
      <c r="O89" s="918"/>
      <c r="P89" s="181" t="s">
        <v>170</v>
      </c>
      <c r="Q89" s="182" t="s">
        <v>98</v>
      </c>
      <c r="R89" s="181">
        <f>+IFERROR(VLOOKUP(Q89,[3]DATOS!$E$2:$F$17,2,FALSE),"")</f>
        <v>15</v>
      </c>
      <c r="S89" s="934"/>
      <c r="T89" s="934"/>
      <c r="U89" s="919"/>
      <c r="V89" s="934"/>
      <c r="W89" s="934"/>
      <c r="X89" s="934"/>
      <c r="Y89" s="918"/>
      <c r="Z89" s="916"/>
      <c r="AA89" s="921"/>
      <c r="AB89" s="935"/>
      <c r="AC89" s="923"/>
      <c r="AD89" s="923"/>
      <c r="AE89" s="925"/>
      <c r="AF89" s="925"/>
      <c r="AG89" s="925"/>
      <c r="AH89" s="925"/>
      <c r="AI89" s="925"/>
      <c r="AJ89" s="1030"/>
      <c r="AK89" s="926"/>
      <c r="AL89" s="926"/>
      <c r="AM89" s="927"/>
      <c r="AN89" s="914"/>
      <c r="AO89" s="1020"/>
      <c r="AP89" s="987"/>
      <c r="AQ89" s="987"/>
      <c r="AR89" s="987"/>
      <c r="AS89" s="987"/>
      <c r="AT89" s="987"/>
      <c r="AU89" s="987"/>
      <c r="AV89" s="987"/>
      <c r="AW89" s="987"/>
      <c r="AX89" s="987"/>
      <c r="AY89" s="987"/>
      <c r="AZ89" s="1012"/>
      <c r="BA89" s="1015"/>
      <c r="BB89" s="994"/>
      <c r="BC89" s="994"/>
      <c r="BD89" s="994"/>
      <c r="BE89" s="997"/>
    </row>
    <row r="90" spans="1:57" ht="30" customHeight="1">
      <c r="A90" s="916"/>
      <c r="B90" s="928"/>
      <c r="C90" s="914"/>
      <c r="D90" s="918"/>
      <c r="E90" s="918"/>
      <c r="F90" s="918"/>
      <c r="G90" s="918"/>
      <c r="H90" s="180" t="s">
        <v>182</v>
      </c>
      <c r="I90" s="184" t="s">
        <v>48</v>
      </c>
      <c r="J90" s="939"/>
      <c r="K90" s="940"/>
      <c r="L90" s="925"/>
      <c r="M90" s="925"/>
      <c r="N90" s="1031"/>
      <c r="O90" s="918"/>
      <c r="P90" s="181" t="s">
        <v>168</v>
      </c>
      <c r="Q90" s="182" t="s">
        <v>87</v>
      </c>
      <c r="R90" s="181">
        <f>+IFERROR(VLOOKUP(Q90,[3]DATOS!$E$2:$F$17,2,FALSE),"")</f>
        <v>10</v>
      </c>
      <c r="S90" s="934"/>
      <c r="T90" s="934"/>
      <c r="U90" s="919"/>
      <c r="V90" s="934"/>
      <c r="W90" s="934"/>
      <c r="X90" s="934"/>
      <c r="Y90" s="918"/>
      <c r="Z90" s="916"/>
      <c r="AA90" s="921"/>
      <c r="AB90" s="935"/>
      <c r="AC90" s="923"/>
      <c r="AD90" s="923"/>
      <c r="AE90" s="925"/>
      <c r="AF90" s="925"/>
      <c r="AG90" s="925"/>
      <c r="AH90" s="925"/>
      <c r="AI90" s="925"/>
      <c r="AJ90" s="1030"/>
      <c r="AK90" s="926"/>
      <c r="AL90" s="926"/>
      <c r="AM90" s="927"/>
      <c r="AN90" s="914"/>
      <c r="AO90" s="1020"/>
      <c r="AP90" s="987"/>
      <c r="AQ90" s="987"/>
      <c r="AR90" s="987"/>
      <c r="AS90" s="987"/>
      <c r="AT90" s="987"/>
      <c r="AU90" s="987"/>
      <c r="AV90" s="987"/>
      <c r="AW90" s="987"/>
      <c r="AX90" s="987"/>
      <c r="AY90" s="987"/>
      <c r="AZ90" s="1012"/>
      <c r="BA90" s="1015"/>
      <c r="BB90" s="994"/>
      <c r="BC90" s="994"/>
      <c r="BD90" s="994"/>
      <c r="BE90" s="997"/>
    </row>
    <row r="91" spans="1:57" ht="72" customHeight="1">
      <c r="A91" s="916"/>
      <c r="B91" s="928"/>
      <c r="C91" s="914"/>
      <c r="D91" s="918"/>
      <c r="E91" s="918"/>
      <c r="F91" s="918"/>
      <c r="G91" s="918"/>
      <c r="H91" s="180" t="s">
        <v>181</v>
      </c>
      <c r="I91" s="184" t="s">
        <v>49</v>
      </c>
      <c r="J91" s="939"/>
      <c r="K91" s="940"/>
      <c r="L91" s="925"/>
      <c r="M91" s="925"/>
      <c r="N91" s="1031"/>
      <c r="O91" s="918"/>
      <c r="P91" s="934"/>
      <c r="Q91" s="919"/>
      <c r="R91" s="934"/>
      <c r="S91" s="934"/>
      <c r="T91" s="934"/>
      <c r="U91" s="919"/>
      <c r="V91" s="934"/>
      <c r="W91" s="934"/>
      <c r="X91" s="934"/>
      <c r="Y91" s="918"/>
      <c r="Z91" s="916"/>
      <c r="AA91" s="921"/>
      <c r="AB91" s="935"/>
      <c r="AC91" s="923"/>
      <c r="AD91" s="923"/>
      <c r="AE91" s="925"/>
      <c r="AF91" s="925"/>
      <c r="AG91" s="925"/>
      <c r="AH91" s="925"/>
      <c r="AI91" s="925"/>
      <c r="AJ91" s="1030"/>
      <c r="AK91" s="926"/>
      <c r="AL91" s="926"/>
      <c r="AM91" s="927"/>
      <c r="AN91" s="914"/>
      <c r="AO91" s="1021"/>
      <c r="AP91" s="988"/>
      <c r="AQ91" s="988"/>
      <c r="AR91" s="988"/>
      <c r="AS91" s="988"/>
      <c r="AT91" s="988"/>
      <c r="AU91" s="988"/>
      <c r="AV91" s="988"/>
      <c r="AW91" s="988"/>
      <c r="AX91" s="988"/>
      <c r="AY91" s="988"/>
      <c r="AZ91" s="1013"/>
      <c r="BA91" s="1016"/>
      <c r="BB91" s="995"/>
      <c r="BC91" s="995"/>
      <c r="BD91" s="995"/>
      <c r="BE91" s="998"/>
    </row>
    <row r="92" spans="1:57" ht="45" customHeight="1">
      <c r="A92" s="916"/>
      <c r="B92" s="928"/>
      <c r="C92" s="914"/>
      <c r="D92" s="918"/>
      <c r="E92" s="918"/>
      <c r="F92" s="918"/>
      <c r="G92" s="918"/>
      <c r="H92" s="180" t="s">
        <v>180</v>
      </c>
      <c r="I92" s="184" t="s">
        <v>49</v>
      </c>
      <c r="J92" s="939"/>
      <c r="K92" s="940"/>
      <c r="L92" s="925"/>
      <c r="M92" s="925"/>
      <c r="N92" s="1031"/>
      <c r="O92" s="918"/>
      <c r="P92" s="934"/>
      <c r="Q92" s="919"/>
      <c r="R92" s="934"/>
      <c r="S92" s="934"/>
      <c r="T92" s="934"/>
      <c r="U92" s="919"/>
      <c r="V92" s="934"/>
      <c r="W92" s="934"/>
      <c r="X92" s="934"/>
      <c r="Y92" s="918"/>
      <c r="Z92" s="916"/>
      <c r="AA92" s="921"/>
      <c r="AB92" s="935"/>
      <c r="AC92" s="923"/>
      <c r="AD92" s="923"/>
      <c r="AE92" s="925"/>
      <c r="AF92" s="925"/>
      <c r="AG92" s="925"/>
      <c r="AH92" s="925"/>
      <c r="AI92" s="925"/>
      <c r="AJ92" s="1030"/>
      <c r="AK92" s="926"/>
      <c r="AL92" s="926"/>
      <c r="AM92" s="927"/>
      <c r="AN92" s="914"/>
      <c r="AO92" s="999"/>
      <c r="AP92" s="919"/>
      <c r="AQ92" s="919"/>
      <c r="AR92" s="919"/>
      <c r="AS92" s="919"/>
      <c r="AT92" s="919"/>
      <c r="AU92" s="919"/>
      <c r="AV92" s="919"/>
      <c r="AW92" s="919"/>
      <c r="AX92" s="919"/>
      <c r="AY92" s="919"/>
      <c r="AZ92" s="1003"/>
      <c r="BA92" s="1004"/>
      <c r="BB92" s="1000"/>
      <c r="BC92" s="1000"/>
      <c r="BD92" s="1000"/>
      <c r="BE92" s="1001"/>
    </row>
    <row r="93" spans="1:57" ht="45" customHeight="1">
      <c r="A93" s="916"/>
      <c r="B93" s="928"/>
      <c r="C93" s="914"/>
      <c r="D93" s="918"/>
      <c r="E93" s="918"/>
      <c r="F93" s="918"/>
      <c r="G93" s="918"/>
      <c r="H93" s="180" t="s">
        <v>178</v>
      </c>
      <c r="I93" s="184" t="s">
        <v>48</v>
      </c>
      <c r="J93" s="939"/>
      <c r="K93" s="940"/>
      <c r="L93" s="925"/>
      <c r="M93" s="925"/>
      <c r="N93" s="1031"/>
      <c r="O93" s="918"/>
      <c r="P93" s="934"/>
      <c r="Q93" s="919"/>
      <c r="R93" s="934"/>
      <c r="S93" s="934"/>
      <c r="T93" s="934"/>
      <c r="U93" s="919"/>
      <c r="V93" s="934"/>
      <c r="W93" s="934"/>
      <c r="X93" s="934"/>
      <c r="Y93" s="918"/>
      <c r="Z93" s="916"/>
      <c r="AA93" s="921"/>
      <c r="AB93" s="935"/>
      <c r="AC93" s="923"/>
      <c r="AD93" s="923"/>
      <c r="AE93" s="925"/>
      <c r="AF93" s="925"/>
      <c r="AG93" s="925"/>
      <c r="AH93" s="925"/>
      <c r="AI93" s="925"/>
      <c r="AJ93" s="1030"/>
      <c r="AK93" s="926"/>
      <c r="AL93" s="926"/>
      <c r="AM93" s="927"/>
      <c r="AN93" s="914"/>
      <c r="AO93" s="999"/>
      <c r="AP93" s="919"/>
      <c r="AQ93" s="919"/>
      <c r="AR93" s="919"/>
      <c r="AS93" s="919"/>
      <c r="AT93" s="919"/>
      <c r="AU93" s="919"/>
      <c r="AV93" s="919"/>
      <c r="AW93" s="919"/>
      <c r="AX93" s="919"/>
      <c r="AY93" s="919"/>
      <c r="AZ93" s="1003"/>
      <c r="BA93" s="1004"/>
      <c r="BB93" s="1000"/>
      <c r="BC93" s="1000"/>
      <c r="BD93" s="1000"/>
      <c r="BE93" s="1001"/>
    </row>
    <row r="94" spans="1:57" ht="45" customHeight="1">
      <c r="A94" s="916"/>
      <c r="B94" s="928"/>
      <c r="C94" s="914"/>
      <c r="D94" s="918"/>
      <c r="E94" s="918"/>
      <c r="F94" s="918"/>
      <c r="G94" s="918"/>
      <c r="H94" s="180" t="s">
        <v>176</v>
      </c>
      <c r="I94" s="184" t="s">
        <v>48</v>
      </c>
      <c r="J94" s="939"/>
      <c r="K94" s="940"/>
      <c r="L94" s="925"/>
      <c r="M94" s="925"/>
      <c r="N94" s="1031"/>
      <c r="O94" s="918"/>
      <c r="P94" s="934"/>
      <c r="Q94" s="919"/>
      <c r="R94" s="934"/>
      <c r="S94" s="934"/>
      <c r="T94" s="934"/>
      <c r="U94" s="919"/>
      <c r="V94" s="934"/>
      <c r="W94" s="934"/>
      <c r="X94" s="934"/>
      <c r="Y94" s="918"/>
      <c r="Z94" s="916"/>
      <c r="AA94" s="921"/>
      <c r="AB94" s="935"/>
      <c r="AC94" s="923"/>
      <c r="AD94" s="923"/>
      <c r="AE94" s="925"/>
      <c r="AF94" s="925"/>
      <c r="AG94" s="925"/>
      <c r="AH94" s="925"/>
      <c r="AI94" s="925"/>
      <c r="AJ94" s="1030"/>
      <c r="AK94" s="926"/>
      <c r="AL94" s="926"/>
      <c r="AM94" s="927"/>
      <c r="AN94" s="914"/>
      <c r="AO94" s="999"/>
      <c r="AP94" s="919"/>
      <c r="AQ94" s="919"/>
      <c r="AR94" s="919"/>
      <c r="AS94" s="919"/>
      <c r="AT94" s="919"/>
      <c r="AU94" s="919"/>
      <c r="AV94" s="919"/>
      <c r="AW94" s="919"/>
      <c r="AX94" s="919"/>
      <c r="AY94" s="919"/>
      <c r="AZ94" s="1003"/>
      <c r="BA94" s="1004"/>
      <c r="BB94" s="1000"/>
      <c r="BC94" s="1000"/>
      <c r="BD94" s="1000"/>
      <c r="BE94" s="1001"/>
    </row>
    <row r="95" spans="1:57" ht="45" customHeight="1">
      <c r="A95" s="916"/>
      <c r="B95" s="928"/>
      <c r="C95" s="914"/>
      <c r="D95" s="918"/>
      <c r="E95" s="917" t="s">
        <v>575</v>
      </c>
      <c r="F95" s="918"/>
      <c r="G95" s="918"/>
      <c r="H95" s="180" t="s">
        <v>174</v>
      </c>
      <c r="I95" s="184" t="s">
        <v>48</v>
      </c>
      <c r="J95" s="939"/>
      <c r="K95" s="940"/>
      <c r="L95" s="925"/>
      <c r="M95" s="925"/>
      <c r="N95" s="917" t="s">
        <v>576</v>
      </c>
      <c r="O95" s="918"/>
      <c r="P95" s="181" t="s">
        <v>179</v>
      </c>
      <c r="Q95" s="182"/>
      <c r="R95" s="181" t="str">
        <f>+IFERROR(VLOOKUP(Q95,[3]DATOS!$E$2:$F$17,2,FALSE),"")</f>
        <v/>
      </c>
      <c r="S95" s="934">
        <f>SUM(R95:R101)</f>
        <v>0</v>
      </c>
      <c r="T95" s="934" t="str">
        <f>+IF(AND(S95&lt;=100,S95&gt;=96),"Fuerte",IF(AND(S95&lt;=95,S95&gt;=86),"Moderado",IF(AND(S95&lt;=85,J95&gt;=0),"Débil"," ")))</f>
        <v>Débil</v>
      </c>
      <c r="U95" s="919"/>
      <c r="V95" s="934">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0</v>
      </c>
      <c r="W95" s="934" t="b">
        <f>IF(V95="Fuerte",100,IF(V95="Moderado",50,IF(V95="Débil",0)))</f>
        <v>0</v>
      </c>
      <c r="X95" s="934"/>
      <c r="Y95" s="918"/>
      <c r="Z95" s="916"/>
      <c r="AA95" s="921"/>
      <c r="AB95" s="935"/>
      <c r="AC95" s="923"/>
      <c r="AD95" s="923"/>
      <c r="AE95" s="925"/>
      <c r="AF95" s="925"/>
      <c r="AG95" s="925"/>
      <c r="AH95" s="925"/>
      <c r="AI95" s="925"/>
      <c r="AJ95" s="920"/>
      <c r="AK95" s="926"/>
      <c r="AL95" s="926"/>
      <c r="AM95" s="927"/>
      <c r="AN95" s="914" t="s">
        <v>613</v>
      </c>
      <c r="AO95" s="999"/>
      <c r="AP95" s="919"/>
      <c r="AQ95" s="919"/>
      <c r="AR95" s="919"/>
      <c r="AS95" s="919"/>
      <c r="AT95" s="919"/>
      <c r="AU95" s="919"/>
      <c r="AV95" s="919"/>
      <c r="AW95" s="919"/>
      <c r="AX95" s="919"/>
      <c r="AY95" s="919"/>
      <c r="AZ95" s="1003"/>
      <c r="BA95" s="1004"/>
      <c r="BB95" s="1000"/>
      <c r="BC95" s="1000"/>
      <c r="BD95" s="1000"/>
      <c r="BE95" s="1001"/>
    </row>
    <row r="96" spans="1:57" ht="45" customHeight="1">
      <c r="A96" s="916"/>
      <c r="B96" s="928"/>
      <c r="C96" s="914"/>
      <c r="D96" s="918"/>
      <c r="E96" s="917"/>
      <c r="F96" s="918"/>
      <c r="G96" s="918"/>
      <c r="H96" s="183" t="s">
        <v>172</v>
      </c>
      <c r="I96" s="184" t="s">
        <v>48</v>
      </c>
      <c r="J96" s="939"/>
      <c r="K96" s="940"/>
      <c r="L96" s="925"/>
      <c r="M96" s="925"/>
      <c r="N96" s="917"/>
      <c r="O96" s="918"/>
      <c r="P96" s="181" t="s">
        <v>177</v>
      </c>
      <c r="Q96" s="182"/>
      <c r="R96" s="181" t="str">
        <f>+IFERROR(VLOOKUP(Q96,[3]DATOS!$E$2:$F$17,2,FALSE),"")</f>
        <v/>
      </c>
      <c r="S96" s="934"/>
      <c r="T96" s="934"/>
      <c r="U96" s="919"/>
      <c r="V96" s="934"/>
      <c r="W96" s="934"/>
      <c r="X96" s="934"/>
      <c r="Y96" s="918"/>
      <c r="Z96" s="916"/>
      <c r="AA96" s="921"/>
      <c r="AB96" s="935"/>
      <c r="AC96" s="923"/>
      <c r="AD96" s="923"/>
      <c r="AE96" s="925"/>
      <c r="AF96" s="925"/>
      <c r="AG96" s="925"/>
      <c r="AH96" s="925"/>
      <c r="AI96" s="925"/>
      <c r="AJ96" s="920"/>
      <c r="AK96" s="926"/>
      <c r="AL96" s="926"/>
      <c r="AM96" s="927"/>
      <c r="AN96" s="914"/>
      <c r="AO96" s="999"/>
      <c r="AP96" s="919"/>
      <c r="AQ96" s="919"/>
      <c r="AR96" s="919"/>
      <c r="AS96" s="919"/>
      <c r="AT96" s="919"/>
      <c r="AU96" s="919"/>
      <c r="AV96" s="919"/>
      <c r="AW96" s="919"/>
      <c r="AX96" s="919"/>
      <c r="AY96" s="919"/>
      <c r="AZ96" s="1003"/>
      <c r="BA96" s="1004"/>
      <c r="BB96" s="1000"/>
      <c r="BC96" s="1000"/>
      <c r="BD96" s="1000"/>
      <c r="BE96" s="1001"/>
    </row>
    <row r="97" spans="1:57" ht="45" customHeight="1">
      <c r="A97" s="916"/>
      <c r="B97" s="928"/>
      <c r="C97" s="914"/>
      <c r="D97" s="918"/>
      <c r="E97" s="917"/>
      <c r="F97" s="918"/>
      <c r="G97" s="918"/>
      <c r="H97" s="183" t="s">
        <v>169</v>
      </c>
      <c r="I97" s="184" t="s">
        <v>48</v>
      </c>
      <c r="J97" s="939"/>
      <c r="K97" s="940"/>
      <c r="L97" s="925"/>
      <c r="M97" s="925"/>
      <c r="N97" s="917"/>
      <c r="O97" s="918"/>
      <c r="P97" s="181" t="s">
        <v>175</v>
      </c>
      <c r="Q97" s="182"/>
      <c r="R97" s="181" t="str">
        <f>+IFERROR(VLOOKUP(Q97,[3]DATOS!$E$2:$F$17,2,FALSE),"")</f>
        <v/>
      </c>
      <c r="S97" s="934"/>
      <c r="T97" s="934"/>
      <c r="U97" s="919"/>
      <c r="V97" s="934"/>
      <c r="W97" s="934"/>
      <c r="X97" s="934"/>
      <c r="Y97" s="918"/>
      <c r="Z97" s="916"/>
      <c r="AA97" s="921"/>
      <c r="AB97" s="935"/>
      <c r="AC97" s="923"/>
      <c r="AD97" s="923"/>
      <c r="AE97" s="925"/>
      <c r="AF97" s="925"/>
      <c r="AG97" s="925"/>
      <c r="AH97" s="925"/>
      <c r="AI97" s="925"/>
      <c r="AJ97" s="920"/>
      <c r="AK97" s="926"/>
      <c r="AL97" s="926"/>
      <c r="AM97" s="927"/>
      <c r="AN97" s="914"/>
      <c r="AO97" s="999"/>
      <c r="AP97" s="919"/>
      <c r="AQ97" s="919"/>
      <c r="AR97" s="919"/>
      <c r="AS97" s="919"/>
      <c r="AT97" s="919"/>
      <c r="AU97" s="919"/>
      <c r="AV97" s="919"/>
      <c r="AW97" s="919"/>
      <c r="AX97" s="919"/>
      <c r="AY97" s="919"/>
      <c r="AZ97" s="1003"/>
      <c r="BA97" s="1004"/>
      <c r="BB97" s="1000"/>
      <c r="BC97" s="1000"/>
      <c r="BD97" s="1000"/>
      <c r="BE97" s="1001"/>
    </row>
    <row r="98" spans="1:57" ht="45" customHeight="1">
      <c r="A98" s="916"/>
      <c r="B98" s="928"/>
      <c r="C98" s="914"/>
      <c r="D98" s="918"/>
      <c r="E98" s="917"/>
      <c r="F98" s="918"/>
      <c r="G98" s="918"/>
      <c r="H98" s="183" t="s">
        <v>167</v>
      </c>
      <c r="I98" s="184" t="s">
        <v>48</v>
      </c>
      <c r="J98" s="939"/>
      <c r="K98" s="940"/>
      <c r="L98" s="925"/>
      <c r="M98" s="925"/>
      <c r="N98" s="917"/>
      <c r="O98" s="918"/>
      <c r="P98" s="181" t="s">
        <v>173</v>
      </c>
      <c r="Q98" s="182"/>
      <c r="R98" s="181" t="str">
        <f>+IFERROR(VLOOKUP(Q98,[3]DATOS!$E$2:$F$17,2,FALSE),"")</f>
        <v/>
      </c>
      <c r="S98" s="934"/>
      <c r="T98" s="934"/>
      <c r="U98" s="919"/>
      <c r="V98" s="934"/>
      <c r="W98" s="934"/>
      <c r="X98" s="934"/>
      <c r="Y98" s="918"/>
      <c r="Z98" s="916"/>
      <c r="AA98" s="921"/>
      <c r="AB98" s="935"/>
      <c r="AC98" s="923"/>
      <c r="AD98" s="923"/>
      <c r="AE98" s="925"/>
      <c r="AF98" s="925"/>
      <c r="AG98" s="925"/>
      <c r="AH98" s="925"/>
      <c r="AI98" s="925"/>
      <c r="AJ98" s="920"/>
      <c r="AK98" s="926"/>
      <c r="AL98" s="926"/>
      <c r="AM98" s="927"/>
      <c r="AN98" s="914"/>
      <c r="AO98" s="999"/>
      <c r="AP98" s="919"/>
      <c r="AQ98" s="919"/>
      <c r="AR98" s="919"/>
      <c r="AS98" s="919"/>
      <c r="AT98" s="919"/>
      <c r="AU98" s="919"/>
      <c r="AV98" s="919"/>
      <c r="AW98" s="919"/>
      <c r="AX98" s="919"/>
      <c r="AY98" s="919"/>
      <c r="AZ98" s="1003"/>
      <c r="BA98" s="1004"/>
      <c r="BB98" s="1000"/>
      <c r="BC98" s="1000"/>
      <c r="BD98" s="1000"/>
      <c r="BE98" s="1001"/>
    </row>
    <row r="99" spans="1:57" ht="45" customHeight="1">
      <c r="A99" s="916"/>
      <c r="B99" s="928"/>
      <c r="C99" s="914"/>
      <c r="D99" s="918"/>
      <c r="E99" s="917"/>
      <c r="F99" s="918"/>
      <c r="G99" s="918"/>
      <c r="H99" s="183" t="s">
        <v>166</v>
      </c>
      <c r="I99" s="162" t="s">
        <v>49</v>
      </c>
      <c r="J99" s="939"/>
      <c r="K99" s="940"/>
      <c r="L99" s="925"/>
      <c r="M99" s="925"/>
      <c r="N99" s="917"/>
      <c r="O99" s="918"/>
      <c r="P99" s="181" t="s">
        <v>171</v>
      </c>
      <c r="Q99" s="182"/>
      <c r="R99" s="181" t="str">
        <f>+IFERROR(VLOOKUP(Q99,[3]DATOS!$E$2:$F$17,2,FALSE),"")</f>
        <v/>
      </c>
      <c r="S99" s="934"/>
      <c r="T99" s="934"/>
      <c r="U99" s="919"/>
      <c r="V99" s="934"/>
      <c r="W99" s="934"/>
      <c r="X99" s="934"/>
      <c r="Y99" s="918"/>
      <c r="Z99" s="916"/>
      <c r="AA99" s="921"/>
      <c r="AB99" s="935"/>
      <c r="AC99" s="923"/>
      <c r="AD99" s="923"/>
      <c r="AE99" s="925"/>
      <c r="AF99" s="925"/>
      <c r="AG99" s="925"/>
      <c r="AH99" s="925"/>
      <c r="AI99" s="925"/>
      <c r="AJ99" s="920"/>
      <c r="AK99" s="926"/>
      <c r="AL99" s="926"/>
      <c r="AM99" s="927"/>
      <c r="AN99" s="914"/>
      <c r="AO99" s="999"/>
      <c r="AP99" s="919"/>
      <c r="AQ99" s="919"/>
      <c r="AR99" s="919"/>
      <c r="AS99" s="919"/>
      <c r="AT99" s="919"/>
      <c r="AU99" s="919"/>
      <c r="AV99" s="919"/>
      <c r="AW99" s="919"/>
      <c r="AX99" s="919"/>
      <c r="AY99" s="919"/>
      <c r="AZ99" s="1003"/>
      <c r="BA99" s="1004"/>
      <c r="BB99" s="1000"/>
      <c r="BC99" s="1000"/>
      <c r="BD99" s="1000"/>
      <c r="BE99" s="1001"/>
    </row>
    <row r="100" spans="1:57" ht="45" customHeight="1">
      <c r="A100" s="916"/>
      <c r="B100" s="928"/>
      <c r="C100" s="914"/>
      <c r="D100" s="918"/>
      <c r="E100" s="917"/>
      <c r="F100" s="918"/>
      <c r="G100" s="918"/>
      <c r="H100" s="183" t="s">
        <v>165</v>
      </c>
      <c r="I100" s="184" t="s">
        <v>48</v>
      </c>
      <c r="J100" s="939"/>
      <c r="K100" s="940"/>
      <c r="L100" s="925"/>
      <c r="M100" s="925"/>
      <c r="N100" s="917"/>
      <c r="O100" s="918"/>
      <c r="P100" s="181" t="s">
        <v>170</v>
      </c>
      <c r="Q100" s="182"/>
      <c r="R100" s="181" t="str">
        <f>+IFERROR(VLOOKUP(Q100,[3]DATOS!$E$2:$F$17,2,FALSE),"")</f>
        <v/>
      </c>
      <c r="S100" s="934"/>
      <c r="T100" s="934"/>
      <c r="U100" s="919"/>
      <c r="V100" s="934"/>
      <c r="W100" s="934"/>
      <c r="X100" s="934"/>
      <c r="Y100" s="918"/>
      <c r="Z100" s="916"/>
      <c r="AA100" s="921"/>
      <c r="AB100" s="935"/>
      <c r="AC100" s="923"/>
      <c r="AD100" s="923"/>
      <c r="AE100" s="925"/>
      <c r="AF100" s="925"/>
      <c r="AG100" s="925"/>
      <c r="AH100" s="925"/>
      <c r="AI100" s="925"/>
      <c r="AJ100" s="920"/>
      <c r="AK100" s="926"/>
      <c r="AL100" s="926"/>
      <c r="AM100" s="927"/>
      <c r="AN100" s="914"/>
      <c r="AO100" s="999"/>
      <c r="AP100" s="919"/>
      <c r="AQ100" s="919"/>
      <c r="AR100" s="919"/>
      <c r="AS100" s="919"/>
      <c r="AT100" s="919"/>
      <c r="AU100" s="919"/>
      <c r="AV100" s="919"/>
      <c r="AW100" s="919"/>
      <c r="AX100" s="919"/>
      <c r="AY100" s="919"/>
      <c r="AZ100" s="1003"/>
      <c r="BA100" s="1004"/>
      <c r="BB100" s="1000"/>
      <c r="BC100" s="1000"/>
      <c r="BD100" s="1000"/>
      <c r="BE100" s="1001"/>
    </row>
    <row r="101" spans="1:57" ht="45" customHeight="1">
      <c r="A101" s="916"/>
      <c r="B101" s="928"/>
      <c r="C101" s="914"/>
      <c r="D101" s="918"/>
      <c r="E101" s="917"/>
      <c r="F101" s="918"/>
      <c r="G101" s="918"/>
      <c r="H101" s="183" t="s">
        <v>164</v>
      </c>
      <c r="I101" s="184" t="s">
        <v>48</v>
      </c>
      <c r="J101" s="939"/>
      <c r="K101" s="940"/>
      <c r="L101" s="925"/>
      <c r="M101" s="925"/>
      <c r="N101" s="917"/>
      <c r="O101" s="918"/>
      <c r="P101" s="181" t="s">
        <v>168</v>
      </c>
      <c r="Q101" s="182"/>
      <c r="R101" s="181" t="str">
        <f>+IFERROR(VLOOKUP(Q101,[3]DATOS!$E$2:$F$17,2,FALSE),"")</f>
        <v/>
      </c>
      <c r="S101" s="934"/>
      <c r="T101" s="934"/>
      <c r="U101" s="919"/>
      <c r="V101" s="934"/>
      <c r="W101" s="934"/>
      <c r="X101" s="934"/>
      <c r="Y101" s="918"/>
      <c r="Z101" s="916"/>
      <c r="AA101" s="921"/>
      <c r="AB101" s="935"/>
      <c r="AC101" s="923"/>
      <c r="AD101" s="923"/>
      <c r="AE101" s="925"/>
      <c r="AF101" s="925"/>
      <c r="AG101" s="925"/>
      <c r="AH101" s="925"/>
      <c r="AI101" s="925"/>
      <c r="AJ101" s="920"/>
      <c r="AK101" s="926"/>
      <c r="AL101" s="926"/>
      <c r="AM101" s="927"/>
      <c r="AN101" s="914"/>
      <c r="AO101" s="999"/>
      <c r="AP101" s="919"/>
      <c r="AQ101" s="919"/>
      <c r="AR101" s="919"/>
      <c r="AS101" s="919"/>
      <c r="AT101" s="919"/>
      <c r="AU101" s="919"/>
      <c r="AV101" s="919"/>
      <c r="AW101" s="919"/>
      <c r="AX101" s="919"/>
      <c r="AY101" s="919"/>
      <c r="AZ101" s="1003"/>
      <c r="BA101" s="1004"/>
      <c r="BB101" s="1000"/>
      <c r="BC101" s="1000"/>
      <c r="BD101" s="1000"/>
      <c r="BE101" s="1001"/>
    </row>
    <row r="102" spans="1:57" ht="45" customHeight="1" thickBot="1">
      <c r="A102" s="916"/>
      <c r="B102" s="928"/>
      <c r="C102" s="914"/>
      <c r="D102" s="918"/>
      <c r="E102" s="917"/>
      <c r="F102" s="918"/>
      <c r="G102" s="918"/>
      <c r="H102" s="183" t="s">
        <v>163</v>
      </c>
      <c r="I102" s="184" t="s">
        <v>49</v>
      </c>
      <c r="J102" s="939"/>
      <c r="K102" s="940"/>
      <c r="L102" s="925"/>
      <c r="M102" s="925"/>
      <c r="N102" s="917"/>
      <c r="O102" s="918"/>
      <c r="P102" s="181"/>
      <c r="Q102" s="182"/>
      <c r="R102" s="181"/>
      <c r="S102" s="934"/>
      <c r="T102" s="934"/>
      <c r="U102" s="919"/>
      <c r="V102" s="934"/>
      <c r="W102" s="934"/>
      <c r="X102" s="934"/>
      <c r="Y102" s="918"/>
      <c r="Z102" s="916"/>
      <c r="AA102" s="921"/>
      <c r="AB102" s="935"/>
      <c r="AC102" s="923"/>
      <c r="AD102" s="923"/>
      <c r="AE102" s="925"/>
      <c r="AF102" s="925"/>
      <c r="AG102" s="925"/>
      <c r="AH102" s="925"/>
      <c r="AI102" s="925"/>
      <c r="AJ102" s="920"/>
      <c r="AK102" s="926"/>
      <c r="AL102" s="926"/>
      <c r="AM102" s="927"/>
      <c r="AN102" s="914"/>
      <c r="AO102" s="999"/>
      <c r="AP102" s="919"/>
      <c r="AQ102" s="919"/>
      <c r="AR102" s="919"/>
      <c r="AS102" s="919"/>
      <c r="AT102" s="919"/>
      <c r="AU102" s="919"/>
      <c r="AV102" s="919"/>
      <c r="AW102" s="919"/>
      <c r="AX102" s="919"/>
      <c r="AY102" s="919"/>
      <c r="AZ102" s="1003"/>
      <c r="BA102" s="1004"/>
      <c r="BB102" s="1000"/>
      <c r="BC102" s="1000"/>
      <c r="BD102" s="1000"/>
      <c r="BE102" s="1001"/>
    </row>
    <row r="103" spans="1:57" ht="46.5" customHeight="1">
      <c r="A103" s="916">
        <v>6</v>
      </c>
      <c r="B103" s="928" t="s">
        <v>602</v>
      </c>
      <c r="C103" s="1029" t="s">
        <v>554</v>
      </c>
      <c r="D103" s="918" t="s">
        <v>32</v>
      </c>
      <c r="E103" s="917" t="s">
        <v>603</v>
      </c>
      <c r="F103" s="918" t="s">
        <v>989</v>
      </c>
      <c r="G103" s="918" t="s">
        <v>100</v>
      </c>
      <c r="H103" s="180" t="s">
        <v>194</v>
      </c>
      <c r="I103" s="184" t="s">
        <v>48</v>
      </c>
      <c r="J103" s="939">
        <f>COUNTIF(I103:I121,"Si")</f>
        <v>14</v>
      </c>
      <c r="K103" s="940" t="str">
        <f>+IF(AND(J103&lt;6,J103&gt;0),"Moderado",IF(AND(J103&lt;12,J103&gt;5),"Mayor",IF(AND(J103&lt;20,J103&gt;11),"Catastrófico","Responda las Preguntas de Impacto")))</f>
        <v>Catastrófico</v>
      </c>
      <c r="L103" s="925" t="str">
        <f>IF(AND(EXACT(G103,"Rara vez"),(EXACT(K103,"Moderado"))),"Moderado",IF(AND(EXACT(G103,"Rara vez"),(EXACT(K103,"Mayor"))),"Alto",IF(AND(EXACT(G103,"Rara vez"),(EXACT(K103,"Catastrófico"))),"Extremo",IF(AND(EXACT(G103,"Improbable"),(EXACT(K103,"Moderado"))),"Moderado",IF(AND(EXACT(G103,"Improbable"),(EXACT(K103,"Mayor"))),"Alto",IF(AND(EXACT(G103,"Improbable"),(EXACT(K103,"Catastrófico"))),"Extremo",IF(AND(EXACT(G103,"Posible"),(EXACT(K103,"Moderado"))),"Alto",IF(AND(EXACT(G103,"Posible"),(EXACT(K103,"Mayor"))),"Extremo",IF(AND(EXACT(G103,"Posible"),(EXACT(K103,"Catastrófico"))),"Extremo",IF(AND(EXACT(G103,"Probable"),(EXACT(K103,"Moderado"))),"Alto",IF(AND(EXACT(G103,"Probable"),(EXACT(K103,"Mayor"))),"Extremo",IF(AND(EXACT(G103,"Probable"),(EXACT(K103,"Catastrófico"))),"Extremo",IF(AND(EXACT(G103,"Casi Seguro"),(EXACT(K103,"Moderado"))),"Extremo",IF(AND(EXACT(G103,"Casi Seguro"),(EXACT(K103,"Mayor"))),"Extremo",IF(AND(EXACT(G103,"Casi Seguro"),(EXACT(K103,"Catastrófico"))),"Extremo","")))))))))))))))</f>
        <v>Extremo</v>
      </c>
      <c r="M103" s="925" t="str">
        <f>IF(EXACT(L103,"Bajo"),"Evitar el Riesgo, Reducir el Riesgo, Compartir el Riesgo",IF(EXACT(L103,"Moderado"),"Evitar el Riesgo, Reducir el Riesgo, Compartir el Riesgo",IF(EXACT(L103,"Alto"),"Evitar el Riesgo, Reducir el Riesgo, Compartir el Riesgo",IF(EXACT(L103,"Extremo"),"Evitar el Riesgo, Reducir el Riesgo, Compartir el Riesgo",""))))</f>
        <v>Evitar el Riesgo, Reducir el Riesgo, Compartir el Riesgo</v>
      </c>
      <c r="N103" s="917" t="s">
        <v>990</v>
      </c>
      <c r="O103" s="918" t="s">
        <v>65</v>
      </c>
      <c r="P103" s="181" t="s">
        <v>179</v>
      </c>
      <c r="Q103" s="182" t="s">
        <v>76</v>
      </c>
      <c r="R103" s="181">
        <f>+IFERROR(VLOOKUP(Q103,[3]DATOS!$E$2:$F$17,2,FALSE),"")</f>
        <v>15</v>
      </c>
      <c r="S103" s="934">
        <f>SUM(R103:R109)</f>
        <v>100</v>
      </c>
      <c r="T103" s="934" t="str">
        <f>+IF(AND(S103&lt;=100,S103&gt;=96),"Fuerte",IF(AND(S103&lt;=95,S103&gt;=86),"Moderado",IF(AND(S103&lt;=85,J103&gt;=0),"Débil"," ")))</f>
        <v>Fuerte</v>
      </c>
      <c r="U103" s="919" t="s">
        <v>90</v>
      </c>
      <c r="V103" s="934" t="str">
        <f>IF(AND(EXACT(T103,"Fuerte"),(EXACT(U103,"Fuerte"))),"Fuerte",IF(AND(EXACT(T103,"Fuerte"),(EXACT(U103,"Moderado"))),"Moderado",IF(AND(EXACT(T103,"Fuerte"),(EXACT(U103,"Débil"))),"Débil",IF(AND(EXACT(T103,"Moderado"),(EXACT(U103,"Fuerte"))),"Moderado",IF(AND(EXACT(T103,"Moderado"),(EXACT(U103,"Moderado"))),"Moderado",IF(AND(EXACT(T103,"Moderado"),(EXACT(U103,"Débil"))),"Débil",IF(AND(EXACT(T103,"Débil"),(EXACT(U103,"Fuerte"))),"Débil",IF(AND(EXACT(T103,"Débil"),(EXACT(U103,"Moderado"))),"Débil",IF(AND(EXACT(T103,"Débil"),(EXACT(U103,"Débil"))),"Débil",)))))))))</f>
        <v>Fuerte</v>
      </c>
      <c r="W103" s="934">
        <f>IF(V103="Fuerte",100,IF(V103="Moderado",50,IF(V103="Débil",0)))</f>
        <v>100</v>
      </c>
      <c r="X103" s="934">
        <f>AVERAGE(W103:W121)</f>
        <v>100</v>
      </c>
      <c r="Y103" s="918" t="s">
        <v>991</v>
      </c>
      <c r="Z103" s="916" t="s">
        <v>604</v>
      </c>
      <c r="AA103" s="921" t="s">
        <v>605</v>
      </c>
      <c r="AB103" s="935" t="str">
        <f>+IF(X103=100,"Fuerte",IF(AND(X103&lt;=99,X103&gt;=50),"Moderado",IF(X103&lt;50,"Débil"," ")))</f>
        <v>Fuerte</v>
      </c>
      <c r="AC103" s="923" t="s">
        <v>95</v>
      </c>
      <c r="AD103" s="923" t="s">
        <v>96</v>
      </c>
      <c r="AE103" s="925" t="str">
        <f>IF(AND(OR(AD103="Directamente",AD103="Indirectamente",AD103="No Disminuye"),(AB103="Fuerte"),(AC103="Directamente"),(OR(G103="Rara vez",G103="Improbable",G103="Posible"))),"Rara vez",IF(AND(OR(AD103="Directamente",AD103="Indirectamente",AD103="No Disminuye"),(AB103="Fuerte"),(AC103="Directamente"),(G103="Probable")),"Improbable",IF(AND(OR(AD103="Directamente",AD103="Indirectamente",AD103="No Disminuye"),(AB103="Fuerte"),(AC103="Directamente"),(G103="Casi Seguro")),"Posible",IF(AND(AD103="Directamente",AC103="No disminuye",AB103="Fuerte"),G103,IF(AND(OR(AD103="Directamente",AD103="Indirectamente",AD103="No Disminuye"),AB103="Moderado",AC103="Directamente",(OR(G103="Rara vez",G103="Improbable"))),"Rara vez",IF(AND(OR(AD103="Directamente",AD103="Indirectamente",AD103="No Disminuye"),(AB103="Moderado"),(AC103="Directamente"),(G103="Posible")),"Improbable",IF(AND(OR(AD103="Directamente",AD103="Indirectamente",AD103="No Disminuye"),(AB103="Moderado"),(AC103="Directamente"),(G103="Probable")),"Posible",IF(AND(OR(AD103="Directamente",AD103="Indirectamente",AD103="No Disminuye"),(AB103="Moderado"),(AC103="Directamente"),(G103="Casi Seguro")),"Probable",IF(AND(AD103="Directamente",AC103="No disminuye",AB103="Moderado"),G103,IF(AB103="Débil",G103," ESTA COMBINACION NO ESTÁ CONTEMPLADA EN LA METODOLOGÍA "))))))))))</f>
        <v>Rara vez</v>
      </c>
      <c r="AF103" s="925" t="str">
        <f>IF(AND(OR(AD103="Directamente",AD103="Indirectamente",AD103="No Disminuye"),AB103="Moderado",AC103="Directamente",(OR(G103="Raro",G103="Improbable"))),"Raro",IF(AND(OR(AD103="Directamente",AD103="Indirectamente",AD103="No Disminuye"),(AB103="Moderado"),(AC103="Directamente"),(G103="Posible")),"Improbable",IF(AND(OR(AD103="Directamente",AD103="Indirectamente",AD103="No Disminuye"),(AB103="Moderado"),(AC103="Directamente"),(G103="Probable")),"Posible",IF(AND(OR(AD103="Directamente",AD103="Indirectamente",AD103="No Disminuye"),(AB103="Moderado"),(AC103="Directamente"),(G103="Casi Seguro")),"Probable",IF(AND(AD103="Directamente",AC103="No disminuye",AB103="Moderado"),G103," ")))))</f>
        <v xml:space="preserve"> </v>
      </c>
      <c r="AG103" s="925" t="str">
        <f>K103</f>
        <v>Catastrófico</v>
      </c>
      <c r="AH103" s="925" t="str">
        <f>IF(AND(EXACT(AE103,"Rara vez"),(EXACT(AG103,"Moderado"))),"Moderado",IF(AND(EXACT(AE103,"Rara vez"),(EXACT(AG103,"Mayor"))),"Alto",IF(AND(EXACT(AE103,"Rara vez"),(EXACT(AG103,"Catastrófico"))),"Extremo",IF(AND(EXACT(AE103,"Improbable"),(EXACT(AG103,"Moderado"))),"Moderado",IF(AND(EXACT(AE103,"Improbable"),(EXACT(AG103,"Mayor"))),"Alto",IF(AND(EXACT(AE103,"Improbable"),(EXACT(AG103,"Catastrófico"))),"Extremo",IF(AND(EXACT(AE103,"Posible"),(EXACT(AG103,"Moderado"))),"Alto",IF(AND(EXACT(AE103,"Posible"),(EXACT(AG103,"Mayor"))),"Extremo",IF(AND(EXACT(AE103,"Posible"),(EXACT(AG103,"Catastrófico"))),"Extremo",IF(AND(EXACT(AE103,"Probable"),(EXACT(AG103,"Moderado"))),"Alto",IF(AND(EXACT(AE103,"Probable"),(EXACT(AG103,"Mayor"))),"Extremo",IF(AND(EXACT(AE103,"Probable"),(EXACT(AG103,"Catastrófico"))),"Extremo",IF(AND(EXACT(AE103,"Casi Seguro"),(EXACT(AG103,"Moderado"))),"Extremo",IF(AND(EXACT(AE103,"Casi Seguro"),(EXACT(AG103,"Mayor"))),"Extremo",IF(AND(EXACT(AE103,"Casi Seguro"),(EXACT(AG103,"Catastrófico"))),"Extremo","")))))))))))))))</f>
        <v>Extremo</v>
      </c>
      <c r="AI103" s="925" t="str">
        <f>IF(EXACT(L103,"Bajo"),"Evitar el Riesgo, Reducir el Riesgo, Compartir el Riesg",IF(EXACT(L103,"Moderado"),"Evitar el Riesgo, Reducir el Riesgo, Compartir el Riesgo",IF(EXACT(L103,"Alto"),"Evitar el Riesgo, Reducir el Riesgo, Compartir el Riesgo",IF(EXACT(L103,"Extremo"),"Evitar el Riesgo, Reducir el Riesgo, Compartir el Riesgo",""))))</f>
        <v>Evitar el Riesgo, Reducir el Riesgo, Compartir el Riesgo</v>
      </c>
      <c r="AJ103" s="920" t="s">
        <v>992</v>
      </c>
      <c r="AK103" s="926">
        <v>44197</v>
      </c>
      <c r="AL103" s="926">
        <v>44561</v>
      </c>
      <c r="AM103" s="927" t="s">
        <v>993</v>
      </c>
      <c r="AN103" s="914" t="s">
        <v>606</v>
      </c>
      <c r="AO103" s="1019"/>
      <c r="AP103" s="1002"/>
      <c r="AQ103" s="1002"/>
      <c r="AR103" s="1002"/>
      <c r="AS103" s="1002"/>
      <c r="AT103" s="1002"/>
      <c r="AU103" s="1002"/>
      <c r="AV103" s="1002"/>
      <c r="AW103" s="1002"/>
      <c r="AX103" s="1002"/>
      <c r="AY103" s="1002"/>
      <c r="AZ103" s="1011"/>
      <c r="BA103" s="1014"/>
      <c r="BB103" s="993"/>
      <c r="BC103" s="993"/>
      <c r="BD103" s="993"/>
      <c r="BE103" s="996"/>
    </row>
    <row r="104" spans="1:57" ht="30" customHeight="1">
      <c r="A104" s="916"/>
      <c r="B104" s="928"/>
      <c r="C104" s="1029"/>
      <c r="D104" s="918"/>
      <c r="E104" s="917"/>
      <c r="F104" s="918"/>
      <c r="G104" s="918"/>
      <c r="H104" s="180" t="s">
        <v>187</v>
      </c>
      <c r="I104" s="184" t="s">
        <v>48</v>
      </c>
      <c r="J104" s="939"/>
      <c r="K104" s="940"/>
      <c r="L104" s="925"/>
      <c r="M104" s="925"/>
      <c r="N104" s="917"/>
      <c r="O104" s="918"/>
      <c r="P104" s="181" t="s">
        <v>177</v>
      </c>
      <c r="Q104" s="182" t="s">
        <v>78</v>
      </c>
      <c r="R104" s="181">
        <f>+IFERROR(VLOOKUP(Q104,[3]DATOS!$E$2:$F$17,2,FALSE),"")</f>
        <v>15</v>
      </c>
      <c r="S104" s="934"/>
      <c r="T104" s="934"/>
      <c r="U104" s="919"/>
      <c r="V104" s="934"/>
      <c r="W104" s="934"/>
      <c r="X104" s="934"/>
      <c r="Y104" s="918"/>
      <c r="Z104" s="916"/>
      <c r="AA104" s="921"/>
      <c r="AB104" s="935"/>
      <c r="AC104" s="923"/>
      <c r="AD104" s="923"/>
      <c r="AE104" s="925"/>
      <c r="AF104" s="925"/>
      <c r="AG104" s="925"/>
      <c r="AH104" s="925"/>
      <c r="AI104" s="925"/>
      <c r="AJ104" s="920"/>
      <c r="AK104" s="926"/>
      <c r="AL104" s="926"/>
      <c r="AM104" s="927"/>
      <c r="AN104" s="914"/>
      <c r="AO104" s="1020"/>
      <c r="AP104" s="987"/>
      <c r="AQ104" s="987"/>
      <c r="AR104" s="987"/>
      <c r="AS104" s="987"/>
      <c r="AT104" s="987"/>
      <c r="AU104" s="987"/>
      <c r="AV104" s="987"/>
      <c r="AW104" s="987"/>
      <c r="AX104" s="987"/>
      <c r="AY104" s="987"/>
      <c r="AZ104" s="1012"/>
      <c r="BA104" s="1015"/>
      <c r="BB104" s="994"/>
      <c r="BC104" s="994"/>
      <c r="BD104" s="994"/>
      <c r="BE104" s="997"/>
    </row>
    <row r="105" spans="1:57" ht="30" customHeight="1">
      <c r="A105" s="916"/>
      <c r="B105" s="928"/>
      <c r="C105" s="1029"/>
      <c r="D105" s="918"/>
      <c r="E105" s="917"/>
      <c r="F105" s="918"/>
      <c r="G105" s="918"/>
      <c r="H105" s="180" t="s">
        <v>186</v>
      </c>
      <c r="I105" s="184" t="s">
        <v>48</v>
      </c>
      <c r="J105" s="939"/>
      <c r="K105" s="940"/>
      <c r="L105" s="925"/>
      <c r="M105" s="925"/>
      <c r="N105" s="917"/>
      <c r="O105" s="918"/>
      <c r="P105" s="181" t="s">
        <v>175</v>
      </c>
      <c r="Q105" s="182" t="s">
        <v>80</v>
      </c>
      <c r="R105" s="181">
        <f>+IFERROR(VLOOKUP(Q105,[3]DATOS!$E$2:$F$17,2,FALSE),"")</f>
        <v>15</v>
      </c>
      <c r="S105" s="934"/>
      <c r="T105" s="934"/>
      <c r="U105" s="919"/>
      <c r="V105" s="934"/>
      <c r="W105" s="934"/>
      <c r="X105" s="934"/>
      <c r="Y105" s="918"/>
      <c r="Z105" s="916"/>
      <c r="AA105" s="921"/>
      <c r="AB105" s="935"/>
      <c r="AC105" s="923"/>
      <c r="AD105" s="923"/>
      <c r="AE105" s="925"/>
      <c r="AF105" s="925"/>
      <c r="AG105" s="925"/>
      <c r="AH105" s="925"/>
      <c r="AI105" s="925"/>
      <c r="AJ105" s="920"/>
      <c r="AK105" s="926"/>
      <c r="AL105" s="926"/>
      <c r="AM105" s="927"/>
      <c r="AN105" s="914"/>
      <c r="AO105" s="1020"/>
      <c r="AP105" s="987"/>
      <c r="AQ105" s="987"/>
      <c r="AR105" s="987"/>
      <c r="AS105" s="987"/>
      <c r="AT105" s="987"/>
      <c r="AU105" s="987"/>
      <c r="AV105" s="987"/>
      <c r="AW105" s="987"/>
      <c r="AX105" s="987"/>
      <c r="AY105" s="987"/>
      <c r="AZ105" s="1012"/>
      <c r="BA105" s="1015"/>
      <c r="BB105" s="994"/>
      <c r="BC105" s="994"/>
      <c r="BD105" s="994"/>
      <c r="BE105" s="997"/>
    </row>
    <row r="106" spans="1:57" ht="30" customHeight="1">
      <c r="A106" s="916"/>
      <c r="B106" s="928"/>
      <c r="C106" s="1029"/>
      <c r="D106" s="918"/>
      <c r="E106" s="917"/>
      <c r="F106" s="918"/>
      <c r="G106" s="918"/>
      <c r="H106" s="180" t="s">
        <v>185</v>
      </c>
      <c r="I106" s="184" t="s">
        <v>48</v>
      </c>
      <c r="J106" s="939"/>
      <c r="K106" s="940"/>
      <c r="L106" s="925"/>
      <c r="M106" s="925"/>
      <c r="N106" s="917"/>
      <c r="O106" s="918"/>
      <c r="P106" s="181" t="s">
        <v>173</v>
      </c>
      <c r="Q106" s="182" t="s">
        <v>82</v>
      </c>
      <c r="R106" s="181">
        <f>+IFERROR(VLOOKUP(Q106,[3]DATOS!$E$2:$F$17,2,FALSE),"")</f>
        <v>15</v>
      </c>
      <c r="S106" s="934"/>
      <c r="T106" s="934"/>
      <c r="U106" s="919"/>
      <c r="V106" s="934"/>
      <c r="W106" s="934"/>
      <c r="X106" s="934"/>
      <c r="Y106" s="918"/>
      <c r="Z106" s="916"/>
      <c r="AA106" s="921"/>
      <c r="AB106" s="935"/>
      <c r="AC106" s="923"/>
      <c r="AD106" s="923"/>
      <c r="AE106" s="925"/>
      <c r="AF106" s="925"/>
      <c r="AG106" s="925"/>
      <c r="AH106" s="925"/>
      <c r="AI106" s="925"/>
      <c r="AJ106" s="920"/>
      <c r="AK106" s="926"/>
      <c r="AL106" s="926"/>
      <c r="AM106" s="927"/>
      <c r="AN106" s="914"/>
      <c r="AO106" s="1020"/>
      <c r="AP106" s="987"/>
      <c r="AQ106" s="987"/>
      <c r="AR106" s="987"/>
      <c r="AS106" s="987"/>
      <c r="AT106" s="987"/>
      <c r="AU106" s="987"/>
      <c r="AV106" s="987"/>
      <c r="AW106" s="987"/>
      <c r="AX106" s="987"/>
      <c r="AY106" s="987"/>
      <c r="AZ106" s="1012"/>
      <c r="BA106" s="1015"/>
      <c r="BB106" s="994"/>
      <c r="BC106" s="994"/>
      <c r="BD106" s="994"/>
      <c r="BE106" s="997"/>
    </row>
    <row r="107" spans="1:57" ht="30" customHeight="1">
      <c r="A107" s="916"/>
      <c r="B107" s="928"/>
      <c r="C107" s="1029"/>
      <c r="D107" s="918"/>
      <c r="E107" s="917"/>
      <c r="F107" s="918"/>
      <c r="G107" s="918"/>
      <c r="H107" s="180" t="s">
        <v>184</v>
      </c>
      <c r="I107" s="184" t="s">
        <v>48</v>
      </c>
      <c r="J107" s="939"/>
      <c r="K107" s="940"/>
      <c r="L107" s="925"/>
      <c r="M107" s="925"/>
      <c r="N107" s="917"/>
      <c r="O107" s="918"/>
      <c r="P107" s="181" t="s">
        <v>171</v>
      </c>
      <c r="Q107" s="182" t="s">
        <v>85</v>
      </c>
      <c r="R107" s="181">
        <f>+IFERROR(VLOOKUP(Q107,[3]DATOS!$E$2:$F$17,2,FALSE),"")</f>
        <v>15</v>
      </c>
      <c r="S107" s="934"/>
      <c r="T107" s="934"/>
      <c r="U107" s="919"/>
      <c r="V107" s="934"/>
      <c r="W107" s="934"/>
      <c r="X107" s="934"/>
      <c r="Y107" s="918"/>
      <c r="Z107" s="916"/>
      <c r="AA107" s="921"/>
      <c r="AB107" s="935"/>
      <c r="AC107" s="923"/>
      <c r="AD107" s="923"/>
      <c r="AE107" s="925"/>
      <c r="AF107" s="925"/>
      <c r="AG107" s="925"/>
      <c r="AH107" s="925"/>
      <c r="AI107" s="925"/>
      <c r="AJ107" s="920"/>
      <c r="AK107" s="926"/>
      <c r="AL107" s="926"/>
      <c r="AM107" s="927"/>
      <c r="AN107" s="914"/>
      <c r="AO107" s="1020"/>
      <c r="AP107" s="987"/>
      <c r="AQ107" s="987"/>
      <c r="AR107" s="987"/>
      <c r="AS107" s="987"/>
      <c r="AT107" s="987"/>
      <c r="AU107" s="987"/>
      <c r="AV107" s="987"/>
      <c r="AW107" s="987"/>
      <c r="AX107" s="987"/>
      <c r="AY107" s="987"/>
      <c r="AZ107" s="1012"/>
      <c r="BA107" s="1015"/>
      <c r="BB107" s="994"/>
      <c r="BC107" s="994"/>
      <c r="BD107" s="994"/>
      <c r="BE107" s="997"/>
    </row>
    <row r="108" spans="1:57" ht="30" customHeight="1">
      <c r="A108" s="916"/>
      <c r="B108" s="928"/>
      <c r="C108" s="1029"/>
      <c r="D108" s="918"/>
      <c r="E108" s="917"/>
      <c r="F108" s="918"/>
      <c r="G108" s="918"/>
      <c r="H108" s="180" t="s">
        <v>183</v>
      </c>
      <c r="I108" s="184" t="s">
        <v>48</v>
      </c>
      <c r="J108" s="939"/>
      <c r="K108" s="940"/>
      <c r="L108" s="925"/>
      <c r="M108" s="925"/>
      <c r="N108" s="917"/>
      <c r="O108" s="918"/>
      <c r="P108" s="181" t="s">
        <v>170</v>
      </c>
      <c r="Q108" s="182" t="s">
        <v>98</v>
      </c>
      <c r="R108" s="181">
        <f>+IFERROR(VLOOKUP(Q108,[3]DATOS!$E$2:$F$17,2,FALSE),"")</f>
        <v>15</v>
      </c>
      <c r="S108" s="934"/>
      <c r="T108" s="934"/>
      <c r="U108" s="919"/>
      <c r="V108" s="934"/>
      <c r="W108" s="934"/>
      <c r="X108" s="934"/>
      <c r="Y108" s="918"/>
      <c r="Z108" s="916"/>
      <c r="AA108" s="921"/>
      <c r="AB108" s="935"/>
      <c r="AC108" s="923"/>
      <c r="AD108" s="923"/>
      <c r="AE108" s="925"/>
      <c r="AF108" s="925"/>
      <c r="AG108" s="925"/>
      <c r="AH108" s="925"/>
      <c r="AI108" s="925"/>
      <c r="AJ108" s="920"/>
      <c r="AK108" s="926"/>
      <c r="AL108" s="926"/>
      <c r="AM108" s="927"/>
      <c r="AN108" s="914"/>
      <c r="AO108" s="1020"/>
      <c r="AP108" s="987"/>
      <c r="AQ108" s="987"/>
      <c r="AR108" s="987"/>
      <c r="AS108" s="987"/>
      <c r="AT108" s="987"/>
      <c r="AU108" s="987"/>
      <c r="AV108" s="987"/>
      <c r="AW108" s="987"/>
      <c r="AX108" s="987"/>
      <c r="AY108" s="987"/>
      <c r="AZ108" s="1012"/>
      <c r="BA108" s="1015"/>
      <c r="BB108" s="994"/>
      <c r="BC108" s="994"/>
      <c r="BD108" s="994"/>
      <c r="BE108" s="997"/>
    </row>
    <row r="109" spans="1:57" ht="30" customHeight="1">
      <c r="A109" s="916"/>
      <c r="B109" s="928"/>
      <c r="C109" s="1029"/>
      <c r="D109" s="918"/>
      <c r="E109" s="917"/>
      <c r="F109" s="918"/>
      <c r="G109" s="918"/>
      <c r="H109" s="180" t="s">
        <v>182</v>
      </c>
      <c r="I109" s="184" t="s">
        <v>48</v>
      </c>
      <c r="J109" s="939"/>
      <c r="K109" s="940"/>
      <c r="L109" s="925"/>
      <c r="M109" s="925"/>
      <c r="N109" s="917"/>
      <c r="O109" s="918"/>
      <c r="P109" s="181" t="s">
        <v>168</v>
      </c>
      <c r="Q109" s="182" t="s">
        <v>87</v>
      </c>
      <c r="R109" s="181">
        <f>+IFERROR(VLOOKUP(Q109,[3]DATOS!$E$2:$F$17,2,FALSE),"")</f>
        <v>10</v>
      </c>
      <c r="S109" s="934"/>
      <c r="T109" s="934"/>
      <c r="U109" s="919"/>
      <c r="V109" s="934"/>
      <c r="W109" s="934"/>
      <c r="X109" s="934"/>
      <c r="Y109" s="918"/>
      <c r="Z109" s="916"/>
      <c r="AA109" s="921"/>
      <c r="AB109" s="935"/>
      <c r="AC109" s="923"/>
      <c r="AD109" s="923"/>
      <c r="AE109" s="925"/>
      <c r="AF109" s="925"/>
      <c r="AG109" s="925"/>
      <c r="AH109" s="925"/>
      <c r="AI109" s="925"/>
      <c r="AJ109" s="920"/>
      <c r="AK109" s="926"/>
      <c r="AL109" s="926"/>
      <c r="AM109" s="927"/>
      <c r="AN109" s="914"/>
      <c r="AO109" s="1020"/>
      <c r="AP109" s="987"/>
      <c r="AQ109" s="987"/>
      <c r="AR109" s="987"/>
      <c r="AS109" s="987"/>
      <c r="AT109" s="987"/>
      <c r="AU109" s="987"/>
      <c r="AV109" s="987"/>
      <c r="AW109" s="987"/>
      <c r="AX109" s="987"/>
      <c r="AY109" s="987"/>
      <c r="AZ109" s="1012"/>
      <c r="BA109" s="1015"/>
      <c r="BB109" s="994"/>
      <c r="BC109" s="994"/>
      <c r="BD109" s="994"/>
      <c r="BE109" s="997"/>
    </row>
    <row r="110" spans="1:57" ht="72" customHeight="1">
      <c r="A110" s="916"/>
      <c r="B110" s="928"/>
      <c r="C110" s="1029"/>
      <c r="D110" s="918"/>
      <c r="E110" s="917"/>
      <c r="F110" s="918"/>
      <c r="G110" s="918"/>
      <c r="H110" s="180" t="s">
        <v>181</v>
      </c>
      <c r="I110" s="184" t="s">
        <v>48</v>
      </c>
      <c r="J110" s="939"/>
      <c r="K110" s="940"/>
      <c r="L110" s="925"/>
      <c r="M110" s="925"/>
      <c r="N110" s="917"/>
      <c r="O110" s="918"/>
      <c r="P110" s="934"/>
      <c r="Q110" s="919"/>
      <c r="R110" s="934"/>
      <c r="S110" s="934"/>
      <c r="T110" s="934"/>
      <c r="U110" s="919"/>
      <c r="V110" s="934"/>
      <c r="W110" s="934"/>
      <c r="X110" s="934"/>
      <c r="Y110" s="918"/>
      <c r="Z110" s="916"/>
      <c r="AA110" s="921"/>
      <c r="AB110" s="935"/>
      <c r="AC110" s="923"/>
      <c r="AD110" s="923"/>
      <c r="AE110" s="925"/>
      <c r="AF110" s="925"/>
      <c r="AG110" s="925"/>
      <c r="AH110" s="925"/>
      <c r="AI110" s="925"/>
      <c r="AJ110" s="920"/>
      <c r="AK110" s="926"/>
      <c r="AL110" s="926"/>
      <c r="AM110" s="927"/>
      <c r="AN110" s="914"/>
      <c r="AO110" s="1021"/>
      <c r="AP110" s="988"/>
      <c r="AQ110" s="988"/>
      <c r="AR110" s="988"/>
      <c r="AS110" s="988"/>
      <c r="AT110" s="988"/>
      <c r="AU110" s="988"/>
      <c r="AV110" s="988"/>
      <c r="AW110" s="988"/>
      <c r="AX110" s="988"/>
      <c r="AY110" s="988"/>
      <c r="AZ110" s="1013"/>
      <c r="BA110" s="1016"/>
      <c r="BB110" s="995"/>
      <c r="BC110" s="995"/>
      <c r="BD110" s="995"/>
      <c r="BE110" s="998"/>
    </row>
    <row r="111" spans="1:57" ht="45" customHeight="1">
      <c r="A111" s="916"/>
      <c r="B111" s="928"/>
      <c r="C111" s="1029"/>
      <c r="D111" s="918"/>
      <c r="E111" s="917"/>
      <c r="F111" s="918"/>
      <c r="G111" s="918"/>
      <c r="H111" s="180" t="s">
        <v>180</v>
      </c>
      <c r="I111" s="184" t="s">
        <v>49</v>
      </c>
      <c r="J111" s="939"/>
      <c r="K111" s="940"/>
      <c r="L111" s="925"/>
      <c r="M111" s="925"/>
      <c r="N111" s="917"/>
      <c r="O111" s="918"/>
      <c r="P111" s="934"/>
      <c r="Q111" s="919"/>
      <c r="R111" s="934"/>
      <c r="S111" s="934"/>
      <c r="T111" s="934"/>
      <c r="U111" s="919"/>
      <c r="V111" s="934"/>
      <c r="W111" s="934"/>
      <c r="X111" s="934"/>
      <c r="Y111" s="918"/>
      <c r="Z111" s="916"/>
      <c r="AA111" s="921"/>
      <c r="AB111" s="935"/>
      <c r="AC111" s="923"/>
      <c r="AD111" s="923"/>
      <c r="AE111" s="925"/>
      <c r="AF111" s="925"/>
      <c r="AG111" s="925"/>
      <c r="AH111" s="925"/>
      <c r="AI111" s="925"/>
      <c r="AJ111" s="920"/>
      <c r="AK111" s="926"/>
      <c r="AL111" s="926"/>
      <c r="AM111" s="927"/>
      <c r="AN111" s="914"/>
      <c r="AO111" s="999"/>
      <c r="AP111" s="919"/>
      <c r="AQ111" s="919"/>
      <c r="AR111" s="919"/>
      <c r="AS111" s="919"/>
      <c r="AT111" s="919"/>
      <c r="AU111" s="919"/>
      <c r="AV111" s="919"/>
      <c r="AW111" s="919"/>
      <c r="AX111" s="919"/>
      <c r="AY111" s="919"/>
      <c r="AZ111" s="1003"/>
      <c r="BA111" s="1004"/>
      <c r="BB111" s="1000"/>
      <c r="BC111" s="1000"/>
      <c r="BD111" s="1000"/>
      <c r="BE111" s="1001"/>
    </row>
    <row r="112" spans="1:57" ht="45" customHeight="1">
      <c r="A112" s="916"/>
      <c r="B112" s="928"/>
      <c r="C112" s="1029"/>
      <c r="D112" s="918"/>
      <c r="E112" s="917"/>
      <c r="F112" s="918"/>
      <c r="G112" s="918"/>
      <c r="H112" s="180" t="s">
        <v>178</v>
      </c>
      <c r="I112" s="184" t="s">
        <v>48</v>
      </c>
      <c r="J112" s="939"/>
      <c r="K112" s="940"/>
      <c r="L112" s="925"/>
      <c r="M112" s="925"/>
      <c r="N112" s="917"/>
      <c r="O112" s="918"/>
      <c r="P112" s="934"/>
      <c r="Q112" s="919"/>
      <c r="R112" s="934"/>
      <c r="S112" s="934"/>
      <c r="T112" s="934"/>
      <c r="U112" s="919"/>
      <c r="V112" s="934"/>
      <c r="W112" s="934"/>
      <c r="X112" s="934"/>
      <c r="Y112" s="918"/>
      <c r="Z112" s="916"/>
      <c r="AA112" s="921"/>
      <c r="AB112" s="935"/>
      <c r="AC112" s="923"/>
      <c r="AD112" s="923"/>
      <c r="AE112" s="925"/>
      <c r="AF112" s="925"/>
      <c r="AG112" s="925"/>
      <c r="AH112" s="925"/>
      <c r="AI112" s="925"/>
      <c r="AJ112" s="920"/>
      <c r="AK112" s="926"/>
      <c r="AL112" s="926"/>
      <c r="AM112" s="927"/>
      <c r="AN112" s="914"/>
      <c r="AO112" s="999"/>
      <c r="AP112" s="919"/>
      <c r="AQ112" s="919"/>
      <c r="AR112" s="919"/>
      <c r="AS112" s="919"/>
      <c r="AT112" s="919"/>
      <c r="AU112" s="919"/>
      <c r="AV112" s="919"/>
      <c r="AW112" s="919"/>
      <c r="AX112" s="919"/>
      <c r="AY112" s="919"/>
      <c r="AZ112" s="1003"/>
      <c r="BA112" s="1004"/>
      <c r="BB112" s="1000"/>
      <c r="BC112" s="1000"/>
      <c r="BD112" s="1000"/>
      <c r="BE112" s="1001"/>
    </row>
    <row r="113" spans="1:57" ht="45" customHeight="1">
      <c r="A113" s="916"/>
      <c r="B113" s="928"/>
      <c r="C113" s="1029"/>
      <c r="D113" s="918"/>
      <c r="E113" s="917"/>
      <c r="F113" s="918"/>
      <c r="G113" s="918"/>
      <c r="H113" s="180" t="s">
        <v>176</v>
      </c>
      <c r="I113" s="184" t="s">
        <v>48</v>
      </c>
      <c r="J113" s="939"/>
      <c r="K113" s="940"/>
      <c r="L113" s="925"/>
      <c r="M113" s="925"/>
      <c r="N113" s="917"/>
      <c r="O113" s="918"/>
      <c r="P113" s="934"/>
      <c r="Q113" s="919"/>
      <c r="R113" s="934"/>
      <c r="S113" s="934"/>
      <c r="T113" s="934"/>
      <c r="U113" s="919"/>
      <c r="V113" s="934"/>
      <c r="W113" s="934"/>
      <c r="X113" s="934"/>
      <c r="Y113" s="918"/>
      <c r="Z113" s="916"/>
      <c r="AA113" s="921"/>
      <c r="AB113" s="935"/>
      <c r="AC113" s="923"/>
      <c r="AD113" s="923"/>
      <c r="AE113" s="925"/>
      <c r="AF113" s="925"/>
      <c r="AG113" s="925"/>
      <c r="AH113" s="925"/>
      <c r="AI113" s="925"/>
      <c r="AJ113" s="920"/>
      <c r="AK113" s="926"/>
      <c r="AL113" s="926"/>
      <c r="AM113" s="927"/>
      <c r="AN113" s="914"/>
      <c r="AO113" s="999"/>
      <c r="AP113" s="919"/>
      <c r="AQ113" s="919"/>
      <c r="AR113" s="919"/>
      <c r="AS113" s="919"/>
      <c r="AT113" s="919"/>
      <c r="AU113" s="919"/>
      <c r="AV113" s="919"/>
      <c r="AW113" s="919"/>
      <c r="AX113" s="919"/>
      <c r="AY113" s="919"/>
      <c r="AZ113" s="1003"/>
      <c r="BA113" s="1004"/>
      <c r="BB113" s="1000"/>
      <c r="BC113" s="1000"/>
      <c r="BD113" s="1000"/>
      <c r="BE113" s="1001"/>
    </row>
    <row r="114" spans="1:57" ht="45" customHeight="1">
      <c r="A114" s="916"/>
      <c r="B114" s="928"/>
      <c r="C114" s="1029"/>
      <c r="D114" s="918"/>
      <c r="E114" s="917" t="s">
        <v>575</v>
      </c>
      <c r="F114" s="918"/>
      <c r="G114" s="918"/>
      <c r="H114" s="180" t="s">
        <v>174</v>
      </c>
      <c r="I114" s="184" t="s">
        <v>48</v>
      </c>
      <c r="J114" s="939"/>
      <c r="K114" s="940"/>
      <c r="L114" s="925"/>
      <c r="M114" s="925"/>
      <c r="N114" s="917" t="s">
        <v>607</v>
      </c>
      <c r="O114" s="918"/>
      <c r="P114" s="181" t="s">
        <v>179</v>
      </c>
      <c r="Q114" s="182"/>
      <c r="R114" s="181" t="str">
        <f>+IFERROR(VLOOKUP(Q114,[3]DATOS!$E$2:$F$17,2,FALSE),"")</f>
        <v/>
      </c>
      <c r="S114" s="934">
        <f>SUM(R114:R120)</f>
        <v>0</v>
      </c>
      <c r="T114" s="934" t="str">
        <f>+IF(AND(S114&lt;=100,S114&gt;=96),"Fuerte",IF(AND(S114&lt;=95,S114&gt;=86),"Moderado",IF(AND(S114&lt;=85,J114&gt;=0),"Débil"," ")))</f>
        <v>Débil</v>
      </c>
      <c r="U114" s="919"/>
      <c r="V114" s="934">
        <f>IF(AND(EXACT(T114,"Fuerte"),(EXACT(U114,"Fuerte"))),"Fuerte",IF(AND(EXACT(T114,"Fuerte"),(EXACT(U114,"Moderado"))),"Moderado",IF(AND(EXACT(T114,"Fuerte"),(EXACT(U114,"Débil"))),"Débil",IF(AND(EXACT(T114,"Moderado"),(EXACT(U114,"Fuerte"))),"Moderado",IF(AND(EXACT(T114,"Moderado"),(EXACT(U114,"Moderado"))),"Moderado",IF(AND(EXACT(T114,"Moderado"),(EXACT(U114,"Débil"))),"Débil",IF(AND(EXACT(T114,"Débil"),(EXACT(U114,"Fuerte"))),"Débil",IF(AND(EXACT(T114,"Débil"),(EXACT(U114,"Moderado"))),"Débil",IF(AND(EXACT(T114,"Débil"),(EXACT(U114,"Débil"))),"Débil",)))))))))</f>
        <v>0</v>
      </c>
      <c r="W114" s="934" t="b">
        <f>IF(V114="Fuerte",100,IF(V114="Moderado",50,IF(V114="Débil",0)))</f>
        <v>0</v>
      </c>
      <c r="X114" s="934"/>
      <c r="Y114" s="918"/>
      <c r="Z114" s="916"/>
      <c r="AA114" s="921"/>
      <c r="AB114" s="935"/>
      <c r="AC114" s="923"/>
      <c r="AD114" s="923"/>
      <c r="AE114" s="925"/>
      <c r="AF114" s="925"/>
      <c r="AG114" s="925"/>
      <c r="AH114" s="925"/>
      <c r="AI114" s="925"/>
      <c r="AJ114" s="920"/>
      <c r="AK114" s="926"/>
      <c r="AL114" s="926"/>
      <c r="AM114" s="927"/>
      <c r="AN114" s="914" t="s">
        <v>608</v>
      </c>
      <c r="AO114" s="999"/>
      <c r="AP114" s="919"/>
      <c r="AQ114" s="919"/>
      <c r="AR114" s="919"/>
      <c r="AS114" s="919"/>
      <c r="AT114" s="919"/>
      <c r="AU114" s="919"/>
      <c r="AV114" s="919"/>
      <c r="AW114" s="919"/>
      <c r="AX114" s="919"/>
      <c r="AY114" s="919"/>
      <c r="AZ114" s="1003"/>
      <c r="BA114" s="1004"/>
      <c r="BB114" s="1000"/>
      <c r="BC114" s="1000"/>
      <c r="BD114" s="1000"/>
      <c r="BE114" s="1001"/>
    </row>
    <row r="115" spans="1:57" ht="45" customHeight="1">
      <c r="A115" s="916"/>
      <c r="B115" s="928"/>
      <c r="C115" s="1029"/>
      <c r="D115" s="918"/>
      <c r="E115" s="917"/>
      <c r="F115" s="918"/>
      <c r="G115" s="918"/>
      <c r="H115" s="183" t="s">
        <v>172</v>
      </c>
      <c r="I115" s="184" t="s">
        <v>48</v>
      </c>
      <c r="J115" s="939"/>
      <c r="K115" s="940"/>
      <c r="L115" s="925"/>
      <c r="M115" s="925"/>
      <c r="N115" s="917"/>
      <c r="O115" s="918"/>
      <c r="P115" s="181" t="s">
        <v>177</v>
      </c>
      <c r="Q115" s="182"/>
      <c r="R115" s="181" t="str">
        <f>+IFERROR(VLOOKUP(Q115,[3]DATOS!$E$2:$F$17,2,FALSE),"")</f>
        <v/>
      </c>
      <c r="S115" s="934"/>
      <c r="T115" s="934"/>
      <c r="U115" s="919"/>
      <c r="V115" s="934"/>
      <c r="W115" s="934"/>
      <c r="X115" s="934"/>
      <c r="Y115" s="918"/>
      <c r="Z115" s="916"/>
      <c r="AA115" s="921"/>
      <c r="AB115" s="935"/>
      <c r="AC115" s="923"/>
      <c r="AD115" s="923"/>
      <c r="AE115" s="925"/>
      <c r="AF115" s="925"/>
      <c r="AG115" s="925"/>
      <c r="AH115" s="925"/>
      <c r="AI115" s="925"/>
      <c r="AJ115" s="920"/>
      <c r="AK115" s="926"/>
      <c r="AL115" s="926"/>
      <c r="AM115" s="927"/>
      <c r="AN115" s="914"/>
      <c r="AO115" s="999"/>
      <c r="AP115" s="919"/>
      <c r="AQ115" s="919"/>
      <c r="AR115" s="919"/>
      <c r="AS115" s="919"/>
      <c r="AT115" s="919"/>
      <c r="AU115" s="919"/>
      <c r="AV115" s="919"/>
      <c r="AW115" s="919"/>
      <c r="AX115" s="919"/>
      <c r="AY115" s="919"/>
      <c r="AZ115" s="1003"/>
      <c r="BA115" s="1004"/>
      <c r="BB115" s="1000"/>
      <c r="BC115" s="1000"/>
      <c r="BD115" s="1000"/>
      <c r="BE115" s="1001"/>
    </row>
    <row r="116" spans="1:57" ht="45" customHeight="1">
      <c r="A116" s="916"/>
      <c r="B116" s="928"/>
      <c r="C116" s="1029"/>
      <c r="D116" s="918"/>
      <c r="E116" s="917"/>
      <c r="F116" s="918"/>
      <c r="G116" s="918"/>
      <c r="H116" s="183" t="s">
        <v>169</v>
      </c>
      <c r="I116" s="184" t="s">
        <v>48</v>
      </c>
      <c r="J116" s="939"/>
      <c r="K116" s="940"/>
      <c r="L116" s="925"/>
      <c r="M116" s="925"/>
      <c r="N116" s="917"/>
      <c r="O116" s="918"/>
      <c r="P116" s="181" t="s">
        <v>175</v>
      </c>
      <c r="Q116" s="182"/>
      <c r="R116" s="181" t="str">
        <f>+IFERROR(VLOOKUP(Q116,[3]DATOS!$E$2:$F$17,2,FALSE),"")</f>
        <v/>
      </c>
      <c r="S116" s="934"/>
      <c r="T116" s="934"/>
      <c r="U116" s="919"/>
      <c r="V116" s="934"/>
      <c r="W116" s="934"/>
      <c r="X116" s="934"/>
      <c r="Y116" s="918"/>
      <c r="Z116" s="916"/>
      <c r="AA116" s="921"/>
      <c r="AB116" s="935"/>
      <c r="AC116" s="923"/>
      <c r="AD116" s="923"/>
      <c r="AE116" s="925"/>
      <c r="AF116" s="925"/>
      <c r="AG116" s="925"/>
      <c r="AH116" s="925"/>
      <c r="AI116" s="925"/>
      <c r="AJ116" s="920"/>
      <c r="AK116" s="926"/>
      <c r="AL116" s="926"/>
      <c r="AM116" s="927"/>
      <c r="AN116" s="914"/>
      <c r="AO116" s="999"/>
      <c r="AP116" s="919"/>
      <c r="AQ116" s="919"/>
      <c r="AR116" s="919"/>
      <c r="AS116" s="919"/>
      <c r="AT116" s="919"/>
      <c r="AU116" s="919"/>
      <c r="AV116" s="919"/>
      <c r="AW116" s="919"/>
      <c r="AX116" s="919"/>
      <c r="AY116" s="919"/>
      <c r="AZ116" s="1003"/>
      <c r="BA116" s="1004"/>
      <c r="BB116" s="1000"/>
      <c r="BC116" s="1000"/>
      <c r="BD116" s="1000"/>
      <c r="BE116" s="1001"/>
    </row>
    <row r="117" spans="1:57" ht="45" customHeight="1">
      <c r="A117" s="916"/>
      <c r="B117" s="928"/>
      <c r="C117" s="1029"/>
      <c r="D117" s="918"/>
      <c r="E117" s="917"/>
      <c r="F117" s="918"/>
      <c r="G117" s="918"/>
      <c r="H117" s="183" t="s">
        <v>167</v>
      </c>
      <c r="I117" s="184" t="s">
        <v>48</v>
      </c>
      <c r="J117" s="939"/>
      <c r="K117" s="940"/>
      <c r="L117" s="925"/>
      <c r="M117" s="925"/>
      <c r="N117" s="917"/>
      <c r="O117" s="918"/>
      <c r="P117" s="181" t="s">
        <v>173</v>
      </c>
      <c r="Q117" s="182"/>
      <c r="R117" s="181" t="str">
        <f>+IFERROR(VLOOKUP(Q117,[3]DATOS!$E$2:$F$17,2,FALSE),"")</f>
        <v/>
      </c>
      <c r="S117" s="934"/>
      <c r="T117" s="934"/>
      <c r="U117" s="919"/>
      <c r="V117" s="934"/>
      <c r="W117" s="934"/>
      <c r="X117" s="934"/>
      <c r="Y117" s="918"/>
      <c r="Z117" s="916"/>
      <c r="AA117" s="921"/>
      <c r="AB117" s="935"/>
      <c r="AC117" s="923"/>
      <c r="AD117" s="923"/>
      <c r="AE117" s="925"/>
      <c r="AF117" s="925"/>
      <c r="AG117" s="925"/>
      <c r="AH117" s="925"/>
      <c r="AI117" s="925"/>
      <c r="AJ117" s="920"/>
      <c r="AK117" s="926"/>
      <c r="AL117" s="926"/>
      <c r="AM117" s="927"/>
      <c r="AN117" s="914"/>
      <c r="AO117" s="999"/>
      <c r="AP117" s="919"/>
      <c r="AQ117" s="919"/>
      <c r="AR117" s="919"/>
      <c r="AS117" s="919"/>
      <c r="AT117" s="919"/>
      <c r="AU117" s="919"/>
      <c r="AV117" s="919"/>
      <c r="AW117" s="919"/>
      <c r="AX117" s="919"/>
      <c r="AY117" s="919"/>
      <c r="AZ117" s="1003"/>
      <c r="BA117" s="1004"/>
      <c r="BB117" s="1000"/>
      <c r="BC117" s="1000"/>
      <c r="BD117" s="1000"/>
      <c r="BE117" s="1001"/>
    </row>
    <row r="118" spans="1:57" ht="45" customHeight="1">
      <c r="A118" s="916"/>
      <c r="B118" s="928"/>
      <c r="C118" s="1029"/>
      <c r="D118" s="918"/>
      <c r="E118" s="917"/>
      <c r="F118" s="918"/>
      <c r="G118" s="918"/>
      <c r="H118" s="183" t="s">
        <v>166</v>
      </c>
      <c r="I118" s="162" t="s">
        <v>49</v>
      </c>
      <c r="J118" s="939"/>
      <c r="K118" s="940"/>
      <c r="L118" s="925"/>
      <c r="M118" s="925"/>
      <c r="N118" s="917"/>
      <c r="O118" s="918"/>
      <c r="P118" s="181" t="s">
        <v>171</v>
      </c>
      <c r="Q118" s="182"/>
      <c r="R118" s="181" t="str">
        <f>+IFERROR(VLOOKUP(Q118,[3]DATOS!$E$2:$F$17,2,FALSE),"")</f>
        <v/>
      </c>
      <c r="S118" s="934"/>
      <c r="T118" s="934"/>
      <c r="U118" s="919"/>
      <c r="V118" s="934"/>
      <c r="W118" s="934"/>
      <c r="X118" s="934"/>
      <c r="Y118" s="918"/>
      <c r="Z118" s="916"/>
      <c r="AA118" s="921"/>
      <c r="AB118" s="935"/>
      <c r="AC118" s="923"/>
      <c r="AD118" s="923"/>
      <c r="AE118" s="925"/>
      <c r="AF118" s="925"/>
      <c r="AG118" s="925"/>
      <c r="AH118" s="925"/>
      <c r="AI118" s="925"/>
      <c r="AJ118" s="920"/>
      <c r="AK118" s="926"/>
      <c r="AL118" s="926"/>
      <c r="AM118" s="927"/>
      <c r="AN118" s="914"/>
      <c r="AO118" s="999"/>
      <c r="AP118" s="919"/>
      <c r="AQ118" s="919"/>
      <c r="AR118" s="919"/>
      <c r="AS118" s="919"/>
      <c r="AT118" s="919"/>
      <c r="AU118" s="919"/>
      <c r="AV118" s="919"/>
      <c r="AW118" s="919"/>
      <c r="AX118" s="919"/>
      <c r="AY118" s="919"/>
      <c r="AZ118" s="1003"/>
      <c r="BA118" s="1004"/>
      <c r="BB118" s="1000"/>
      <c r="BC118" s="1000"/>
      <c r="BD118" s="1000"/>
      <c r="BE118" s="1001"/>
    </row>
    <row r="119" spans="1:57" ht="45" customHeight="1">
      <c r="A119" s="916"/>
      <c r="B119" s="928"/>
      <c r="C119" s="1029"/>
      <c r="D119" s="918"/>
      <c r="E119" s="917"/>
      <c r="F119" s="918"/>
      <c r="G119" s="918"/>
      <c r="H119" s="183" t="s">
        <v>165</v>
      </c>
      <c r="I119" s="184" t="s">
        <v>49</v>
      </c>
      <c r="J119" s="939"/>
      <c r="K119" s="940"/>
      <c r="L119" s="925"/>
      <c r="M119" s="925"/>
      <c r="N119" s="917"/>
      <c r="O119" s="918"/>
      <c r="P119" s="181" t="s">
        <v>170</v>
      </c>
      <c r="Q119" s="182"/>
      <c r="R119" s="181" t="str">
        <f>+IFERROR(VLOOKUP(Q119,[3]DATOS!$E$2:$F$17,2,FALSE),"")</f>
        <v/>
      </c>
      <c r="S119" s="934"/>
      <c r="T119" s="934"/>
      <c r="U119" s="919"/>
      <c r="V119" s="934"/>
      <c r="W119" s="934"/>
      <c r="X119" s="934"/>
      <c r="Y119" s="918"/>
      <c r="Z119" s="916"/>
      <c r="AA119" s="921"/>
      <c r="AB119" s="935"/>
      <c r="AC119" s="923"/>
      <c r="AD119" s="923"/>
      <c r="AE119" s="925"/>
      <c r="AF119" s="925"/>
      <c r="AG119" s="925"/>
      <c r="AH119" s="925"/>
      <c r="AI119" s="925"/>
      <c r="AJ119" s="920"/>
      <c r="AK119" s="926"/>
      <c r="AL119" s="926"/>
      <c r="AM119" s="927"/>
      <c r="AN119" s="914"/>
      <c r="AO119" s="999"/>
      <c r="AP119" s="919"/>
      <c r="AQ119" s="919"/>
      <c r="AR119" s="919"/>
      <c r="AS119" s="919"/>
      <c r="AT119" s="919"/>
      <c r="AU119" s="919"/>
      <c r="AV119" s="919"/>
      <c r="AW119" s="919"/>
      <c r="AX119" s="919"/>
      <c r="AY119" s="919"/>
      <c r="AZ119" s="1003"/>
      <c r="BA119" s="1004"/>
      <c r="BB119" s="1000"/>
      <c r="BC119" s="1000"/>
      <c r="BD119" s="1000"/>
      <c r="BE119" s="1001"/>
    </row>
    <row r="120" spans="1:57" ht="45" customHeight="1">
      <c r="A120" s="916"/>
      <c r="B120" s="928"/>
      <c r="C120" s="1029"/>
      <c r="D120" s="918"/>
      <c r="E120" s="917"/>
      <c r="F120" s="918"/>
      <c r="G120" s="918"/>
      <c r="H120" s="183" t="s">
        <v>164</v>
      </c>
      <c r="I120" s="184" t="s">
        <v>49</v>
      </c>
      <c r="J120" s="939"/>
      <c r="K120" s="940"/>
      <c r="L120" s="925"/>
      <c r="M120" s="925"/>
      <c r="N120" s="917"/>
      <c r="O120" s="918"/>
      <c r="P120" s="181" t="s">
        <v>168</v>
      </c>
      <c r="Q120" s="182"/>
      <c r="R120" s="181" t="str">
        <f>+IFERROR(VLOOKUP(Q120,[3]DATOS!$E$2:$F$17,2,FALSE),"")</f>
        <v/>
      </c>
      <c r="S120" s="934"/>
      <c r="T120" s="934"/>
      <c r="U120" s="919"/>
      <c r="V120" s="934"/>
      <c r="W120" s="934"/>
      <c r="X120" s="934"/>
      <c r="Y120" s="918"/>
      <c r="Z120" s="916"/>
      <c r="AA120" s="921"/>
      <c r="AB120" s="935"/>
      <c r="AC120" s="923"/>
      <c r="AD120" s="923"/>
      <c r="AE120" s="925"/>
      <c r="AF120" s="925"/>
      <c r="AG120" s="925"/>
      <c r="AH120" s="925"/>
      <c r="AI120" s="925"/>
      <c r="AJ120" s="920"/>
      <c r="AK120" s="926"/>
      <c r="AL120" s="926"/>
      <c r="AM120" s="927"/>
      <c r="AN120" s="914"/>
      <c r="AO120" s="999"/>
      <c r="AP120" s="919"/>
      <c r="AQ120" s="919"/>
      <c r="AR120" s="919"/>
      <c r="AS120" s="919"/>
      <c r="AT120" s="919"/>
      <c r="AU120" s="919"/>
      <c r="AV120" s="919"/>
      <c r="AW120" s="919"/>
      <c r="AX120" s="919"/>
      <c r="AY120" s="919"/>
      <c r="AZ120" s="1003"/>
      <c r="BA120" s="1004"/>
      <c r="BB120" s="1000"/>
      <c r="BC120" s="1000"/>
      <c r="BD120" s="1000"/>
      <c r="BE120" s="1001"/>
    </row>
    <row r="121" spans="1:57" ht="45" customHeight="1" thickBot="1">
      <c r="A121" s="916"/>
      <c r="B121" s="928"/>
      <c r="C121" s="1029"/>
      <c r="D121" s="918"/>
      <c r="E121" s="917"/>
      <c r="F121" s="918"/>
      <c r="G121" s="918"/>
      <c r="H121" s="183" t="s">
        <v>163</v>
      </c>
      <c r="I121" s="184" t="s">
        <v>49</v>
      </c>
      <c r="J121" s="939"/>
      <c r="K121" s="940"/>
      <c r="L121" s="925"/>
      <c r="M121" s="925"/>
      <c r="N121" s="917"/>
      <c r="O121" s="918"/>
      <c r="P121" s="181"/>
      <c r="Q121" s="182"/>
      <c r="R121" s="181"/>
      <c r="S121" s="934"/>
      <c r="T121" s="934"/>
      <c r="U121" s="919"/>
      <c r="V121" s="934"/>
      <c r="W121" s="934"/>
      <c r="X121" s="934"/>
      <c r="Y121" s="918"/>
      <c r="Z121" s="916"/>
      <c r="AA121" s="921"/>
      <c r="AB121" s="935"/>
      <c r="AC121" s="923"/>
      <c r="AD121" s="923"/>
      <c r="AE121" s="925"/>
      <c r="AF121" s="925"/>
      <c r="AG121" s="925"/>
      <c r="AH121" s="925"/>
      <c r="AI121" s="925"/>
      <c r="AJ121" s="920"/>
      <c r="AK121" s="926"/>
      <c r="AL121" s="926"/>
      <c r="AM121" s="927"/>
      <c r="AN121" s="914"/>
      <c r="AO121" s="999"/>
      <c r="AP121" s="919"/>
      <c r="AQ121" s="919"/>
      <c r="AR121" s="919"/>
      <c r="AS121" s="919"/>
      <c r="AT121" s="919"/>
      <c r="AU121" s="919"/>
      <c r="AV121" s="919"/>
      <c r="AW121" s="919"/>
      <c r="AX121" s="919"/>
      <c r="AY121" s="919"/>
      <c r="AZ121" s="1003"/>
      <c r="BA121" s="1004"/>
      <c r="BB121" s="1000"/>
      <c r="BC121" s="1000"/>
      <c r="BD121" s="1000"/>
      <c r="BE121" s="1001"/>
    </row>
    <row r="122" spans="1:57" ht="46.5" customHeight="1">
      <c r="A122" s="916">
        <v>7</v>
      </c>
      <c r="B122" s="928" t="s">
        <v>499</v>
      </c>
      <c r="C122" s="918" t="s">
        <v>266</v>
      </c>
      <c r="D122" s="918" t="s">
        <v>32</v>
      </c>
      <c r="E122" s="917" t="s">
        <v>614</v>
      </c>
      <c r="F122" s="918" t="s">
        <v>994</v>
      </c>
      <c r="G122" s="918" t="s">
        <v>100</v>
      </c>
      <c r="H122" s="180" t="s">
        <v>194</v>
      </c>
      <c r="I122" s="184" t="s">
        <v>48</v>
      </c>
      <c r="J122" s="939">
        <f>COUNTIF(I122:I140,"Si")</f>
        <v>13</v>
      </c>
      <c r="K122" s="940" t="str">
        <f>+IF(AND(J122&lt;6,J122&gt;0),"Moderado",IF(AND(J122&lt;12,J122&gt;5),"Mayor",IF(AND(J122&lt;20,J122&gt;11),"Catastrófico","Responda las Preguntas de Impacto")))</f>
        <v>Catastrófico</v>
      </c>
      <c r="L122" s="925" t="str">
        <f>IF(AND(EXACT(G122,"Rara vez"),(EXACT(K122,"Moderado"))),"Moderado",IF(AND(EXACT(G122,"Rara vez"),(EXACT(K122,"Mayor"))),"Alto",IF(AND(EXACT(G122,"Rara vez"),(EXACT(K122,"Catastrófico"))),"Extremo",IF(AND(EXACT(G122,"Improbable"),(EXACT(K122,"Moderado"))),"Moderado",IF(AND(EXACT(G122,"Improbable"),(EXACT(K122,"Mayor"))),"Alto",IF(AND(EXACT(G122,"Improbable"),(EXACT(K122,"Catastrófico"))),"Extremo",IF(AND(EXACT(G122,"Posible"),(EXACT(K122,"Moderado"))),"Alto",IF(AND(EXACT(G122,"Posible"),(EXACT(K122,"Mayor"))),"Extremo",IF(AND(EXACT(G122,"Posible"),(EXACT(K122,"Catastrófico"))),"Extremo",IF(AND(EXACT(G122,"Probable"),(EXACT(K122,"Moderado"))),"Alto",IF(AND(EXACT(G122,"Probable"),(EXACT(K122,"Mayor"))),"Extremo",IF(AND(EXACT(G122,"Probable"),(EXACT(K122,"Catastrófico"))),"Extremo",IF(AND(EXACT(G122,"Casi Seguro"),(EXACT(K122,"Moderado"))),"Extremo",IF(AND(EXACT(G122,"Casi Seguro"),(EXACT(K122,"Mayor"))),"Extremo",IF(AND(EXACT(G122,"Casi Seguro"),(EXACT(K122,"Catastrófico"))),"Extremo","")))))))))))))))</f>
        <v>Extremo</v>
      </c>
      <c r="M122" s="925" t="str">
        <f>IF(EXACT(L122,"Bajo"),"Evitar el Riesgo, Reducir el Riesgo, Compartir el Riesgo",IF(EXACT(L122,"Moderado"),"Evitar el Riesgo, Reducir el Riesgo, Compartir el Riesgo",IF(EXACT(L122,"Alto"),"Evitar el Riesgo, Reducir el Riesgo, Compartir el Riesgo",IF(EXACT(L122,"Extremo"),"Evitar el Riesgo, Reducir el Riesgo, Compartir el Riesgo",""))))</f>
        <v>Evitar el Riesgo, Reducir el Riesgo, Compartir el Riesgo</v>
      </c>
      <c r="N122" s="917" t="s">
        <v>995</v>
      </c>
      <c r="O122" s="918" t="s">
        <v>65</v>
      </c>
      <c r="P122" s="181" t="s">
        <v>179</v>
      </c>
      <c r="Q122" s="182" t="s">
        <v>76</v>
      </c>
      <c r="R122" s="181">
        <f>+IFERROR(VLOOKUP(Q122,[3]DATOS!$E$2:$F$17,2,FALSE),"")</f>
        <v>15</v>
      </c>
      <c r="S122" s="934">
        <f>SUM(R122:R128)</f>
        <v>100</v>
      </c>
      <c r="T122" s="934" t="str">
        <f>+IF(AND(S122&lt;=100,S122&gt;=96),"Fuerte",IF(AND(S122&lt;=95,S122&gt;=86),"Moderado",IF(AND(S122&lt;=85,J122&gt;=0),"Débil"," ")))</f>
        <v>Fuerte</v>
      </c>
      <c r="U122" s="919" t="s">
        <v>90</v>
      </c>
      <c r="V122" s="934" t="str">
        <f>IF(AND(EXACT(T122,"Fuerte"),(EXACT(U122,"Fuerte"))),"Fuerte",IF(AND(EXACT(T122,"Fuerte"),(EXACT(U122,"Moderado"))),"Moderado",IF(AND(EXACT(T122,"Fuerte"),(EXACT(U122,"Débil"))),"Débil",IF(AND(EXACT(T122,"Moderado"),(EXACT(U122,"Fuerte"))),"Moderado",IF(AND(EXACT(T122,"Moderado"),(EXACT(U122,"Moderado"))),"Moderado",IF(AND(EXACT(T122,"Moderado"),(EXACT(U122,"Débil"))),"Débil",IF(AND(EXACT(T122,"Débil"),(EXACT(U122,"Fuerte"))),"Débil",IF(AND(EXACT(T122,"Débil"),(EXACT(U122,"Moderado"))),"Débil",IF(AND(EXACT(T122,"Débil"),(EXACT(U122,"Débil"))),"Débil",)))))))))</f>
        <v>Fuerte</v>
      </c>
      <c r="W122" s="934">
        <f>IF(V122="Fuerte",100,IF(V122="Moderado",50,IF(V122="Débil",0)))</f>
        <v>100</v>
      </c>
      <c r="X122" s="934">
        <f>AVERAGE(W122:W140)</f>
        <v>100</v>
      </c>
      <c r="Y122" s="918" t="s">
        <v>615</v>
      </c>
      <c r="Z122" s="916" t="s">
        <v>604</v>
      </c>
      <c r="AA122" s="921" t="s">
        <v>616</v>
      </c>
      <c r="AB122" s="935" t="str">
        <f>+IF(X122=100,"Fuerte",IF(AND(X122&lt;=99,X122&gt;=50),"Moderado",IF(X122&lt;50,"Débil"," ")))</f>
        <v>Fuerte</v>
      </c>
      <c r="AC122" s="923" t="s">
        <v>95</v>
      </c>
      <c r="AD122" s="923" t="s">
        <v>95</v>
      </c>
      <c r="AE122" s="925" t="str">
        <f>IF(AND(OR(AD122="Directamente",AD122="Indirectamente",AD122="No Disminuye"),(AB122="Fuerte"),(AC122="Directamente"),(OR(G122="Rara vez",G122="Improbable",G122="Posible"))),"Rara vez",IF(AND(OR(AD122="Directamente",AD122="Indirectamente",AD122="No Disminuye"),(AB122="Fuerte"),(AC122="Directamente"),(G122="Probable")),"Improbable",IF(AND(OR(AD122="Directamente",AD122="Indirectamente",AD122="No Disminuye"),(AB122="Fuerte"),(AC122="Directamente"),(G122="Casi Seguro")),"Posible",IF(AND(AD122="Directamente",AC122="No disminuye",AB122="Fuerte"),G122,IF(AND(OR(AD122="Directamente",AD122="Indirectamente",AD122="No Disminuye"),AB122="Moderado",AC122="Directamente",(OR(G122="Rara vez",G122="Improbable"))),"Rara vez",IF(AND(OR(AD122="Directamente",AD122="Indirectamente",AD122="No Disminuye"),(AB122="Moderado"),(AC122="Directamente"),(G122="Posible")),"Improbable",IF(AND(OR(AD122="Directamente",AD122="Indirectamente",AD122="No Disminuye"),(AB122="Moderado"),(AC122="Directamente"),(G122="Probable")),"Posible",IF(AND(OR(AD122="Directamente",AD122="Indirectamente",AD122="No Disminuye"),(AB122="Moderado"),(AC122="Directamente"),(G122="Casi Seguro")),"Probable",IF(AND(AD122="Directamente",AC122="No disminuye",AB122="Moderado"),G122,IF(AB122="Débil",G122," ESTA COMBINACION NO ESTÁ CONTEMPLADA EN LA METODOLOGÍA "))))))))))</f>
        <v>Rara vez</v>
      </c>
      <c r="AF122" s="925" t="str">
        <f>IF(AND(OR(AD122="Directamente",AD122="Indirectamente",AD122="No Disminuye"),AB122="Moderado",AC122="Directamente",(OR(G122="Raro",G122="Improbable"))),"Raro",IF(AND(OR(AD122="Directamente",AD122="Indirectamente",AD122="No Disminuye"),(AB122="Moderado"),(AC122="Directamente"),(G122="Posible")),"Improbable",IF(AND(OR(AD122="Directamente",AD122="Indirectamente",AD122="No Disminuye"),(AB122="Moderado"),(AC122="Directamente"),(G122="Probable")),"Posible",IF(AND(OR(AD122="Directamente",AD122="Indirectamente",AD122="No Disminuye"),(AB122="Moderado"),(AC122="Directamente"),(G122="Casi Seguro")),"Probable",IF(AND(AD122="Directamente",AC122="No disminuye",AB122="Moderado"),G122," ")))))</f>
        <v xml:space="preserve"> </v>
      </c>
      <c r="AG122" s="925" t="str">
        <f>K122</f>
        <v>Catastrófico</v>
      </c>
      <c r="AH122" s="925" t="str">
        <f>IF(AND(EXACT(AE122,"Rara vez"),(EXACT(AG122,"Moderado"))),"Moderado",IF(AND(EXACT(AE122,"Rara vez"),(EXACT(AG122,"Mayor"))),"Alto",IF(AND(EXACT(AE122,"Rara vez"),(EXACT(AG122,"Catastrófico"))),"Extremo",IF(AND(EXACT(AE122,"Improbable"),(EXACT(AG122,"Moderado"))),"Moderado",IF(AND(EXACT(AE122,"Improbable"),(EXACT(AG122,"Mayor"))),"Alto",IF(AND(EXACT(AE122,"Improbable"),(EXACT(AG122,"Catastrófico"))),"Extremo",IF(AND(EXACT(AE122,"Posible"),(EXACT(AG122,"Moderado"))),"Alto",IF(AND(EXACT(AE122,"Posible"),(EXACT(AG122,"Mayor"))),"Extremo",IF(AND(EXACT(AE122,"Posible"),(EXACT(AG122,"Catastrófico"))),"Extremo",IF(AND(EXACT(AE122,"Probable"),(EXACT(AG122,"Moderado"))),"Alto",IF(AND(EXACT(AE122,"Probable"),(EXACT(AG122,"Mayor"))),"Extremo",IF(AND(EXACT(AE122,"Probable"),(EXACT(AG122,"Catastrófico"))),"Extremo",IF(AND(EXACT(AE122,"Casi Seguro"),(EXACT(AG122,"Moderado"))),"Extremo",IF(AND(EXACT(AE122,"Casi Seguro"),(EXACT(AG122,"Mayor"))),"Extremo",IF(AND(EXACT(AE122,"Casi Seguro"),(EXACT(AG122,"Catastrófico"))),"Extremo","")))))))))))))))</f>
        <v>Extremo</v>
      </c>
      <c r="AI122" s="925" t="str">
        <f>IF(EXACT(L122,"Bajo"),"Evitar el Riesgo, Reducir el Riesgo, Compartir el Riesg",IF(EXACT(L122,"Moderado"),"Evitar el Riesgo, Reducir el Riesgo, Compartir el Riesgo",IF(EXACT(L122,"Alto"),"Evitar el Riesgo, Reducir el Riesgo, Compartir el Riesgo",IF(EXACT(L122,"Extremo"),"Evitar el Riesgo, Reducir el Riesgo, Compartir el Riesgo",""))))</f>
        <v>Evitar el Riesgo, Reducir el Riesgo, Compartir el Riesgo</v>
      </c>
      <c r="AJ122" s="920" t="s">
        <v>996</v>
      </c>
      <c r="AK122" s="926">
        <v>44197</v>
      </c>
      <c r="AL122" s="926">
        <v>44561</v>
      </c>
      <c r="AM122" s="927" t="s">
        <v>617</v>
      </c>
      <c r="AN122" s="914" t="s">
        <v>618</v>
      </c>
      <c r="AO122" s="1019"/>
      <c r="AP122" s="1002"/>
      <c r="AQ122" s="1002"/>
      <c r="AR122" s="1002"/>
      <c r="AS122" s="1002"/>
      <c r="AT122" s="1002"/>
      <c r="AU122" s="1002"/>
      <c r="AV122" s="1002"/>
      <c r="AW122" s="1002"/>
      <c r="AX122" s="1002"/>
      <c r="AY122" s="1002"/>
      <c r="AZ122" s="1011"/>
      <c r="BA122" s="1014"/>
      <c r="BB122" s="993"/>
      <c r="BC122" s="993"/>
      <c r="BD122" s="993"/>
      <c r="BE122" s="996"/>
    </row>
    <row r="123" spans="1:57" ht="30" customHeight="1">
      <c r="A123" s="916"/>
      <c r="B123" s="928"/>
      <c r="C123" s="918"/>
      <c r="D123" s="918"/>
      <c r="E123" s="917"/>
      <c r="F123" s="918"/>
      <c r="G123" s="918"/>
      <c r="H123" s="180" t="s">
        <v>187</v>
      </c>
      <c r="I123" s="184" t="s">
        <v>48</v>
      </c>
      <c r="J123" s="939"/>
      <c r="K123" s="940"/>
      <c r="L123" s="925"/>
      <c r="M123" s="925"/>
      <c r="N123" s="917"/>
      <c r="O123" s="918"/>
      <c r="P123" s="181" t="s">
        <v>177</v>
      </c>
      <c r="Q123" s="182" t="s">
        <v>78</v>
      </c>
      <c r="R123" s="181">
        <f>+IFERROR(VLOOKUP(Q123,[3]DATOS!$E$2:$F$17,2,FALSE),"")</f>
        <v>15</v>
      </c>
      <c r="S123" s="934"/>
      <c r="T123" s="934"/>
      <c r="U123" s="919"/>
      <c r="V123" s="934"/>
      <c r="W123" s="934"/>
      <c r="X123" s="934"/>
      <c r="Y123" s="918"/>
      <c r="Z123" s="916"/>
      <c r="AA123" s="921"/>
      <c r="AB123" s="935"/>
      <c r="AC123" s="923"/>
      <c r="AD123" s="923"/>
      <c r="AE123" s="925"/>
      <c r="AF123" s="925"/>
      <c r="AG123" s="925"/>
      <c r="AH123" s="925"/>
      <c r="AI123" s="925"/>
      <c r="AJ123" s="920"/>
      <c r="AK123" s="926"/>
      <c r="AL123" s="926"/>
      <c r="AM123" s="927"/>
      <c r="AN123" s="914"/>
      <c r="AO123" s="1020"/>
      <c r="AP123" s="987"/>
      <c r="AQ123" s="987"/>
      <c r="AR123" s="987"/>
      <c r="AS123" s="987"/>
      <c r="AT123" s="987"/>
      <c r="AU123" s="987"/>
      <c r="AV123" s="987"/>
      <c r="AW123" s="987"/>
      <c r="AX123" s="987"/>
      <c r="AY123" s="987"/>
      <c r="AZ123" s="1012"/>
      <c r="BA123" s="1015"/>
      <c r="BB123" s="994"/>
      <c r="BC123" s="994"/>
      <c r="BD123" s="994"/>
      <c r="BE123" s="997"/>
    </row>
    <row r="124" spans="1:57" ht="30" customHeight="1">
      <c r="A124" s="916"/>
      <c r="B124" s="928"/>
      <c r="C124" s="918"/>
      <c r="D124" s="918"/>
      <c r="E124" s="917"/>
      <c r="F124" s="918"/>
      <c r="G124" s="918"/>
      <c r="H124" s="180" t="s">
        <v>186</v>
      </c>
      <c r="I124" s="184" t="s">
        <v>48</v>
      </c>
      <c r="J124" s="939"/>
      <c r="K124" s="940"/>
      <c r="L124" s="925"/>
      <c r="M124" s="925"/>
      <c r="N124" s="917"/>
      <c r="O124" s="918"/>
      <c r="P124" s="181" t="s">
        <v>175</v>
      </c>
      <c r="Q124" s="182" t="s">
        <v>80</v>
      </c>
      <c r="R124" s="181">
        <f>+IFERROR(VLOOKUP(Q124,[3]DATOS!$E$2:$F$17,2,FALSE),"")</f>
        <v>15</v>
      </c>
      <c r="S124" s="934"/>
      <c r="T124" s="934"/>
      <c r="U124" s="919"/>
      <c r="V124" s="934"/>
      <c r="W124" s="934"/>
      <c r="X124" s="934"/>
      <c r="Y124" s="918"/>
      <c r="Z124" s="916"/>
      <c r="AA124" s="921"/>
      <c r="AB124" s="935"/>
      <c r="AC124" s="923"/>
      <c r="AD124" s="923"/>
      <c r="AE124" s="925"/>
      <c r="AF124" s="925"/>
      <c r="AG124" s="925"/>
      <c r="AH124" s="925"/>
      <c r="AI124" s="925"/>
      <c r="AJ124" s="920"/>
      <c r="AK124" s="926"/>
      <c r="AL124" s="926"/>
      <c r="AM124" s="927"/>
      <c r="AN124" s="914"/>
      <c r="AO124" s="1020"/>
      <c r="AP124" s="987"/>
      <c r="AQ124" s="987"/>
      <c r="AR124" s="987"/>
      <c r="AS124" s="987"/>
      <c r="AT124" s="987"/>
      <c r="AU124" s="987"/>
      <c r="AV124" s="987"/>
      <c r="AW124" s="987"/>
      <c r="AX124" s="987"/>
      <c r="AY124" s="987"/>
      <c r="AZ124" s="1012"/>
      <c r="BA124" s="1015"/>
      <c r="BB124" s="994"/>
      <c r="BC124" s="994"/>
      <c r="BD124" s="994"/>
      <c r="BE124" s="997"/>
    </row>
    <row r="125" spans="1:57" ht="30" customHeight="1">
      <c r="A125" s="916"/>
      <c r="B125" s="928"/>
      <c r="C125" s="918"/>
      <c r="D125" s="918"/>
      <c r="E125" s="917"/>
      <c r="F125" s="918"/>
      <c r="G125" s="918"/>
      <c r="H125" s="180" t="s">
        <v>185</v>
      </c>
      <c r="I125" s="184" t="s">
        <v>49</v>
      </c>
      <c r="J125" s="939"/>
      <c r="K125" s="940"/>
      <c r="L125" s="925"/>
      <c r="M125" s="925"/>
      <c r="N125" s="917"/>
      <c r="O125" s="918"/>
      <c r="P125" s="181" t="s">
        <v>173</v>
      </c>
      <c r="Q125" s="182" t="s">
        <v>82</v>
      </c>
      <c r="R125" s="181">
        <f>+IFERROR(VLOOKUP(Q125,[3]DATOS!$E$2:$F$17,2,FALSE),"")</f>
        <v>15</v>
      </c>
      <c r="S125" s="934"/>
      <c r="T125" s="934"/>
      <c r="U125" s="919"/>
      <c r="V125" s="934"/>
      <c r="W125" s="934"/>
      <c r="X125" s="934"/>
      <c r="Y125" s="918"/>
      <c r="Z125" s="916"/>
      <c r="AA125" s="921"/>
      <c r="AB125" s="935"/>
      <c r="AC125" s="923"/>
      <c r="AD125" s="923"/>
      <c r="AE125" s="925"/>
      <c r="AF125" s="925"/>
      <c r="AG125" s="925"/>
      <c r="AH125" s="925"/>
      <c r="AI125" s="925"/>
      <c r="AJ125" s="920"/>
      <c r="AK125" s="926"/>
      <c r="AL125" s="926"/>
      <c r="AM125" s="927"/>
      <c r="AN125" s="914"/>
      <c r="AO125" s="1020"/>
      <c r="AP125" s="987"/>
      <c r="AQ125" s="987"/>
      <c r="AR125" s="987"/>
      <c r="AS125" s="987"/>
      <c r="AT125" s="987"/>
      <c r="AU125" s="987"/>
      <c r="AV125" s="987"/>
      <c r="AW125" s="987"/>
      <c r="AX125" s="987"/>
      <c r="AY125" s="987"/>
      <c r="AZ125" s="1012"/>
      <c r="BA125" s="1015"/>
      <c r="BB125" s="994"/>
      <c r="BC125" s="994"/>
      <c r="BD125" s="994"/>
      <c r="BE125" s="997"/>
    </row>
    <row r="126" spans="1:57" ht="30" customHeight="1">
      <c r="A126" s="916"/>
      <c r="B126" s="928"/>
      <c r="C126" s="918"/>
      <c r="D126" s="918"/>
      <c r="E126" s="917"/>
      <c r="F126" s="918"/>
      <c r="G126" s="918"/>
      <c r="H126" s="180" t="s">
        <v>184</v>
      </c>
      <c r="I126" s="184" t="s">
        <v>48</v>
      </c>
      <c r="J126" s="939"/>
      <c r="K126" s="940"/>
      <c r="L126" s="925"/>
      <c r="M126" s="925"/>
      <c r="N126" s="917"/>
      <c r="O126" s="918"/>
      <c r="P126" s="181" t="s">
        <v>171</v>
      </c>
      <c r="Q126" s="182" t="s">
        <v>85</v>
      </c>
      <c r="R126" s="181">
        <f>+IFERROR(VLOOKUP(Q126,[3]DATOS!$E$2:$F$17,2,FALSE),"")</f>
        <v>15</v>
      </c>
      <c r="S126" s="934"/>
      <c r="T126" s="934"/>
      <c r="U126" s="919"/>
      <c r="V126" s="934"/>
      <c r="W126" s="934"/>
      <c r="X126" s="934"/>
      <c r="Y126" s="918"/>
      <c r="Z126" s="916"/>
      <c r="AA126" s="921"/>
      <c r="AB126" s="935"/>
      <c r="AC126" s="923"/>
      <c r="AD126" s="923"/>
      <c r="AE126" s="925"/>
      <c r="AF126" s="925"/>
      <c r="AG126" s="925"/>
      <c r="AH126" s="925"/>
      <c r="AI126" s="925"/>
      <c r="AJ126" s="920"/>
      <c r="AK126" s="926"/>
      <c r="AL126" s="926"/>
      <c r="AM126" s="927"/>
      <c r="AN126" s="914"/>
      <c r="AO126" s="1020"/>
      <c r="AP126" s="987"/>
      <c r="AQ126" s="987"/>
      <c r="AR126" s="987"/>
      <c r="AS126" s="987"/>
      <c r="AT126" s="987"/>
      <c r="AU126" s="987"/>
      <c r="AV126" s="987"/>
      <c r="AW126" s="987"/>
      <c r="AX126" s="987"/>
      <c r="AY126" s="987"/>
      <c r="AZ126" s="1012"/>
      <c r="BA126" s="1015"/>
      <c r="BB126" s="994"/>
      <c r="BC126" s="994"/>
      <c r="BD126" s="994"/>
      <c r="BE126" s="997"/>
    </row>
    <row r="127" spans="1:57" ht="30" customHeight="1">
      <c r="A127" s="916"/>
      <c r="B127" s="928"/>
      <c r="C127" s="918"/>
      <c r="D127" s="918"/>
      <c r="E127" s="917"/>
      <c r="F127" s="918"/>
      <c r="G127" s="918"/>
      <c r="H127" s="180" t="s">
        <v>183</v>
      </c>
      <c r="I127" s="184" t="s">
        <v>48</v>
      </c>
      <c r="J127" s="939"/>
      <c r="K127" s="940"/>
      <c r="L127" s="925"/>
      <c r="M127" s="925"/>
      <c r="N127" s="917"/>
      <c r="O127" s="918"/>
      <c r="P127" s="181" t="s">
        <v>170</v>
      </c>
      <c r="Q127" s="182" t="s">
        <v>98</v>
      </c>
      <c r="R127" s="181">
        <f>+IFERROR(VLOOKUP(Q127,[3]DATOS!$E$2:$F$17,2,FALSE),"")</f>
        <v>15</v>
      </c>
      <c r="S127" s="934"/>
      <c r="T127" s="934"/>
      <c r="U127" s="919"/>
      <c r="V127" s="934"/>
      <c r="W127" s="934"/>
      <c r="X127" s="934"/>
      <c r="Y127" s="918"/>
      <c r="Z127" s="916"/>
      <c r="AA127" s="921"/>
      <c r="AB127" s="935"/>
      <c r="AC127" s="923"/>
      <c r="AD127" s="923"/>
      <c r="AE127" s="925"/>
      <c r="AF127" s="925"/>
      <c r="AG127" s="925"/>
      <c r="AH127" s="925"/>
      <c r="AI127" s="925"/>
      <c r="AJ127" s="920"/>
      <c r="AK127" s="926"/>
      <c r="AL127" s="926"/>
      <c r="AM127" s="927"/>
      <c r="AN127" s="914"/>
      <c r="AO127" s="1020"/>
      <c r="AP127" s="987"/>
      <c r="AQ127" s="987"/>
      <c r="AR127" s="987"/>
      <c r="AS127" s="987"/>
      <c r="AT127" s="987"/>
      <c r="AU127" s="987"/>
      <c r="AV127" s="987"/>
      <c r="AW127" s="987"/>
      <c r="AX127" s="987"/>
      <c r="AY127" s="987"/>
      <c r="AZ127" s="1012"/>
      <c r="BA127" s="1015"/>
      <c r="BB127" s="994"/>
      <c r="BC127" s="994"/>
      <c r="BD127" s="994"/>
      <c r="BE127" s="997"/>
    </row>
    <row r="128" spans="1:57" ht="30" customHeight="1">
      <c r="A128" s="916"/>
      <c r="B128" s="928"/>
      <c r="C128" s="918"/>
      <c r="D128" s="918"/>
      <c r="E128" s="917"/>
      <c r="F128" s="918"/>
      <c r="G128" s="918"/>
      <c r="H128" s="180" t="s">
        <v>182</v>
      </c>
      <c r="I128" s="184" t="s">
        <v>49</v>
      </c>
      <c r="J128" s="939"/>
      <c r="K128" s="940"/>
      <c r="L128" s="925"/>
      <c r="M128" s="925"/>
      <c r="N128" s="917"/>
      <c r="O128" s="918"/>
      <c r="P128" s="181" t="s">
        <v>168</v>
      </c>
      <c r="Q128" s="182" t="s">
        <v>87</v>
      </c>
      <c r="R128" s="181">
        <f>+IFERROR(VLOOKUP(Q128,[3]DATOS!$E$2:$F$17,2,FALSE),"")</f>
        <v>10</v>
      </c>
      <c r="S128" s="934"/>
      <c r="T128" s="934"/>
      <c r="U128" s="919"/>
      <c r="V128" s="934"/>
      <c r="W128" s="934"/>
      <c r="X128" s="934"/>
      <c r="Y128" s="918"/>
      <c r="Z128" s="916"/>
      <c r="AA128" s="921"/>
      <c r="AB128" s="935"/>
      <c r="AC128" s="923"/>
      <c r="AD128" s="923"/>
      <c r="AE128" s="925"/>
      <c r="AF128" s="925"/>
      <c r="AG128" s="925"/>
      <c r="AH128" s="925"/>
      <c r="AI128" s="925"/>
      <c r="AJ128" s="920"/>
      <c r="AK128" s="926"/>
      <c r="AL128" s="926"/>
      <c r="AM128" s="927"/>
      <c r="AN128" s="914"/>
      <c r="AO128" s="1020"/>
      <c r="AP128" s="987"/>
      <c r="AQ128" s="987"/>
      <c r="AR128" s="987"/>
      <c r="AS128" s="987"/>
      <c r="AT128" s="987"/>
      <c r="AU128" s="987"/>
      <c r="AV128" s="987"/>
      <c r="AW128" s="987"/>
      <c r="AX128" s="987"/>
      <c r="AY128" s="987"/>
      <c r="AZ128" s="1012"/>
      <c r="BA128" s="1015"/>
      <c r="BB128" s="994"/>
      <c r="BC128" s="994"/>
      <c r="BD128" s="994"/>
      <c r="BE128" s="997"/>
    </row>
    <row r="129" spans="1:57" ht="72" customHeight="1">
      <c r="A129" s="916"/>
      <c r="B129" s="928"/>
      <c r="C129" s="918"/>
      <c r="D129" s="918"/>
      <c r="E129" s="917"/>
      <c r="F129" s="918"/>
      <c r="G129" s="918"/>
      <c r="H129" s="180" t="s">
        <v>181</v>
      </c>
      <c r="I129" s="184" t="s">
        <v>48</v>
      </c>
      <c r="J129" s="939"/>
      <c r="K129" s="940"/>
      <c r="L129" s="925"/>
      <c r="M129" s="925"/>
      <c r="N129" s="917"/>
      <c r="O129" s="918"/>
      <c r="P129" s="934"/>
      <c r="Q129" s="919"/>
      <c r="R129" s="934"/>
      <c r="S129" s="934"/>
      <c r="T129" s="934"/>
      <c r="U129" s="919"/>
      <c r="V129" s="934"/>
      <c r="W129" s="934"/>
      <c r="X129" s="934"/>
      <c r="Y129" s="918"/>
      <c r="Z129" s="916"/>
      <c r="AA129" s="921"/>
      <c r="AB129" s="935"/>
      <c r="AC129" s="923"/>
      <c r="AD129" s="923"/>
      <c r="AE129" s="925"/>
      <c r="AF129" s="925"/>
      <c r="AG129" s="925"/>
      <c r="AH129" s="925"/>
      <c r="AI129" s="925"/>
      <c r="AJ129" s="920"/>
      <c r="AK129" s="926"/>
      <c r="AL129" s="926"/>
      <c r="AM129" s="927"/>
      <c r="AN129" s="914"/>
      <c r="AO129" s="1021"/>
      <c r="AP129" s="988"/>
      <c r="AQ129" s="988"/>
      <c r="AR129" s="988"/>
      <c r="AS129" s="988"/>
      <c r="AT129" s="988"/>
      <c r="AU129" s="988"/>
      <c r="AV129" s="988"/>
      <c r="AW129" s="988"/>
      <c r="AX129" s="988"/>
      <c r="AY129" s="988"/>
      <c r="AZ129" s="1013"/>
      <c r="BA129" s="1016"/>
      <c r="BB129" s="995"/>
      <c r="BC129" s="995"/>
      <c r="BD129" s="995"/>
      <c r="BE129" s="998"/>
    </row>
    <row r="130" spans="1:57" ht="45" customHeight="1">
      <c r="A130" s="916"/>
      <c r="B130" s="928"/>
      <c r="C130" s="918"/>
      <c r="D130" s="918"/>
      <c r="E130" s="917"/>
      <c r="F130" s="918"/>
      <c r="G130" s="918"/>
      <c r="H130" s="180" t="s">
        <v>180</v>
      </c>
      <c r="I130" s="184" t="s">
        <v>48</v>
      </c>
      <c r="J130" s="939"/>
      <c r="K130" s="940"/>
      <c r="L130" s="925"/>
      <c r="M130" s="925"/>
      <c r="N130" s="917"/>
      <c r="O130" s="918"/>
      <c r="P130" s="934"/>
      <c r="Q130" s="919"/>
      <c r="R130" s="934"/>
      <c r="S130" s="934"/>
      <c r="T130" s="934"/>
      <c r="U130" s="919"/>
      <c r="V130" s="934"/>
      <c r="W130" s="934"/>
      <c r="X130" s="934"/>
      <c r="Y130" s="918"/>
      <c r="Z130" s="916"/>
      <c r="AA130" s="921"/>
      <c r="AB130" s="935"/>
      <c r="AC130" s="923"/>
      <c r="AD130" s="923"/>
      <c r="AE130" s="925"/>
      <c r="AF130" s="925"/>
      <c r="AG130" s="925"/>
      <c r="AH130" s="925"/>
      <c r="AI130" s="925"/>
      <c r="AJ130" s="920"/>
      <c r="AK130" s="926"/>
      <c r="AL130" s="926"/>
      <c r="AM130" s="927"/>
      <c r="AN130" s="914"/>
      <c r="AO130" s="999"/>
      <c r="AP130" s="919"/>
      <c r="AQ130" s="919"/>
      <c r="AR130" s="919"/>
      <c r="AS130" s="919"/>
      <c r="AT130" s="919"/>
      <c r="AU130" s="919"/>
      <c r="AV130" s="919"/>
      <c r="AW130" s="919"/>
      <c r="AX130" s="919"/>
      <c r="AY130" s="919"/>
      <c r="AZ130" s="1003"/>
      <c r="BA130" s="1004"/>
      <c r="BB130" s="1000"/>
      <c r="BC130" s="1000"/>
      <c r="BD130" s="1000"/>
      <c r="BE130" s="1001"/>
    </row>
    <row r="131" spans="1:57" ht="45" customHeight="1">
      <c r="A131" s="916"/>
      <c r="B131" s="928"/>
      <c r="C131" s="918"/>
      <c r="D131" s="918"/>
      <c r="E131" s="917"/>
      <c r="F131" s="918"/>
      <c r="G131" s="918"/>
      <c r="H131" s="180" t="s">
        <v>178</v>
      </c>
      <c r="I131" s="184" t="s">
        <v>48</v>
      </c>
      <c r="J131" s="939"/>
      <c r="K131" s="940"/>
      <c r="L131" s="925"/>
      <c r="M131" s="925"/>
      <c r="N131" s="917"/>
      <c r="O131" s="918"/>
      <c r="P131" s="934"/>
      <c r="Q131" s="919"/>
      <c r="R131" s="934"/>
      <c r="S131" s="934"/>
      <c r="T131" s="934"/>
      <c r="U131" s="919"/>
      <c r="V131" s="934"/>
      <c r="W131" s="934"/>
      <c r="X131" s="934"/>
      <c r="Y131" s="918"/>
      <c r="Z131" s="916"/>
      <c r="AA131" s="921"/>
      <c r="AB131" s="935"/>
      <c r="AC131" s="923"/>
      <c r="AD131" s="923"/>
      <c r="AE131" s="925"/>
      <c r="AF131" s="925"/>
      <c r="AG131" s="925"/>
      <c r="AH131" s="925"/>
      <c r="AI131" s="925"/>
      <c r="AJ131" s="920"/>
      <c r="AK131" s="926"/>
      <c r="AL131" s="926"/>
      <c r="AM131" s="927"/>
      <c r="AN131" s="914"/>
      <c r="AO131" s="999"/>
      <c r="AP131" s="919"/>
      <c r="AQ131" s="919"/>
      <c r="AR131" s="919"/>
      <c r="AS131" s="919"/>
      <c r="AT131" s="919"/>
      <c r="AU131" s="919"/>
      <c r="AV131" s="919"/>
      <c r="AW131" s="919"/>
      <c r="AX131" s="919"/>
      <c r="AY131" s="919"/>
      <c r="AZ131" s="1003"/>
      <c r="BA131" s="1004"/>
      <c r="BB131" s="1000"/>
      <c r="BC131" s="1000"/>
      <c r="BD131" s="1000"/>
      <c r="BE131" s="1001"/>
    </row>
    <row r="132" spans="1:57" ht="45" customHeight="1">
      <c r="A132" s="916"/>
      <c r="B132" s="928"/>
      <c r="C132" s="918"/>
      <c r="D132" s="918"/>
      <c r="E132" s="917"/>
      <c r="F132" s="918"/>
      <c r="G132" s="918"/>
      <c r="H132" s="180" t="s">
        <v>176</v>
      </c>
      <c r="I132" s="184" t="s">
        <v>48</v>
      </c>
      <c r="J132" s="939"/>
      <c r="K132" s="940"/>
      <c r="L132" s="925"/>
      <c r="M132" s="925"/>
      <c r="N132" s="917"/>
      <c r="O132" s="918"/>
      <c r="P132" s="934"/>
      <c r="Q132" s="919"/>
      <c r="R132" s="934"/>
      <c r="S132" s="934"/>
      <c r="T132" s="934"/>
      <c r="U132" s="919"/>
      <c r="V132" s="934"/>
      <c r="W132" s="934"/>
      <c r="X132" s="934"/>
      <c r="Y132" s="918"/>
      <c r="Z132" s="916"/>
      <c r="AA132" s="921"/>
      <c r="AB132" s="935"/>
      <c r="AC132" s="923"/>
      <c r="AD132" s="923"/>
      <c r="AE132" s="925"/>
      <c r="AF132" s="925"/>
      <c r="AG132" s="925"/>
      <c r="AH132" s="925"/>
      <c r="AI132" s="925"/>
      <c r="AJ132" s="920"/>
      <c r="AK132" s="926"/>
      <c r="AL132" s="926"/>
      <c r="AM132" s="927"/>
      <c r="AN132" s="914"/>
      <c r="AO132" s="999"/>
      <c r="AP132" s="919"/>
      <c r="AQ132" s="919"/>
      <c r="AR132" s="919"/>
      <c r="AS132" s="919"/>
      <c r="AT132" s="919"/>
      <c r="AU132" s="919"/>
      <c r="AV132" s="919"/>
      <c r="AW132" s="919"/>
      <c r="AX132" s="919"/>
      <c r="AY132" s="919"/>
      <c r="AZ132" s="1003"/>
      <c r="BA132" s="1004"/>
      <c r="BB132" s="1000"/>
      <c r="BC132" s="1000"/>
      <c r="BD132" s="1000"/>
      <c r="BE132" s="1001"/>
    </row>
    <row r="133" spans="1:57" ht="45" customHeight="1">
      <c r="A133" s="916"/>
      <c r="B133" s="928"/>
      <c r="C133" s="918"/>
      <c r="D133" s="918"/>
      <c r="E133" s="917" t="s">
        <v>575</v>
      </c>
      <c r="F133" s="918"/>
      <c r="G133" s="918"/>
      <c r="H133" s="180" t="s">
        <v>174</v>
      </c>
      <c r="I133" s="184" t="s">
        <v>48</v>
      </c>
      <c r="J133" s="939"/>
      <c r="K133" s="940"/>
      <c r="L133" s="925"/>
      <c r="M133" s="925"/>
      <c r="N133" s="917" t="s">
        <v>997</v>
      </c>
      <c r="O133" s="918" t="s">
        <v>65</v>
      </c>
      <c r="P133" s="181" t="s">
        <v>179</v>
      </c>
      <c r="Q133" s="182" t="s">
        <v>76</v>
      </c>
      <c r="R133" s="181">
        <f>+IFERROR(VLOOKUP(Q133,[3]DATOS!$E$2:$F$17,2,FALSE),"")</f>
        <v>15</v>
      </c>
      <c r="S133" s="934">
        <f>SUM(R133:R139)</f>
        <v>100</v>
      </c>
      <c r="T133" s="934" t="str">
        <f>+IF(AND(S133&lt;=100,S133&gt;=96),"Fuerte",IF(AND(S133&lt;=95,S133&gt;=86),"Moderado",IF(AND(S133&lt;=85,J133&gt;=0),"Débil"," ")))</f>
        <v>Fuerte</v>
      </c>
      <c r="U133" s="919" t="s">
        <v>90</v>
      </c>
      <c r="V133" s="934" t="str">
        <f>IF(AND(EXACT(T133,"Fuerte"),(EXACT(U133,"Fuerte"))),"Fuerte",IF(AND(EXACT(T133,"Fuerte"),(EXACT(U133,"Moderado"))),"Moderado",IF(AND(EXACT(T133,"Fuerte"),(EXACT(U133,"Débil"))),"Débil",IF(AND(EXACT(T133,"Moderado"),(EXACT(U133,"Fuerte"))),"Moderado",IF(AND(EXACT(T133,"Moderado"),(EXACT(U133,"Moderado"))),"Moderado",IF(AND(EXACT(T133,"Moderado"),(EXACT(U133,"Débil"))),"Débil",IF(AND(EXACT(T133,"Débil"),(EXACT(U133,"Fuerte"))),"Débil",IF(AND(EXACT(T133,"Débil"),(EXACT(U133,"Moderado"))),"Débil",IF(AND(EXACT(T133,"Débil"),(EXACT(U133,"Débil"))),"Débil",)))))))))</f>
        <v>Fuerte</v>
      </c>
      <c r="W133" s="934">
        <f>IF(V133="Fuerte",100,IF(V133="Moderado",50,IF(V133="Débil",0)))</f>
        <v>100</v>
      </c>
      <c r="X133" s="934"/>
      <c r="Y133" s="918"/>
      <c r="Z133" s="916"/>
      <c r="AA133" s="921"/>
      <c r="AB133" s="935"/>
      <c r="AC133" s="923"/>
      <c r="AD133" s="923"/>
      <c r="AE133" s="925"/>
      <c r="AF133" s="925"/>
      <c r="AG133" s="925"/>
      <c r="AH133" s="925"/>
      <c r="AI133" s="925"/>
      <c r="AJ133" s="920" t="s">
        <v>998</v>
      </c>
      <c r="AK133" s="926"/>
      <c r="AL133" s="926"/>
      <c r="AM133" s="927"/>
      <c r="AN133" s="914" t="s">
        <v>619</v>
      </c>
      <c r="AO133" s="999"/>
      <c r="AP133" s="919"/>
      <c r="AQ133" s="919"/>
      <c r="AR133" s="919"/>
      <c r="AS133" s="919"/>
      <c r="AT133" s="919"/>
      <c r="AU133" s="919"/>
      <c r="AV133" s="919"/>
      <c r="AW133" s="919"/>
      <c r="AX133" s="919"/>
      <c r="AY133" s="919"/>
      <c r="AZ133" s="1003"/>
      <c r="BA133" s="1004"/>
      <c r="BB133" s="1000"/>
      <c r="BC133" s="1000"/>
      <c r="BD133" s="1000"/>
      <c r="BE133" s="1001"/>
    </row>
    <row r="134" spans="1:57" ht="45" customHeight="1">
      <c r="A134" s="916"/>
      <c r="B134" s="928"/>
      <c r="C134" s="918"/>
      <c r="D134" s="918"/>
      <c r="E134" s="917"/>
      <c r="F134" s="918"/>
      <c r="G134" s="918"/>
      <c r="H134" s="183" t="s">
        <v>172</v>
      </c>
      <c r="I134" s="184" t="s">
        <v>48</v>
      </c>
      <c r="J134" s="939"/>
      <c r="K134" s="940"/>
      <c r="L134" s="925"/>
      <c r="M134" s="925"/>
      <c r="N134" s="917"/>
      <c r="O134" s="918"/>
      <c r="P134" s="181" t="s">
        <v>177</v>
      </c>
      <c r="Q134" s="182" t="s">
        <v>78</v>
      </c>
      <c r="R134" s="181">
        <f>+IFERROR(VLOOKUP(Q134,[3]DATOS!$E$2:$F$17,2,FALSE),"")</f>
        <v>15</v>
      </c>
      <c r="S134" s="934"/>
      <c r="T134" s="934"/>
      <c r="U134" s="919"/>
      <c r="V134" s="934"/>
      <c r="W134" s="934"/>
      <c r="X134" s="934"/>
      <c r="Y134" s="918"/>
      <c r="Z134" s="916"/>
      <c r="AA134" s="921"/>
      <c r="AB134" s="935"/>
      <c r="AC134" s="923"/>
      <c r="AD134" s="923"/>
      <c r="AE134" s="925"/>
      <c r="AF134" s="925"/>
      <c r="AG134" s="925"/>
      <c r="AH134" s="925"/>
      <c r="AI134" s="925"/>
      <c r="AJ134" s="920"/>
      <c r="AK134" s="926"/>
      <c r="AL134" s="926"/>
      <c r="AM134" s="927"/>
      <c r="AN134" s="914"/>
      <c r="AO134" s="999"/>
      <c r="AP134" s="919"/>
      <c r="AQ134" s="919"/>
      <c r="AR134" s="919"/>
      <c r="AS134" s="919"/>
      <c r="AT134" s="919"/>
      <c r="AU134" s="919"/>
      <c r="AV134" s="919"/>
      <c r="AW134" s="919"/>
      <c r="AX134" s="919"/>
      <c r="AY134" s="919"/>
      <c r="AZ134" s="1003"/>
      <c r="BA134" s="1004"/>
      <c r="BB134" s="1000"/>
      <c r="BC134" s="1000"/>
      <c r="BD134" s="1000"/>
      <c r="BE134" s="1001"/>
    </row>
    <row r="135" spans="1:57" ht="45" customHeight="1">
      <c r="A135" s="916"/>
      <c r="B135" s="928"/>
      <c r="C135" s="918"/>
      <c r="D135" s="918"/>
      <c r="E135" s="917"/>
      <c r="F135" s="918"/>
      <c r="G135" s="918"/>
      <c r="H135" s="183" t="s">
        <v>169</v>
      </c>
      <c r="I135" s="184" t="s">
        <v>48</v>
      </c>
      <c r="J135" s="939"/>
      <c r="K135" s="940"/>
      <c r="L135" s="925"/>
      <c r="M135" s="925"/>
      <c r="N135" s="917"/>
      <c r="O135" s="918"/>
      <c r="P135" s="181" t="s">
        <v>175</v>
      </c>
      <c r="Q135" s="182" t="s">
        <v>80</v>
      </c>
      <c r="R135" s="181">
        <f>+IFERROR(VLOOKUP(Q135,[3]DATOS!$E$2:$F$17,2,FALSE),"")</f>
        <v>15</v>
      </c>
      <c r="S135" s="934"/>
      <c r="T135" s="934"/>
      <c r="U135" s="919"/>
      <c r="V135" s="934"/>
      <c r="W135" s="934"/>
      <c r="X135" s="934"/>
      <c r="Y135" s="918"/>
      <c r="Z135" s="916"/>
      <c r="AA135" s="921"/>
      <c r="AB135" s="935"/>
      <c r="AC135" s="923"/>
      <c r="AD135" s="923"/>
      <c r="AE135" s="925"/>
      <c r="AF135" s="925"/>
      <c r="AG135" s="925"/>
      <c r="AH135" s="925"/>
      <c r="AI135" s="925"/>
      <c r="AJ135" s="920"/>
      <c r="AK135" s="926"/>
      <c r="AL135" s="926"/>
      <c r="AM135" s="927"/>
      <c r="AN135" s="914"/>
      <c r="AO135" s="999"/>
      <c r="AP135" s="919"/>
      <c r="AQ135" s="919"/>
      <c r="AR135" s="919"/>
      <c r="AS135" s="919"/>
      <c r="AT135" s="919"/>
      <c r="AU135" s="919"/>
      <c r="AV135" s="919"/>
      <c r="AW135" s="919"/>
      <c r="AX135" s="919"/>
      <c r="AY135" s="919"/>
      <c r="AZ135" s="1003"/>
      <c r="BA135" s="1004"/>
      <c r="BB135" s="1000"/>
      <c r="BC135" s="1000"/>
      <c r="BD135" s="1000"/>
      <c r="BE135" s="1001"/>
    </row>
    <row r="136" spans="1:57" ht="45" customHeight="1">
      <c r="A136" s="916"/>
      <c r="B136" s="928"/>
      <c r="C136" s="918"/>
      <c r="D136" s="918"/>
      <c r="E136" s="917"/>
      <c r="F136" s="918"/>
      <c r="G136" s="918"/>
      <c r="H136" s="183" t="s">
        <v>167</v>
      </c>
      <c r="I136" s="184" t="s">
        <v>48</v>
      </c>
      <c r="J136" s="939"/>
      <c r="K136" s="940"/>
      <c r="L136" s="925"/>
      <c r="M136" s="925"/>
      <c r="N136" s="917"/>
      <c r="O136" s="918"/>
      <c r="P136" s="181" t="s">
        <v>173</v>
      </c>
      <c r="Q136" s="182" t="s">
        <v>82</v>
      </c>
      <c r="R136" s="181">
        <f>+IFERROR(VLOOKUP(Q136,[3]DATOS!$E$2:$F$17,2,FALSE),"")</f>
        <v>15</v>
      </c>
      <c r="S136" s="934"/>
      <c r="T136" s="934"/>
      <c r="U136" s="919"/>
      <c r="V136" s="934"/>
      <c r="W136" s="934"/>
      <c r="X136" s="934"/>
      <c r="Y136" s="918"/>
      <c r="Z136" s="916"/>
      <c r="AA136" s="921"/>
      <c r="AB136" s="935"/>
      <c r="AC136" s="923"/>
      <c r="AD136" s="923"/>
      <c r="AE136" s="925"/>
      <c r="AF136" s="925"/>
      <c r="AG136" s="925"/>
      <c r="AH136" s="925"/>
      <c r="AI136" s="925"/>
      <c r="AJ136" s="920"/>
      <c r="AK136" s="926"/>
      <c r="AL136" s="926"/>
      <c r="AM136" s="927"/>
      <c r="AN136" s="914"/>
      <c r="AO136" s="999"/>
      <c r="AP136" s="919"/>
      <c r="AQ136" s="919"/>
      <c r="AR136" s="919"/>
      <c r="AS136" s="919"/>
      <c r="AT136" s="919"/>
      <c r="AU136" s="919"/>
      <c r="AV136" s="919"/>
      <c r="AW136" s="919"/>
      <c r="AX136" s="919"/>
      <c r="AY136" s="919"/>
      <c r="AZ136" s="1003"/>
      <c r="BA136" s="1004"/>
      <c r="BB136" s="1000"/>
      <c r="BC136" s="1000"/>
      <c r="BD136" s="1000"/>
      <c r="BE136" s="1001"/>
    </row>
    <row r="137" spans="1:57" ht="45" customHeight="1">
      <c r="A137" s="916"/>
      <c r="B137" s="928"/>
      <c r="C137" s="918"/>
      <c r="D137" s="918"/>
      <c r="E137" s="917"/>
      <c r="F137" s="918"/>
      <c r="G137" s="918"/>
      <c r="H137" s="183" t="s">
        <v>166</v>
      </c>
      <c r="I137" s="184" t="s">
        <v>49</v>
      </c>
      <c r="J137" s="939"/>
      <c r="K137" s="940"/>
      <c r="L137" s="925"/>
      <c r="M137" s="925"/>
      <c r="N137" s="917"/>
      <c r="O137" s="918"/>
      <c r="P137" s="181" t="s">
        <v>171</v>
      </c>
      <c r="Q137" s="182" t="s">
        <v>85</v>
      </c>
      <c r="R137" s="181">
        <f>+IFERROR(VLOOKUP(Q137,[3]DATOS!$E$2:$F$17,2,FALSE),"")</f>
        <v>15</v>
      </c>
      <c r="S137" s="934"/>
      <c r="T137" s="934"/>
      <c r="U137" s="919"/>
      <c r="V137" s="934"/>
      <c r="W137" s="934"/>
      <c r="X137" s="934"/>
      <c r="Y137" s="918"/>
      <c r="Z137" s="916"/>
      <c r="AA137" s="921"/>
      <c r="AB137" s="935"/>
      <c r="AC137" s="923"/>
      <c r="AD137" s="923"/>
      <c r="AE137" s="925"/>
      <c r="AF137" s="925"/>
      <c r="AG137" s="925"/>
      <c r="AH137" s="925"/>
      <c r="AI137" s="925"/>
      <c r="AJ137" s="920"/>
      <c r="AK137" s="926"/>
      <c r="AL137" s="926"/>
      <c r="AM137" s="927"/>
      <c r="AN137" s="914"/>
      <c r="AO137" s="999"/>
      <c r="AP137" s="919"/>
      <c r="AQ137" s="919"/>
      <c r="AR137" s="919"/>
      <c r="AS137" s="919"/>
      <c r="AT137" s="919"/>
      <c r="AU137" s="919"/>
      <c r="AV137" s="919"/>
      <c r="AW137" s="919"/>
      <c r="AX137" s="919"/>
      <c r="AY137" s="919"/>
      <c r="AZ137" s="1003"/>
      <c r="BA137" s="1004"/>
      <c r="BB137" s="1000"/>
      <c r="BC137" s="1000"/>
      <c r="BD137" s="1000"/>
      <c r="BE137" s="1001"/>
    </row>
    <row r="138" spans="1:57" ht="45" customHeight="1">
      <c r="A138" s="916"/>
      <c r="B138" s="928"/>
      <c r="C138" s="918"/>
      <c r="D138" s="918"/>
      <c r="E138" s="917"/>
      <c r="F138" s="918"/>
      <c r="G138" s="918"/>
      <c r="H138" s="183" t="s">
        <v>165</v>
      </c>
      <c r="I138" s="184" t="s">
        <v>49</v>
      </c>
      <c r="J138" s="939"/>
      <c r="K138" s="940"/>
      <c r="L138" s="925"/>
      <c r="M138" s="925"/>
      <c r="N138" s="917"/>
      <c r="O138" s="918"/>
      <c r="P138" s="181" t="s">
        <v>170</v>
      </c>
      <c r="Q138" s="182" t="s">
        <v>98</v>
      </c>
      <c r="R138" s="181">
        <f>+IFERROR(VLOOKUP(Q138,[3]DATOS!$E$2:$F$17,2,FALSE),"")</f>
        <v>15</v>
      </c>
      <c r="S138" s="934"/>
      <c r="T138" s="934"/>
      <c r="U138" s="919"/>
      <c r="V138" s="934"/>
      <c r="W138" s="934"/>
      <c r="X138" s="934"/>
      <c r="Y138" s="918"/>
      <c r="Z138" s="916"/>
      <c r="AA138" s="921"/>
      <c r="AB138" s="935"/>
      <c r="AC138" s="923"/>
      <c r="AD138" s="923"/>
      <c r="AE138" s="925"/>
      <c r="AF138" s="925"/>
      <c r="AG138" s="925"/>
      <c r="AH138" s="925"/>
      <c r="AI138" s="925"/>
      <c r="AJ138" s="920"/>
      <c r="AK138" s="926"/>
      <c r="AL138" s="926"/>
      <c r="AM138" s="927"/>
      <c r="AN138" s="914"/>
      <c r="AO138" s="999"/>
      <c r="AP138" s="919"/>
      <c r="AQ138" s="919"/>
      <c r="AR138" s="919"/>
      <c r="AS138" s="919"/>
      <c r="AT138" s="919"/>
      <c r="AU138" s="919"/>
      <c r="AV138" s="919"/>
      <c r="AW138" s="919"/>
      <c r="AX138" s="919"/>
      <c r="AY138" s="919"/>
      <c r="AZ138" s="1003"/>
      <c r="BA138" s="1004"/>
      <c r="BB138" s="1000"/>
      <c r="BC138" s="1000"/>
      <c r="BD138" s="1000"/>
      <c r="BE138" s="1001"/>
    </row>
    <row r="139" spans="1:57" ht="45" customHeight="1">
      <c r="A139" s="916"/>
      <c r="B139" s="928"/>
      <c r="C139" s="918"/>
      <c r="D139" s="918"/>
      <c r="E139" s="917"/>
      <c r="F139" s="918"/>
      <c r="G139" s="918"/>
      <c r="H139" s="183" t="s">
        <v>164</v>
      </c>
      <c r="I139" s="184" t="s">
        <v>49</v>
      </c>
      <c r="J139" s="939"/>
      <c r="K139" s="940"/>
      <c r="L139" s="925"/>
      <c r="M139" s="925"/>
      <c r="N139" s="917"/>
      <c r="O139" s="918"/>
      <c r="P139" s="181" t="s">
        <v>168</v>
      </c>
      <c r="Q139" s="182" t="s">
        <v>87</v>
      </c>
      <c r="R139" s="181">
        <f>+IFERROR(VLOOKUP(Q139,[3]DATOS!$E$2:$F$17,2,FALSE),"")</f>
        <v>10</v>
      </c>
      <c r="S139" s="934"/>
      <c r="T139" s="934"/>
      <c r="U139" s="919"/>
      <c r="V139" s="934"/>
      <c r="W139" s="934"/>
      <c r="X139" s="934"/>
      <c r="Y139" s="918"/>
      <c r="Z139" s="916"/>
      <c r="AA139" s="921"/>
      <c r="AB139" s="935"/>
      <c r="AC139" s="923"/>
      <c r="AD139" s="923"/>
      <c r="AE139" s="925"/>
      <c r="AF139" s="925"/>
      <c r="AG139" s="925"/>
      <c r="AH139" s="925"/>
      <c r="AI139" s="925"/>
      <c r="AJ139" s="920"/>
      <c r="AK139" s="926"/>
      <c r="AL139" s="926"/>
      <c r="AM139" s="927"/>
      <c r="AN139" s="914"/>
      <c r="AO139" s="999"/>
      <c r="AP139" s="919"/>
      <c r="AQ139" s="919"/>
      <c r="AR139" s="919"/>
      <c r="AS139" s="919"/>
      <c r="AT139" s="919"/>
      <c r="AU139" s="919"/>
      <c r="AV139" s="919"/>
      <c r="AW139" s="919"/>
      <c r="AX139" s="919"/>
      <c r="AY139" s="919"/>
      <c r="AZ139" s="1003"/>
      <c r="BA139" s="1004"/>
      <c r="BB139" s="1000"/>
      <c r="BC139" s="1000"/>
      <c r="BD139" s="1000"/>
      <c r="BE139" s="1001"/>
    </row>
    <row r="140" spans="1:57" ht="45" customHeight="1" thickBot="1">
      <c r="A140" s="916"/>
      <c r="B140" s="928"/>
      <c r="C140" s="918"/>
      <c r="D140" s="918"/>
      <c r="E140" s="917"/>
      <c r="F140" s="918"/>
      <c r="G140" s="918"/>
      <c r="H140" s="183" t="s">
        <v>163</v>
      </c>
      <c r="I140" s="184" t="s">
        <v>49</v>
      </c>
      <c r="J140" s="939"/>
      <c r="K140" s="940"/>
      <c r="L140" s="925"/>
      <c r="M140" s="925"/>
      <c r="N140" s="917"/>
      <c r="O140" s="918"/>
      <c r="P140" s="181"/>
      <c r="Q140" s="182"/>
      <c r="R140" s="181"/>
      <c r="S140" s="934"/>
      <c r="T140" s="934"/>
      <c r="U140" s="919"/>
      <c r="V140" s="934"/>
      <c r="W140" s="934"/>
      <c r="X140" s="934"/>
      <c r="Y140" s="918"/>
      <c r="Z140" s="916"/>
      <c r="AA140" s="921"/>
      <c r="AB140" s="935"/>
      <c r="AC140" s="923"/>
      <c r="AD140" s="923"/>
      <c r="AE140" s="925"/>
      <c r="AF140" s="925"/>
      <c r="AG140" s="925"/>
      <c r="AH140" s="925"/>
      <c r="AI140" s="925"/>
      <c r="AJ140" s="920"/>
      <c r="AK140" s="926"/>
      <c r="AL140" s="926"/>
      <c r="AM140" s="927"/>
      <c r="AN140" s="914"/>
      <c r="AO140" s="999"/>
      <c r="AP140" s="919"/>
      <c r="AQ140" s="919"/>
      <c r="AR140" s="919"/>
      <c r="AS140" s="919"/>
      <c r="AT140" s="919"/>
      <c r="AU140" s="919"/>
      <c r="AV140" s="919"/>
      <c r="AW140" s="919"/>
      <c r="AX140" s="919"/>
      <c r="AY140" s="919"/>
      <c r="AZ140" s="1003"/>
      <c r="BA140" s="1004"/>
      <c r="BB140" s="1000"/>
      <c r="BC140" s="1000"/>
      <c r="BD140" s="1000"/>
      <c r="BE140" s="1001"/>
    </row>
    <row r="141" spans="1:57" ht="46.5" customHeight="1">
      <c r="A141" s="916">
        <v>8</v>
      </c>
      <c r="B141" s="928" t="s">
        <v>999</v>
      </c>
      <c r="C141" s="918" t="s">
        <v>266</v>
      </c>
      <c r="D141" s="918" t="s">
        <v>32</v>
      </c>
      <c r="E141" s="917" t="s">
        <v>620</v>
      </c>
      <c r="F141" s="918" t="s">
        <v>621</v>
      </c>
      <c r="G141" s="918" t="s">
        <v>100</v>
      </c>
      <c r="H141" s="180" t="s">
        <v>194</v>
      </c>
      <c r="I141" s="184" t="s">
        <v>48</v>
      </c>
      <c r="J141" s="939">
        <f>COUNTIF(I141:I159,"Si")</f>
        <v>10</v>
      </c>
      <c r="K141" s="940" t="str">
        <f>+IF(AND(J141&lt;6,J141&gt;0),"Moderado",IF(AND(J141&lt;12,J141&gt;5),"Mayor",IF(AND(J141&lt;20,J141&gt;11),"Catastrófico","Responda las Preguntas de Impacto")))</f>
        <v>Mayor</v>
      </c>
      <c r="L141" s="925" t="str">
        <f>IF(AND(EXACT(G141,"Rara vez"),(EXACT(K141,"Moderado"))),"Moderado",IF(AND(EXACT(G141,"Rara vez"),(EXACT(K141,"Mayor"))),"Alto",IF(AND(EXACT(G141,"Rara vez"),(EXACT(K141,"Catastrófico"))),"Extremo",IF(AND(EXACT(G141,"Improbable"),(EXACT(K141,"Moderado"))),"Moderado",IF(AND(EXACT(G141,"Improbable"),(EXACT(K141,"Mayor"))),"Alto",IF(AND(EXACT(G141,"Improbable"),(EXACT(K141,"Catastrófico"))),"Extremo",IF(AND(EXACT(G141,"Posible"),(EXACT(K141,"Moderado"))),"Alto",IF(AND(EXACT(G141,"Posible"),(EXACT(K141,"Mayor"))),"Extremo",IF(AND(EXACT(G141,"Posible"),(EXACT(K141,"Catastrófico"))),"Extremo",IF(AND(EXACT(G141,"Probable"),(EXACT(K141,"Moderado"))),"Alto",IF(AND(EXACT(G141,"Probable"),(EXACT(K141,"Mayor"))),"Extremo",IF(AND(EXACT(G141,"Probable"),(EXACT(K141,"Catastrófico"))),"Extremo",IF(AND(EXACT(G141,"Casi Seguro"),(EXACT(K141,"Moderado"))),"Extremo",IF(AND(EXACT(G141,"Casi Seguro"),(EXACT(K141,"Mayor"))),"Extremo",IF(AND(EXACT(G141,"Casi Seguro"),(EXACT(K141,"Catastrófico"))),"Extremo","")))))))))))))))</f>
        <v>Alto</v>
      </c>
      <c r="M141" s="925" t="str">
        <f>IF(EXACT(L141,"Bajo"),"Evitar el Riesgo, Reducir el Riesgo, Compartir el Riesgo",IF(EXACT(L141,"Moderado"),"Evitar el Riesgo, Reducir el Riesgo, Compartir el Riesgo",IF(EXACT(L141,"Alto"),"Evitar el Riesgo, Reducir el Riesgo, Compartir el Riesgo",IF(EXACT(L141,"Extremo"),"Evitar el Riesgo, Reducir el Riesgo, Compartir el Riesgo",""))))</f>
        <v>Evitar el Riesgo, Reducir el Riesgo, Compartir el Riesgo</v>
      </c>
      <c r="N141" s="917" t="s">
        <v>1000</v>
      </c>
      <c r="O141" s="918" t="s">
        <v>65</v>
      </c>
      <c r="P141" s="181" t="s">
        <v>179</v>
      </c>
      <c r="Q141" s="182" t="s">
        <v>76</v>
      </c>
      <c r="R141" s="181">
        <f>+IFERROR(VLOOKUP(Q141,[3]DATOS!$E$2:$F$17,2,FALSE),"")</f>
        <v>15</v>
      </c>
      <c r="S141" s="934">
        <f>SUM(R141:R147)</f>
        <v>100</v>
      </c>
      <c r="T141" s="934" t="str">
        <f>+IF(AND(S141&lt;=100,S141&gt;=96),"Fuerte",IF(AND(S141&lt;=95,S141&gt;=86),"Moderado",IF(AND(S141&lt;=85,J141&gt;=0),"Débil"," ")))</f>
        <v>Fuerte</v>
      </c>
      <c r="U141" s="919" t="s">
        <v>90</v>
      </c>
      <c r="V141" s="934" t="str">
        <f>IF(AND(EXACT(T141,"Fuerte"),(EXACT(U141,"Fuerte"))),"Fuerte",IF(AND(EXACT(T141,"Fuerte"),(EXACT(U141,"Moderado"))),"Moderado",IF(AND(EXACT(T141,"Fuerte"),(EXACT(U141,"Débil"))),"Débil",IF(AND(EXACT(T141,"Moderado"),(EXACT(U141,"Fuerte"))),"Moderado",IF(AND(EXACT(T141,"Moderado"),(EXACT(U141,"Moderado"))),"Moderado",IF(AND(EXACT(T141,"Moderado"),(EXACT(U141,"Débil"))),"Débil",IF(AND(EXACT(T141,"Débil"),(EXACT(U141,"Fuerte"))),"Débil",IF(AND(EXACT(T141,"Débil"),(EXACT(U141,"Moderado"))),"Débil",IF(AND(EXACT(T141,"Débil"),(EXACT(U141,"Débil"))),"Débil",)))))))))</f>
        <v>Fuerte</v>
      </c>
      <c r="W141" s="934">
        <f>IF(V141="Fuerte",100,IF(V141="Moderado",50,IF(V141="Débil",0)))</f>
        <v>100</v>
      </c>
      <c r="X141" s="934">
        <f>AVERAGE(W141:W159)</f>
        <v>100</v>
      </c>
      <c r="Y141" s="918" t="s">
        <v>1001</v>
      </c>
      <c r="Z141" s="916" t="s">
        <v>622</v>
      </c>
      <c r="AA141" s="921" t="s">
        <v>623</v>
      </c>
      <c r="AB141" s="935" t="str">
        <f>+IF(X141=100,"Fuerte",IF(AND(X141&lt;=99,X141&gt;=50),"Moderado",IF(X141&lt;50,"Débil"," ")))</f>
        <v>Fuerte</v>
      </c>
      <c r="AC141" s="923" t="s">
        <v>95</v>
      </c>
      <c r="AD141" s="923" t="s">
        <v>95</v>
      </c>
      <c r="AE141" s="925" t="str">
        <f>IF(AND(OR(AD141="Directamente",AD141="Indirectamente",AD141="No Disminuye"),(AB141="Fuerte"),(AC141="Directamente"),(OR(G141="Rara vez",G141="Improbable",G141="Posible"))),"Rara vez",IF(AND(OR(AD141="Directamente",AD141="Indirectamente",AD141="No Disminuye"),(AB141="Fuerte"),(AC141="Directamente"),(G141="Probable")),"Improbable",IF(AND(OR(AD141="Directamente",AD141="Indirectamente",AD141="No Disminuye"),(AB141="Fuerte"),(AC141="Directamente"),(G141="Casi Seguro")),"Posible",IF(AND(AD141="Directamente",AC141="No disminuye",AB141="Fuerte"),G141,IF(AND(OR(AD141="Directamente",AD141="Indirectamente",AD141="No Disminuye"),AB141="Moderado",AC141="Directamente",(OR(G141="Rara vez",G141="Improbable"))),"Rara vez",IF(AND(OR(AD141="Directamente",AD141="Indirectamente",AD141="No Disminuye"),(AB141="Moderado"),(AC141="Directamente"),(G141="Posible")),"Improbable",IF(AND(OR(AD141="Directamente",AD141="Indirectamente",AD141="No Disminuye"),(AB141="Moderado"),(AC141="Directamente"),(G141="Probable")),"Posible",IF(AND(OR(AD141="Directamente",AD141="Indirectamente",AD141="No Disminuye"),(AB141="Moderado"),(AC141="Directamente"),(G141="Casi Seguro")),"Probable",IF(AND(AD141="Directamente",AC141="No disminuye",AB141="Moderado"),G141,IF(AB141="Débil",G141," ESTA COMBINACION NO ESTÁ CONTEMPLADA EN LA METODOLOGÍA "))))))))))</f>
        <v>Rara vez</v>
      </c>
      <c r="AF141" s="925" t="str">
        <f>IF(AND(OR(AD141="Directamente",AD141="Indirectamente",AD141="No Disminuye"),AB141="Moderado",AC141="Directamente",(OR(G141="Raro",G141="Improbable"))),"Raro",IF(AND(OR(AD141="Directamente",AD141="Indirectamente",AD141="No Disminuye"),(AB141="Moderado"),(AC141="Directamente"),(G141="Posible")),"Improbable",IF(AND(OR(AD141="Directamente",AD141="Indirectamente",AD141="No Disminuye"),(AB141="Moderado"),(AC141="Directamente"),(G141="Probable")),"Posible",IF(AND(OR(AD141="Directamente",AD141="Indirectamente",AD141="No Disminuye"),(AB141="Moderado"),(AC141="Directamente"),(G141="Casi Seguro")),"Probable",IF(AND(AD141="Directamente",AC141="No disminuye",AB141="Moderado"),G141," ")))))</f>
        <v xml:space="preserve"> </v>
      </c>
      <c r="AG141" s="925" t="str">
        <f>K141</f>
        <v>Mayor</v>
      </c>
      <c r="AH141" s="925" t="str">
        <f>IF(AND(EXACT(AE141,"Rara vez"),(EXACT(AG141,"Moderado"))),"Moderado",IF(AND(EXACT(AE141,"Rara vez"),(EXACT(AG141,"Mayor"))),"Alto",IF(AND(EXACT(AE141,"Rara vez"),(EXACT(AG141,"Catastrófico"))),"Extremo",IF(AND(EXACT(AE141,"Improbable"),(EXACT(AG141,"Moderado"))),"Moderado",IF(AND(EXACT(AE141,"Improbable"),(EXACT(AG141,"Mayor"))),"Alto",IF(AND(EXACT(AE141,"Improbable"),(EXACT(AG141,"Catastrófico"))),"Extremo",IF(AND(EXACT(AE141,"Posible"),(EXACT(AG141,"Moderado"))),"Alto",IF(AND(EXACT(AE141,"Posible"),(EXACT(AG141,"Mayor"))),"Extremo",IF(AND(EXACT(AE141,"Posible"),(EXACT(AG141,"Catastrófico"))),"Extremo",IF(AND(EXACT(AE141,"Probable"),(EXACT(AG141,"Moderado"))),"Alto",IF(AND(EXACT(AE141,"Probable"),(EXACT(AG141,"Mayor"))),"Extremo",IF(AND(EXACT(AE141,"Probable"),(EXACT(AG141,"Catastrófico"))),"Extremo",IF(AND(EXACT(AE141,"Casi Seguro"),(EXACT(AG141,"Moderado"))),"Extremo",IF(AND(EXACT(AE141,"Casi Seguro"),(EXACT(AG141,"Mayor"))),"Extremo",IF(AND(EXACT(AE141,"Casi Seguro"),(EXACT(AG141,"Catastrófico"))),"Extremo","")))))))))))))))</f>
        <v>Alto</v>
      </c>
      <c r="AI141" s="925" t="str">
        <f>IF(EXACT(L141,"Bajo"),"Evitar el Riesgo, Reducir el Riesgo, Compartir el Riesg",IF(EXACT(L141,"Moderado"),"Evitar el Riesgo, Reducir el Riesgo, Compartir el Riesgo",IF(EXACT(L141,"Alto"),"Evitar el Riesgo, Reducir el Riesgo, Compartir el Riesgo",IF(EXACT(L141,"Extremo"),"Evitar el Riesgo, Reducir el Riesgo, Compartir el Riesgo",""))))</f>
        <v>Evitar el Riesgo, Reducir el Riesgo, Compartir el Riesgo</v>
      </c>
      <c r="AJ141" s="920" t="s">
        <v>624</v>
      </c>
      <c r="AK141" s="926">
        <v>44197</v>
      </c>
      <c r="AL141" s="926">
        <v>44561</v>
      </c>
      <c r="AM141" s="927" t="s">
        <v>617</v>
      </c>
      <c r="AN141" s="914" t="s">
        <v>626</v>
      </c>
      <c r="AO141" s="1019"/>
      <c r="AP141" s="1002"/>
      <c r="AQ141" s="1002"/>
      <c r="AR141" s="1002"/>
      <c r="AS141" s="1002"/>
      <c r="AT141" s="1002"/>
      <c r="AU141" s="1002"/>
      <c r="AV141" s="1002"/>
      <c r="AW141" s="1002"/>
      <c r="AX141" s="1002"/>
      <c r="AY141" s="1002"/>
      <c r="AZ141" s="1011"/>
      <c r="BA141" s="1014"/>
      <c r="BB141" s="993"/>
      <c r="BC141" s="993"/>
      <c r="BD141" s="993"/>
      <c r="BE141" s="996"/>
    </row>
    <row r="142" spans="1:57" ht="30" customHeight="1">
      <c r="A142" s="916"/>
      <c r="B142" s="928"/>
      <c r="C142" s="918"/>
      <c r="D142" s="918"/>
      <c r="E142" s="917"/>
      <c r="F142" s="918"/>
      <c r="G142" s="918"/>
      <c r="H142" s="180" t="s">
        <v>187</v>
      </c>
      <c r="I142" s="184" t="s">
        <v>48</v>
      </c>
      <c r="J142" s="939"/>
      <c r="K142" s="940"/>
      <c r="L142" s="925"/>
      <c r="M142" s="925"/>
      <c r="N142" s="917"/>
      <c r="O142" s="918"/>
      <c r="P142" s="181" t="s">
        <v>177</v>
      </c>
      <c r="Q142" s="182" t="s">
        <v>78</v>
      </c>
      <c r="R142" s="181">
        <f>+IFERROR(VLOOKUP(Q142,[3]DATOS!$E$2:$F$17,2,FALSE),"")</f>
        <v>15</v>
      </c>
      <c r="S142" s="934"/>
      <c r="T142" s="934"/>
      <c r="U142" s="919"/>
      <c r="V142" s="934"/>
      <c r="W142" s="934"/>
      <c r="X142" s="934"/>
      <c r="Y142" s="918"/>
      <c r="Z142" s="916"/>
      <c r="AA142" s="921"/>
      <c r="AB142" s="935"/>
      <c r="AC142" s="923"/>
      <c r="AD142" s="923"/>
      <c r="AE142" s="925"/>
      <c r="AF142" s="925"/>
      <c r="AG142" s="925"/>
      <c r="AH142" s="925"/>
      <c r="AI142" s="925"/>
      <c r="AJ142" s="920"/>
      <c r="AK142" s="926"/>
      <c r="AL142" s="926"/>
      <c r="AM142" s="927"/>
      <c r="AN142" s="914"/>
      <c r="AO142" s="1020"/>
      <c r="AP142" s="987"/>
      <c r="AQ142" s="987"/>
      <c r="AR142" s="987"/>
      <c r="AS142" s="987"/>
      <c r="AT142" s="987"/>
      <c r="AU142" s="987"/>
      <c r="AV142" s="987"/>
      <c r="AW142" s="987"/>
      <c r="AX142" s="987"/>
      <c r="AY142" s="987"/>
      <c r="AZ142" s="1012"/>
      <c r="BA142" s="1015"/>
      <c r="BB142" s="994"/>
      <c r="BC142" s="994"/>
      <c r="BD142" s="994"/>
      <c r="BE142" s="997"/>
    </row>
    <row r="143" spans="1:57" ht="30" customHeight="1">
      <c r="A143" s="916"/>
      <c r="B143" s="928"/>
      <c r="C143" s="918"/>
      <c r="D143" s="918"/>
      <c r="E143" s="917"/>
      <c r="F143" s="918"/>
      <c r="G143" s="918"/>
      <c r="H143" s="180" t="s">
        <v>186</v>
      </c>
      <c r="I143" s="184" t="s">
        <v>48</v>
      </c>
      <c r="J143" s="939"/>
      <c r="K143" s="940"/>
      <c r="L143" s="925"/>
      <c r="M143" s="925"/>
      <c r="N143" s="917"/>
      <c r="O143" s="918"/>
      <c r="P143" s="181" t="s">
        <v>175</v>
      </c>
      <c r="Q143" s="182" t="s">
        <v>80</v>
      </c>
      <c r="R143" s="181">
        <f>+IFERROR(VLOOKUP(Q143,[3]DATOS!$E$2:$F$17,2,FALSE),"")</f>
        <v>15</v>
      </c>
      <c r="S143" s="934"/>
      <c r="T143" s="934"/>
      <c r="U143" s="919"/>
      <c r="V143" s="934"/>
      <c r="W143" s="934"/>
      <c r="X143" s="934"/>
      <c r="Y143" s="918"/>
      <c r="Z143" s="916"/>
      <c r="AA143" s="921"/>
      <c r="AB143" s="935"/>
      <c r="AC143" s="923"/>
      <c r="AD143" s="923"/>
      <c r="AE143" s="925"/>
      <c r="AF143" s="925"/>
      <c r="AG143" s="925"/>
      <c r="AH143" s="925"/>
      <c r="AI143" s="925"/>
      <c r="AJ143" s="920"/>
      <c r="AK143" s="926"/>
      <c r="AL143" s="926"/>
      <c r="AM143" s="927"/>
      <c r="AN143" s="914"/>
      <c r="AO143" s="1020"/>
      <c r="AP143" s="987"/>
      <c r="AQ143" s="987"/>
      <c r="AR143" s="987"/>
      <c r="AS143" s="987"/>
      <c r="AT143" s="987"/>
      <c r="AU143" s="987"/>
      <c r="AV143" s="987"/>
      <c r="AW143" s="987"/>
      <c r="AX143" s="987"/>
      <c r="AY143" s="987"/>
      <c r="AZ143" s="1012"/>
      <c r="BA143" s="1015"/>
      <c r="BB143" s="994"/>
      <c r="BC143" s="994"/>
      <c r="BD143" s="994"/>
      <c r="BE143" s="997"/>
    </row>
    <row r="144" spans="1:57" ht="30" customHeight="1">
      <c r="A144" s="916"/>
      <c r="B144" s="928"/>
      <c r="C144" s="918"/>
      <c r="D144" s="918"/>
      <c r="E144" s="917"/>
      <c r="F144" s="918"/>
      <c r="G144" s="918"/>
      <c r="H144" s="180" t="s">
        <v>185</v>
      </c>
      <c r="I144" s="184" t="s">
        <v>49</v>
      </c>
      <c r="J144" s="939"/>
      <c r="K144" s="940"/>
      <c r="L144" s="925"/>
      <c r="M144" s="925"/>
      <c r="N144" s="917"/>
      <c r="O144" s="918"/>
      <c r="P144" s="181" t="s">
        <v>173</v>
      </c>
      <c r="Q144" s="182" t="s">
        <v>82</v>
      </c>
      <c r="R144" s="181">
        <f>+IFERROR(VLOOKUP(Q144,[3]DATOS!$E$2:$F$17,2,FALSE),"")</f>
        <v>15</v>
      </c>
      <c r="S144" s="934"/>
      <c r="T144" s="934"/>
      <c r="U144" s="919"/>
      <c r="V144" s="934"/>
      <c r="W144" s="934"/>
      <c r="X144" s="934"/>
      <c r="Y144" s="918"/>
      <c r="Z144" s="916"/>
      <c r="AA144" s="921"/>
      <c r="AB144" s="935"/>
      <c r="AC144" s="923"/>
      <c r="AD144" s="923"/>
      <c r="AE144" s="925"/>
      <c r="AF144" s="925"/>
      <c r="AG144" s="925"/>
      <c r="AH144" s="925"/>
      <c r="AI144" s="925"/>
      <c r="AJ144" s="920"/>
      <c r="AK144" s="926"/>
      <c r="AL144" s="926"/>
      <c r="AM144" s="927"/>
      <c r="AN144" s="914"/>
      <c r="AO144" s="1020"/>
      <c r="AP144" s="987"/>
      <c r="AQ144" s="987"/>
      <c r="AR144" s="987"/>
      <c r="AS144" s="987"/>
      <c r="AT144" s="987"/>
      <c r="AU144" s="987"/>
      <c r="AV144" s="987"/>
      <c r="AW144" s="987"/>
      <c r="AX144" s="987"/>
      <c r="AY144" s="987"/>
      <c r="AZ144" s="1012"/>
      <c r="BA144" s="1015"/>
      <c r="BB144" s="994"/>
      <c r="BC144" s="994"/>
      <c r="BD144" s="994"/>
      <c r="BE144" s="997"/>
    </row>
    <row r="145" spans="1:57" ht="30" customHeight="1">
      <c r="A145" s="916"/>
      <c r="B145" s="928"/>
      <c r="C145" s="918"/>
      <c r="D145" s="918"/>
      <c r="E145" s="917"/>
      <c r="F145" s="918"/>
      <c r="G145" s="918"/>
      <c r="H145" s="180" t="s">
        <v>184</v>
      </c>
      <c r="I145" s="184" t="s">
        <v>48</v>
      </c>
      <c r="J145" s="939"/>
      <c r="K145" s="940"/>
      <c r="L145" s="925"/>
      <c r="M145" s="925"/>
      <c r="N145" s="917"/>
      <c r="O145" s="918"/>
      <c r="P145" s="181" t="s">
        <v>171</v>
      </c>
      <c r="Q145" s="182" t="s">
        <v>85</v>
      </c>
      <c r="R145" s="181">
        <f>+IFERROR(VLOOKUP(Q145,[3]DATOS!$E$2:$F$17,2,FALSE),"")</f>
        <v>15</v>
      </c>
      <c r="S145" s="934"/>
      <c r="T145" s="934"/>
      <c r="U145" s="919"/>
      <c r="V145" s="934"/>
      <c r="W145" s="934"/>
      <c r="X145" s="934"/>
      <c r="Y145" s="918"/>
      <c r="Z145" s="916"/>
      <c r="AA145" s="921"/>
      <c r="AB145" s="935"/>
      <c r="AC145" s="923"/>
      <c r="AD145" s="923"/>
      <c r="AE145" s="925"/>
      <c r="AF145" s="925"/>
      <c r="AG145" s="925"/>
      <c r="AH145" s="925"/>
      <c r="AI145" s="925"/>
      <c r="AJ145" s="920"/>
      <c r="AK145" s="926"/>
      <c r="AL145" s="926"/>
      <c r="AM145" s="927"/>
      <c r="AN145" s="914"/>
      <c r="AO145" s="1020"/>
      <c r="AP145" s="987"/>
      <c r="AQ145" s="987"/>
      <c r="AR145" s="987"/>
      <c r="AS145" s="987"/>
      <c r="AT145" s="987"/>
      <c r="AU145" s="987"/>
      <c r="AV145" s="987"/>
      <c r="AW145" s="987"/>
      <c r="AX145" s="987"/>
      <c r="AY145" s="987"/>
      <c r="AZ145" s="1012"/>
      <c r="BA145" s="1015"/>
      <c r="BB145" s="994"/>
      <c r="BC145" s="994"/>
      <c r="BD145" s="994"/>
      <c r="BE145" s="997"/>
    </row>
    <row r="146" spans="1:57" ht="30" customHeight="1">
      <c r="A146" s="916"/>
      <c r="B146" s="928"/>
      <c r="C146" s="918"/>
      <c r="D146" s="918"/>
      <c r="E146" s="917"/>
      <c r="F146" s="918"/>
      <c r="G146" s="918"/>
      <c r="H146" s="180" t="s">
        <v>183</v>
      </c>
      <c r="I146" s="184" t="s">
        <v>48</v>
      </c>
      <c r="J146" s="939"/>
      <c r="K146" s="940"/>
      <c r="L146" s="925"/>
      <c r="M146" s="925"/>
      <c r="N146" s="917"/>
      <c r="O146" s="918"/>
      <c r="P146" s="181" t="s">
        <v>170</v>
      </c>
      <c r="Q146" s="182" t="s">
        <v>98</v>
      </c>
      <c r="R146" s="181">
        <f>+IFERROR(VLOOKUP(Q146,[3]DATOS!$E$2:$F$17,2,FALSE),"")</f>
        <v>15</v>
      </c>
      <c r="S146" s="934"/>
      <c r="T146" s="934"/>
      <c r="U146" s="919"/>
      <c r="V146" s="934"/>
      <c r="W146" s="934"/>
      <c r="X146" s="934"/>
      <c r="Y146" s="918"/>
      <c r="Z146" s="916"/>
      <c r="AA146" s="921"/>
      <c r="AB146" s="935"/>
      <c r="AC146" s="923"/>
      <c r="AD146" s="923"/>
      <c r="AE146" s="925"/>
      <c r="AF146" s="925"/>
      <c r="AG146" s="925"/>
      <c r="AH146" s="925"/>
      <c r="AI146" s="925"/>
      <c r="AJ146" s="920"/>
      <c r="AK146" s="926"/>
      <c r="AL146" s="926"/>
      <c r="AM146" s="927"/>
      <c r="AN146" s="914"/>
      <c r="AO146" s="1020"/>
      <c r="AP146" s="987"/>
      <c r="AQ146" s="987"/>
      <c r="AR146" s="987"/>
      <c r="AS146" s="987"/>
      <c r="AT146" s="987"/>
      <c r="AU146" s="987"/>
      <c r="AV146" s="987"/>
      <c r="AW146" s="987"/>
      <c r="AX146" s="987"/>
      <c r="AY146" s="987"/>
      <c r="AZ146" s="1012"/>
      <c r="BA146" s="1015"/>
      <c r="BB146" s="994"/>
      <c r="BC146" s="994"/>
      <c r="BD146" s="994"/>
      <c r="BE146" s="997"/>
    </row>
    <row r="147" spans="1:57" ht="30" customHeight="1">
      <c r="A147" s="916"/>
      <c r="B147" s="928"/>
      <c r="C147" s="918"/>
      <c r="D147" s="918"/>
      <c r="E147" s="917"/>
      <c r="F147" s="918"/>
      <c r="G147" s="918"/>
      <c r="H147" s="180" t="s">
        <v>182</v>
      </c>
      <c r="I147" s="184" t="s">
        <v>49</v>
      </c>
      <c r="J147" s="939"/>
      <c r="K147" s="940"/>
      <c r="L147" s="925"/>
      <c r="M147" s="925"/>
      <c r="N147" s="917"/>
      <c r="O147" s="918"/>
      <c r="P147" s="181" t="s">
        <v>168</v>
      </c>
      <c r="Q147" s="182" t="s">
        <v>87</v>
      </c>
      <c r="R147" s="181">
        <f>+IFERROR(VLOOKUP(Q147,[3]DATOS!$E$2:$F$17,2,FALSE),"")</f>
        <v>10</v>
      </c>
      <c r="S147" s="934"/>
      <c r="T147" s="934"/>
      <c r="U147" s="919"/>
      <c r="V147" s="934"/>
      <c r="W147" s="934"/>
      <c r="X147" s="934"/>
      <c r="Y147" s="918"/>
      <c r="Z147" s="916"/>
      <c r="AA147" s="921"/>
      <c r="AB147" s="935"/>
      <c r="AC147" s="923"/>
      <c r="AD147" s="923"/>
      <c r="AE147" s="925"/>
      <c r="AF147" s="925"/>
      <c r="AG147" s="925"/>
      <c r="AH147" s="925"/>
      <c r="AI147" s="925"/>
      <c r="AJ147" s="920"/>
      <c r="AK147" s="926"/>
      <c r="AL147" s="926"/>
      <c r="AM147" s="927"/>
      <c r="AN147" s="914"/>
      <c r="AO147" s="1020"/>
      <c r="AP147" s="987"/>
      <c r="AQ147" s="987"/>
      <c r="AR147" s="987"/>
      <c r="AS147" s="987"/>
      <c r="AT147" s="987"/>
      <c r="AU147" s="987"/>
      <c r="AV147" s="987"/>
      <c r="AW147" s="987"/>
      <c r="AX147" s="987"/>
      <c r="AY147" s="987"/>
      <c r="AZ147" s="1012"/>
      <c r="BA147" s="1015"/>
      <c r="BB147" s="994"/>
      <c r="BC147" s="994"/>
      <c r="BD147" s="994"/>
      <c r="BE147" s="997"/>
    </row>
    <row r="148" spans="1:57" ht="72" customHeight="1">
      <c r="A148" s="916"/>
      <c r="B148" s="928"/>
      <c r="C148" s="918"/>
      <c r="D148" s="918"/>
      <c r="E148" s="917"/>
      <c r="F148" s="918"/>
      <c r="G148" s="918"/>
      <c r="H148" s="180" t="s">
        <v>181</v>
      </c>
      <c r="I148" s="184" t="s">
        <v>49</v>
      </c>
      <c r="J148" s="939"/>
      <c r="K148" s="940"/>
      <c r="L148" s="925"/>
      <c r="M148" s="925"/>
      <c r="N148" s="917"/>
      <c r="O148" s="918"/>
      <c r="P148" s="934"/>
      <c r="Q148" s="919"/>
      <c r="R148" s="934"/>
      <c r="S148" s="934"/>
      <c r="T148" s="934"/>
      <c r="U148" s="919"/>
      <c r="V148" s="934"/>
      <c r="W148" s="934"/>
      <c r="X148" s="934"/>
      <c r="Y148" s="918"/>
      <c r="Z148" s="916"/>
      <c r="AA148" s="921"/>
      <c r="AB148" s="935"/>
      <c r="AC148" s="923"/>
      <c r="AD148" s="923"/>
      <c r="AE148" s="925"/>
      <c r="AF148" s="925"/>
      <c r="AG148" s="925"/>
      <c r="AH148" s="925"/>
      <c r="AI148" s="925"/>
      <c r="AJ148" s="920"/>
      <c r="AK148" s="926"/>
      <c r="AL148" s="926"/>
      <c r="AM148" s="927"/>
      <c r="AN148" s="914"/>
      <c r="AO148" s="1021"/>
      <c r="AP148" s="988"/>
      <c r="AQ148" s="988"/>
      <c r="AR148" s="988"/>
      <c r="AS148" s="988"/>
      <c r="AT148" s="988"/>
      <c r="AU148" s="988"/>
      <c r="AV148" s="988"/>
      <c r="AW148" s="988"/>
      <c r="AX148" s="988"/>
      <c r="AY148" s="988"/>
      <c r="AZ148" s="1013"/>
      <c r="BA148" s="1016"/>
      <c r="BB148" s="995"/>
      <c r="BC148" s="995"/>
      <c r="BD148" s="995"/>
      <c r="BE148" s="998"/>
    </row>
    <row r="149" spans="1:57" ht="45" customHeight="1">
      <c r="A149" s="916"/>
      <c r="B149" s="928"/>
      <c r="C149" s="918"/>
      <c r="D149" s="918"/>
      <c r="E149" s="917"/>
      <c r="F149" s="918"/>
      <c r="G149" s="918"/>
      <c r="H149" s="180" t="s">
        <v>180</v>
      </c>
      <c r="I149" s="184" t="s">
        <v>49</v>
      </c>
      <c r="J149" s="939"/>
      <c r="K149" s="940"/>
      <c r="L149" s="925"/>
      <c r="M149" s="925"/>
      <c r="N149" s="917"/>
      <c r="O149" s="918"/>
      <c r="P149" s="934"/>
      <c r="Q149" s="919"/>
      <c r="R149" s="934"/>
      <c r="S149" s="934"/>
      <c r="T149" s="934"/>
      <c r="U149" s="919"/>
      <c r="V149" s="934"/>
      <c r="W149" s="934"/>
      <c r="X149" s="934"/>
      <c r="Y149" s="918"/>
      <c r="Z149" s="916"/>
      <c r="AA149" s="921"/>
      <c r="AB149" s="935"/>
      <c r="AC149" s="923"/>
      <c r="AD149" s="923"/>
      <c r="AE149" s="925"/>
      <c r="AF149" s="925"/>
      <c r="AG149" s="925"/>
      <c r="AH149" s="925"/>
      <c r="AI149" s="925"/>
      <c r="AJ149" s="920"/>
      <c r="AK149" s="926"/>
      <c r="AL149" s="926"/>
      <c r="AM149" s="927"/>
      <c r="AN149" s="914"/>
      <c r="AO149" s="999"/>
      <c r="AP149" s="919"/>
      <c r="AQ149" s="919"/>
      <c r="AR149" s="919"/>
      <c r="AS149" s="919"/>
      <c r="AT149" s="919"/>
      <c r="AU149" s="919"/>
      <c r="AV149" s="919"/>
      <c r="AW149" s="919"/>
      <c r="AX149" s="919"/>
      <c r="AY149" s="919"/>
      <c r="AZ149" s="1003"/>
      <c r="BA149" s="1004"/>
      <c r="BB149" s="1000"/>
      <c r="BC149" s="1000"/>
      <c r="BD149" s="1000"/>
      <c r="BE149" s="1001"/>
    </row>
    <row r="150" spans="1:57" ht="45" customHeight="1">
      <c r="A150" s="916"/>
      <c r="B150" s="928"/>
      <c r="C150" s="918"/>
      <c r="D150" s="918"/>
      <c r="E150" s="917"/>
      <c r="F150" s="918"/>
      <c r="G150" s="918"/>
      <c r="H150" s="180" t="s">
        <v>178</v>
      </c>
      <c r="I150" s="184" t="s">
        <v>48</v>
      </c>
      <c r="J150" s="939"/>
      <c r="K150" s="940"/>
      <c r="L150" s="925"/>
      <c r="M150" s="925"/>
      <c r="N150" s="917"/>
      <c r="O150" s="918"/>
      <c r="P150" s="934"/>
      <c r="Q150" s="919"/>
      <c r="R150" s="934"/>
      <c r="S150" s="934"/>
      <c r="T150" s="934"/>
      <c r="U150" s="919"/>
      <c r="V150" s="934"/>
      <c r="W150" s="934"/>
      <c r="X150" s="934"/>
      <c r="Y150" s="918"/>
      <c r="Z150" s="916"/>
      <c r="AA150" s="921"/>
      <c r="AB150" s="935"/>
      <c r="AC150" s="923"/>
      <c r="AD150" s="923"/>
      <c r="AE150" s="925"/>
      <c r="AF150" s="925"/>
      <c r="AG150" s="925"/>
      <c r="AH150" s="925"/>
      <c r="AI150" s="925"/>
      <c r="AJ150" s="920"/>
      <c r="AK150" s="926"/>
      <c r="AL150" s="926"/>
      <c r="AM150" s="927"/>
      <c r="AN150" s="914"/>
      <c r="AO150" s="999"/>
      <c r="AP150" s="919"/>
      <c r="AQ150" s="919"/>
      <c r="AR150" s="919"/>
      <c r="AS150" s="919"/>
      <c r="AT150" s="919"/>
      <c r="AU150" s="919"/>
      <c r="AV150" s="919"/>
      <c r="AW150" s="919"/>
      <c r="AX150" s="919"/>
      <c r="AY150" s="919"/>
      <c r="AZ150" s="1003"/>
      <c r="BA150" s="1004"/>
      <c r="BB150" s="1000"/>
      <c r="BC150" s="1000"/>
      <c r="BD150" s="1000"/>
      <c r="BE150" s="1001"/>
    </row>
    <row r="151" spans="1:57" ht="45" customHeight="1">
      <c r="A151" s="916"/>
      <c r="B151" s="928"/>
      <c r="C151" s="918"/>
      <c r="D151" s="918"/>
      <c r="E151" s="917"/>
      <c r="F151" s="918"/>
      <c r="G151" s="918"/>
      <c r="H151" s="180" t="s">
        <v>176</v>
      </c>
      <c r="I151" s="184" t="s">
        <v>48</v>
      </c>
      <c r="J151" s="939"/>
      <c r="K151" s="940"/>
      <c r="L151" s="925"/>
      <c r="M151" s="925"/>
      <c r="N151" s="917"/>
      <c r="O151" s="918"/>
      <c r="P151" s="934"/>
      <c r="Q151" s="919"/>
      <c r="R151" s="934"/>
      <c r="S151" s="934"/>
      <c r="T151" s="934"/>
      <c r="U151" s="919"/>
      <c r="V151" s="934"/>
      <c r="W151" s="934"/>
      <c r="X151" s="934"/>
      <c r="Y151" s="918"/>
      <c r="Z151" s="916"/>
      <c r="AA151" s="921"/>
      <c r="AB151" s="935"/>
      <c r="AC151" s="923"/>
      <c r="AD151" s="923"/>
      <c r="AE151" s="925"/>
      <c r="AF151" s="925"/>
      <c r="AG151" s="925"/>
      <c r="AH151" s="925"/>
      <c r="AI151" s="925"/>
      <c r="AJ151" s="920"/>
      <c r="AK151" s="926"/>
      <c r="AL151" s="926"/>
      <c r="AM151" s="927"/>
      <c r="AN151" s="914"/>
      <c r="AO151" s="999"/>
      <c r="AP151" s="919"/>
      <c r="AQ151" s="919"/>
      <c r="AR151" s="919"/>
      <c r="AS151" s="919"/>
      <c r="AT151" s="919"/>
      <c r="AU151" s="919"/>
      <c r="AV151" s="919"/>
      <c r="AW151" s="919"/>
      <c r="AX151" s="919"/>
      <c r="AY151" s="919"/>
      <c r="AZ151" s="1003"/>
      <c r="BA151" s="1004"/>
      <c r="BB151" s="1000"/>
      <c r="BC151" s="1000"/>
      <c r="BD151" s="1000"/>
      <c r="BE151" s="1001"/>
    </row>
    <row r="152" spans="1:57" ht="45" customHeight="1">
      <c r="A152" s="916"/>
      <c r="B152" s="928"/>
      <c r="C152" s="918"/>
      <c r="D152" s="918"/>
      <c r="E152" s="917" t="s">
        <v>1002</v>
      </c>
      <c r="F152" s="918"/>
      <c r="G152" s="918"/>
      <c r="H152" s="180" t="s">
        <v>174</v>
      </c>
      <c r="I152" s="184" t="s">
        <v>48</v>
      </c>
      <c r="J152" s="939"/>
      <c r="K152" s="940"/>
      <c r="L152" s="925"/>
      <c r="M152" s="925"/>
      <c r="N152" s="917" t="s">
        <v>1003</v>
      </c>
      <c r="O152" s="918" t="s">
        <v>65</v>
      </c>
      <c r="P152" s="181" t="s">
        <v>179</v>
      </c>
      <c r="Q152" s="182" t="s">
        <v>76</v>
      </c>
      <c r="R152" s="181">
        <f>+IFERROR(VLOOKUP(Q152,[3]DATOS!$E$2:$F$17,2,FALSE),"")</f>
        <v>15</v>
      </c>
      <c r="S152" s="934">
        <f>SUM(R152:R158)</f>
        <v>100</v>
      </c>
      <c r="T152" s="934" t="str">
        <f>+IF(AND(S152&lt;=100,S152&gt;=96),"Fuerte",IF(AND(S152&lt;=95,S152&gt;=86),"Moderado",IF(AND(S152&lt;=85,J152&gt;=0),"Débil"," ")))</f>
        <v>Fuerte</v>
      </c>
      <c r="U152" s="919" t="s">
        <v>90</v>
      </c>
      <c r="V152" s="934" t="str">
        <f>IF(AND(EXACT(T152,"Fuerte"),(EXACT(U152,"Fuerte"))),"Fuerte",IF(AND(EXACT(T152,"Fuerte"),(EXACT(U152,"Moderado"))),"Moderado",IF(AND(EXACT(T152,"Fuerte"),(EXACT(U152,"Débil"))),"Débil",IF(AND(EXACT(T152,"Moderado"),(EXACT(U152,"Fuerte"))),"Moderado",IF(AND(EXACT(T152,"Moderado"),(EXACT(U152,"Moderado"))),"Moderado",IF(AND(EXACT(T152,"Moderado"),(EXACT(U152,"Débil"))),"Débil",IF(AND(EXACT(T152,"Débil"),(EXACT(U152,"Fuerte"))),"Débil",IF(AND(EXACT(T152,"Débil"),(EXACT(U152,"Moderado"))),"Débil",IF(AND(EXACT(T152,"Débil"),(EXACT(U152,"Débil"))),"Débil",)))))))))</f>
        <v>Fuerte</v>
      </c>
      <c r="W152" s="934">
        <f>IF(V152="Fuerte",100,IF(V152="Moderado",50,IF(V152="Débil",0)))</f>
        <v>100</v>
      </c>
      <c r="X152" s="934"/>
      <c r="Y152" s="918"/>
      <c r="Z152" s="916"/>
      <c r="AA152" s="921"/>
      <c r="AB152" s="935"/>
      <c r="AC152" s="923"/>
      <c r="AD152" s="923"/>
      <c r="AE152" s="925"/>
      <c r="AF152" s="925"/>
      <c r="AG152" s="925"/>
      <c r="AH152" s="925"/>
      <c r="AI152" s="925"/>
      <c r="AJ152" s="920" t="s">
        <v>1004</v>
      </c>
      <c r="AK152" s="926"/>
      <c r="AL152" s="926"/>
      <c r="AM152" s="927"/>
      <c r="AN152" s="914" t="s">
        <v>1005</v>
      </c>
      <c r="AO152" s="999"/>
      <c r="AP152" s="919"/>
      <c r="AQ152" s="919"/>
      <c r="AR152" s="919"/>
      <c r="AS152" s="919"/>
      <c r="AT152" s="919"/>
      <c r="AU152" s="919"/>
      <c r="AV152" s="919"/>
      <c r="AW152" s="919"/>
      <c r="AX152" s="919"/>
      <c r="AY152" s="919"/>
      <c r="AZ152" s="1003"/>
      <c r="BA152" s="1004"/>
      <c r="BB152" s="1000"/>
      <c r="BC152" s="1000"/>
      <c r="BD152" s="1000"/>
      <c r="BE152" s="1001"/>
    </row>
    <row r="153" spans="1:57" ht="45" customHeight="1">
      <c r="A153" s="916"/>
      <c r="B153" s="928"/>
      <c r="C153" s="918"/>
      <c r="D153" s="918"/>
      <c r="E153" s="917"/>
      <c r="F153" s="918"/>
      <c r="G153" s="918"/>
      <c r="H153" s="183" t="s">
        <v>172</v>
      </c>
      <c r="I153" s="184" t="s">
        <v>48</v>
      </c>
      <c r="J153" s="939"/>
      <c r="K153" s="940"/>
      <c r="L153" s="925"/>
      <c r="M153" s="925"/>
      <c r="N153" s="917"/>
      <c r="O153" s="918"/>
      <c r="P153" s="181" t="s">
        <v>177</v>
      </c>
      <c r="Q153" s="182" t="s">
        <v>78</v>
      </c>
      <c r="R153" s="181">
        <f>+IFERROR(VLOOKUP(Q153,[3]DATOS!$E$2:$F$17,2,FALSE),"")</f>
        <v>15</v>
      </c>
      <c r="S153" s="934"/>
      <c r="T153" s="934"/>
      <c r="U153" s="919"/>
      <c r="V153" s="934"/>
      <c r="W153" s="934"/>
      <c r="X153" s="934"/>
      <c r="Y153" s="918"/>
      <c r="Z153" s="916"/>
      <c r="AA153" s="921"/>
      <c r="AB153" s="935"/>
      <c r="AC153" s="923"/>
      <c r="AD153" s="923"/>
      <c r="AE153" s="925"/>
      <c r="AF153" s="925"/>
      <c r="AG153" s="925"/>
      <c r="AH153" s="925"/>
      <c r="AI153" s="925"/>
      <c r="AJ153" s="920"/>
      <c r="AK153" s="926"/>
      <c r="AL153" s="926"/>
      <c r="AM153" s="927"/>
      <c r="AN153" s="914"/>
      <c r="AO153" s="999"/>
      <c r="AP153" s="919"/>
      <c r="AQ153" s="919"/>
      <c r="AR153" s="919"/>
      <c r="AS153" s="919"/>
      <c r="AT153" s="919"/>
      <c r="AU153" s="919"/>
      <c r="AV153" s="919"/>
      <c r="AW153" s="919"/>
      <c r="AX153" s="919"/>
      <c r="AY153" s="919"/>
      <c r="AZ153" s="1003"/>
      <c r="BA153" s="1004"/>
      <c r="BB153" s="1000"/>
      <c r="BC153" s="1000"/>
      <c r="BD153" s="1000"/>
      <c r="BE153" s="1001"/>
    </row>
    <row r="154" spans="1:57" ht="45" customHeight="1">
      <c r="A154" s="916"/>
      <c r="B154" s="928"/>
      <c r="C154" s="918"/>
      <c r="D154" s="918"/>
      <c r="E154" s="917"/>
      <c r="F154" s="918"/>
      <c r="G154" s="918"/>
      <c r="H154" s="183" t="s">
        <v>169</v>
      </c>
      <c r="I154" s="184" t="s">
        <v>48</v>
      </c>
      <c r="J154" s="939"/>
      <c r="K154" s="940"/>
      <c r="L154" s="925"/>
      <c r="M154" s="925"/>
      <c r="N154" s="917"/>
      <c r="O154" s="918"/>
      <c r="P154" s="181" t="s">
        <v>175</v>
      </c>
      <c r="Q154" s="182" t="s">
        <v>80</v>
      </c>
      <c r="R154" s="181">
        <f>+IFERROR(VLOOKUP(Q154,[3]DATOS!$E$2:$F$17,2,FALSE),"")</f>
        <v>15</v>
      </c>
      <c r="S154" s="934"/>
      <c r="T154" s="934"/>
      <c r="U154" s="919"/>
      <c r="V154" s="934"/>
      <c r="W154" s="934"/>
      <c r="X154" s="934"/>
      <c r="Y154" s="918"/>
      <c r="Z154" s="916"/>
      <c r="AA154" s="921"/>
      <c r="AB154" s="935"/>
      <c r="AC154" s="923"/>
      <c r="AD154" s="923"/>
      <c r="AE154" s="925"/>
      <c r="AF154" s="925"/>
      <c r="AG154" s="925"/>
      <c r="AH154" s="925"/>
      <c r="AI154" s="925"/>
      <c r="AJ154" s="920"/>
      <c r="AK154" s="926"/>
      <c r="AL154" s="926"/>
      <c r="AM154" s="927"/>
      <c r="AN154" s="914"/>
      <c r="AO154" s="999"/>
      <c r="AP154" s="919"/>
      <c r="AQ154" s="919"/>
      <c r="AR154" s="919"/>
      <c r="AS154" s="919"/>
      <c r="AT154" s="919"/>
      <c r="AU154" s="919"/>
      <c r="AV154" s="919"/>
      <c r="AW154" s="919"/>
      <c r="AX154" s="919"/>
      <c r="AY154" s="919"/>
      <c r="AZ154" s="1003"/>
      <c r="BA154" s="1004"/>
      <c r="BB154" s="1000"/>
      <c r="BC154" s="1000"/>
      <c r="BD154" s="1000"/>
      <c r="BE154" s="1001"/>
    </row>
    <row r="155" spans="1:57" ht="45" customHeight="1">
      <c r="A155" s="916"/>
      <c r="B155" s="928"/>
      <c r="C155" s="918"/>
      <c r="D155" s="918"/>
      <c r="E155" s="917"/>
      <c r="F155" s="918"/>
      <c r="G155" s="918"/>
      <c r="H155" s="183" t="s">
        <v>167</v>
      </c>
      <c r="I155" s="184" t="s">
        <v>49</v>
      </c>
      <c r="J155" s="939"/>
      <c r="K155" s="940"/>
      <c r="L155" s="925"/>
      <c r="M155" s="925"/>
      <c r="N155" s="917"/>
      <c r="O155" s="918"/>
      <c r="P155" s="181" t="s">
        <v>173</v>
      </c>
      <c r="Q155" s="182" t="s">
        <v>82</v>
      </c>
      <c r="R155" s="181">
        <f>+IFERROR(VLOOKUP(Q155,[3]DATOS!$E$2:$F$17,2,FALSE),"")</f>
        <v>15</v>
      </c>
      <c r="S155" s="934"/>
      <c r="T155" s="934"/>
      <c r="U155" s="919"/>
      <c r="V155" s="934"/>
      <c r="W155" s="934"/>
      <c r="X155" s="934"/>
      <c r="Y155" s="918"/>
      <c r="Z155" s="916"/>
      <c r="AA155" s="921"/>
      <c r="AB155" s="935"/>
      <c r="AC155" s="923"/>
      <c r="AD155" s="923"/>
      <c r="AE155" s="925"/>
      <c r="AF155" s="925"/>
      <c r="AG155" s="925"/>
      <c r="AH155" s="925"/>
      <c r="AI155" s="925"/>
      <c r="AJ155" s="920"/>
      <c r="AK155" s="926"/>
      <c r="AL155" s="926"/>
      <c r="AM155" s="927"/>
      <c r="AN155" s="914"/>
      <c r="AO155" s="999"/>
      <c r="AP155" s="919"/>
      <c r="AQ155" s="919"/>
      <c r="AR155" s="919"/>
      <c r="AS155" s="919"/>
      <c r="AT155" s="919"/>
      <c r="AU155" s="919"/>
      <c r="AV155" s="919"/>
      <c r="AW155" s="919"/>
      <c r="AX155" s="919"/>
      <c r="AY155" s="919"/>
      <c r="AZ155" s="1003"/>
      <c r="BA155" s="1004"/>
      <c r="BB155" s="1000"/>
      <c r="BC155" s="1000"/>
      <c r="BD155" s="1000"/>
      <c r="BE155" s="1001"/>
    </row>
    <row r="156" spans="1:57" ht="45" customHeight="1">
      <c r="A156" s="916"/>
      <c r="B156" s="928"/>
      <c r="C156" s="918"/>
      <c r="D156" s="918"/>
      <c r="E156" s="917"/>
      <c r="F156" s="918"/>
      <c r="G156" s="918"/>
      <c r="H156" s="183" t="s">
        <v>166</v>
      </c>
      <c r="I156" s="184" t="s">
        <v>49</v>
      </c>
      <c r="J156" s="939"/>
      <c r="K156" s="940"/>
      <c r="L156" s="925"/>
      <c r="M156" s="925"/>
      <c r="N156" s="917"/>
      <c r="O156" s="918"/>
      <c r="P156" s="181" t="s">
        <v>171</v>
      </c>
      <c r="Q156" s="182" t="s">
        <v>85</v>
      </c>
      <c r="R156" s="181">
        <f>+IFERROR(VLOOKUP(Q156,[3]DATOS!$E$2:$F$17,2,FALSE),"")</f>
        <v>15</v>
      </c>
      <c r="S156" s="934"/>
      <c r="T156" s="934"/>
      <c r="U156" s="919"/>
      <c r="V156" s="934"/>
      <c r="W156" s="934"/>
      <c r="X156" s="934"/>
      <c r="Y156" s="918"/>
      <c r="Z156" s="916"/>
      <c r="AA156" s="921"/>
      <c r="AB156" s="935"/>
      <c r="AC156" s="923"/>
      <c r="AD156" s="923"/>
      <c r="AE156" s="925"/>
      <c r="AF156" s="925"/>
      <c r="AG156" s="925"/>
      <c r="AH156" s="925"/>
      <c r="AI156" s="925"/>
      <c r="AJ156" s="920"/>
      <c r="AK156" s="926"/>
      <c r="AL156" s="926"/>
      <c r="AM156" s="927"/>
      <c r="AN156" s="914"/>
      <c r="AO156" s="999"/>
      <c r="AP156" s="919"/>
      <c r="AQ156" s="919"/>
      <c r="AR156" s="919"/>
      <c r="AS156" s="919"/>
      <c r="AT156" s="919"/>
      <c r="AU156" s="919"/>
      <c r="AV156" s="919"/>
      <c r="AW156" s="919"/>
      <c r="AX156" s="919"/>
      <c r="AY156" s="919"/>
      <c r="AZ156" s="1003"/>
      <c r="BA156" s="1004"/>
      <c r="BB156" s="1000"/>
      <c r="BC156" s="1000"/>
      <c r="BD156" s="1000"/>
      <c r="BE156" s="1001"/>
    </row>
    <row r="157" spans="1:57" ht="45" customHeight="1">
      <c r="A157" s="916"/>
      <c r="B157" s="928"/>
      <c r="C157" s="918"/>
      <c r="D157" s="918"/>
      <c r="E157" s="917"/>
      <c r="F157" s="918"/>
      <c r="G157" s="918"/>
      <c r="H157" s="183" t="s">
        <v>165</v>
      </c>
      <c r="I157" s="184" t="s">
        <v>49</v>
      </c>
      <c r="J157" s="939"/>
      <c r="K157" s="940"/>
      <c r="L157" s="925"/>
      <c r="M157" s="925"/>
      <c r="N157" s="917"/>
      <c r="O157" s="918"/>
      <c r="P157" s="181" t="s">
        <v>170</v>
      </c>
      <c r="Q157" s="182" t="s">
        <v>98</v>
      </c>
      <c r="R157" s="181">
        <f>+IFERROR(VLOOKUP(Q157,[3]DATOS!$E$2:$F$17,2,FALSE),"")</f>
        <v>15</v>
      </c>
      <c r="S157" s="934"/>
      <c r="T157" s="934"/>
      <c r="U157" s="919"/>
      <c r="V157" s="934"/>
      <c r="W157" s="934"/>
      <c r="X157" s="934"/>
      <c r="Y157" s="918"/>
      <c r="Z157" s="916"/>
      <c r="AA157" s="921"/>
      <c r="AB157" s="935"/>
      <c r="AC157" s="923"/>
      <c r="AD157" s="923"/>
      <c r="AE157" s="925"/>
      <c r="AF157" s="925"/>
      <c r="AG157" s="925"/>
      <c r="AH157" s="925"/>
      <c r="AI157" s="925"/>
      <c r="AJ157" s="920"/>
      <c r="AK157" s="926"/>
      <c r="AL157" s="926"/>
      <c r="AM157" s="927"/>
      <c r="AN157" s="914"/>
      <c r="AO157" s="999"/>
      <c r="AP157" s="919"/>
      <c r="AQ157" s="919"/>
      <c r="AR157" s="919"/>
      <c r="AS157" s="919"/>
      <c r="AT157" s="919"/>
      <c r="AU157" s="919"/>
      <c r="AV157" s="919"/>
      <c r="AW157" s="919"/>
      <c r="AX157" s="919"/>
      <c r="AY157" s="919"/>
      <c r="AZ157" s="1003"/>
      <c r="BA157" s="1004"/>
      <c r="BB157" s="1000"/>
      <c r="BC157" s="1000"/>
      <c r="BD157" s="1000"/>
      <c r="BE157" s="1001"/>
    </row>
    <row r="158" spans="1:57" ht="45" customHeight="1">
      <c r="A158" s="916"/>
      <c r="B158" s="928"/>
      <c r="C158" s="918"/>
      <c r="D158" s="918"/>
      <c r="E158" s="917"/>
      <c r="F158" s="918"/>
      <c r="G158" s="918"/>
      <c r="H158" s="183" t="s">
        <v>164</v>
      </c>
      <c r="I158" s="184" t="s">
        <v>49</v>
      </c>
      <c r="J158" s="939"/>
      <c r="K158" s="940"/>
      <c r="L158" s="925"/>
      <c r="M158" s="925"/>
      <c r="N158" s="917"/>
      <c r="O158" s="918"/>
      <c r="P158" s="181" t="s">
        <v>168</v>
      </c>
      <c r="Q158" s="182" t="s">
        <v>87</v>
      </c>
      <c r="R158" s="181">
        <f>+IFERROR(VLOOKUP(Q158,[3]DATOS!$E$2:$F$17,2,FALSE),"")</f>
        <v>10</v>
      </c>
      <c r="S158" s="934"/>
      <c r="T158" s="934"/>
      <c r="U158" s="919"/>
      <c r="V158" s="934"/>
      <c r="W158" s="934"/>
      <c r="X158" s="934"/>
      <c r="Y158" s="918"/>
      <c r="Z158" s="916"/>
      <c r="AA158" s="921"/>
      <c r="AB158" s="935"/>
      <c r="AC158" s="923"/>
      <c r="AD158" s="923"/>
      <c r="AE158" s="925"/>
      <c r="AF158" s="925"/>
      <c r="AG158" s="925"/>
      <c r="AH158" s="925"/>
      <c r="AI158" s="925"/>
      <c r="AJ158" s="920"/>
      <c r="AK158" s="926"/>
      <c r="AL158" s="926"/>
      <c r="AM158" s="927"/>
      <c r="AN158" s="914"/>
      <c r="AO158" s="999"/>
      <c r="AP158" s="919"/>
      <c r="AQ158" s="919"/>
      <c r="AR158" s="919"/>
      <c r="AS158" s="919"/>
      <c r="AT158" s="919"/>
      <c r="AU158" s="919"/>
      <c r="AV158" s="919"/>
      <c r="AW158" s="919"/>
      <c r="AX158" s="919"/>
      <c r="AY158" s="919"/>
      <c r="AZ158" s="1003"/>
      <c r="BA158" s="1004"/>
      <c r="BB158" s="1000"/>
      <c r="BC158" s="1000"/>
      <c r="BD158" s="1000"/>
      <c r="BE158" s="1001"/>
    </row>
    <row r="159" spans="1:57" ht="45" customHeight="1" thickBot="1">
      <c r="A159" s="916"/>
      <c r="B159" s="928"/>
      <c r="C159" s="918"/>
      <c r="D159" s="918"/>
      <c r="E159" s="917"/>
      <c r="F159" s="918"/>
      <c r="G159" s="918"/>
      <c r="H159" s="183" t="s">
        <v>163</v>
      </c>
      <c r="I159" s="184" t="s">
        <v>49</v>
      </c>
      <c r="J159" s="939"/>
      <c r="K159" s="940"/>
      <c r="L159" s="925"/>
      <c r="M159" s="925"/>
      <c r="N159" s="917"/>
      <c r="O159" s="918"/>
      <c r="P159" s="181"/>
      <c r="Q159" s="182"/>
      <c r="R159" s="181"/>
      <c r="S159" s="934"/>
      <c r="T159" s="934"/>
      <c r="U159" s="919"/>
      <c r="V159" s="934"/>
      <c r="W159" s="934"/>
      <c r="X159" s="934"/>
      <c r="Y159" s="918"/>
      <c r="Z159" s="916"/>
      <c r="AA159" s="921"/>
      <c r="AB159" s="935"/>
      <c r="AC159" s="923"/>
      <c r="AD159" s="923"/>
      <c r="AE159" s="925"/>
      <c r="AF159" s="925"/>
      <c r="AG159" s="925"/>
      <c r="AH159" s="925"/>
      <c r="AI159" s="925"/>
      <c r="AJ159" s="920"/>
      <c r="AK159" s="926"/>
      <c r="AL159" s="926"/>
      <c r="AM159" s="927"/>
      <c r="AN159" s="914"/>
      <c r="AO159" s="999"/>
      <c r="AP159" s="919"/>
      <c r="AQ159" s="919"/>
      <c r="AR159" s="919"/>
      <c r="AS159" s="919"/>
      <c r="AT159" s="919"/>
      <c r="AU159" s="919"/>
      <c r="AV159" s="919"/>
      <c r="AW159" s="919"/>
      <c r="AX159" s="919"/>
      <c r="AY159" s="919"/>
      <c r="AZ159" s="1003"/>
      <c r="BA159" s="1004"/>
      <c r="BB159" s="1000"/>
      <c r="BC159" s="1000"/>
      <c r="BD159" s="1000"/>
      <c r="BE159" s="1001"/>
    </row>
    <row r="160" spans="1:57" ht="46.5" customHeight="1">
      <c r="A160" s="916">
        <v>9</v>
      </c>
      <c r="B160" s="928" t="s">
        <v>627</v>
      </c>
      <c r="C160" s="918" t="s">
        <v>628</v>
      </c>
      <c r="D160" s="918" t="s">
        <v>32</v>
      </c>
      <c r="E160" s="917" t="s">
        <v>629</v>
      </c>
      <c r="F160" s="918" t="s">
        <v>630</v>
      </c>
      <c r="G160" s="918" t="s">
        <v>100</v>
      </c>
      <c r="H160" s="169" t="s">
        <v>194</v>
      </c>
      <c r="I160" s="192" t="s">
        <v>68</v>
      </c>
      <c r="J160" s="929">
        <f>COUNTIF(I160:I178,"Si")</f>
        <v>10</v>
      </c>
      <c r="K160" s="930" t="str">
        <f>+IF(AND(J160&lt;6,J160&gt;0),"Moderado",IF(AND(J160&lt;12,J160&gt;5),"Mayor",IF(AND(J160&lt;20,J160&gt;11),"Catastrófico","Responda las Preguntas de Impacto")))</f>
        <v>Mayor</v>
      </c>
      <c r="L160" s="924" t="str">
        <f>IF(AND(EXACT(G160,"Rara vez"),(EXACT(K160,"Moderado"))),"Moderado",IF(AND(EXACT(G160,"Rara vez"),(EXACT(K160,"Mayor"))),"Alto",IF(AND(EXACT(G160,"Rara vez"),(EXACT(K160,"Catastrófico"))),"Extremo",IF(AND(EXACT(G160,"Improbable"),(EXACT(K160,"Moderado"))),"Moderado",IF(AND(EXACT(G160,"Improbable"),(EXACT(K160,"Mayor"))),"Alto",IF(AND(EXACT(G160,"Improbable"),(EXACT(K160,"Catastrófico"))),"Extremo",IF(AND(EXACT(G160,"Posible"),(EXACT(K160,"Moderado"))),"Alto",IF(AND(EXACT(G160,"Posible"),(EXACT(K160,"Mayor"))),"Extremo",IF(AND(EXACT(G160,"Posible"),(EXACT(K160,"Catastrófico"))),"Extremo",IF(AND(EXACT(G160,"Probable"),(EXACT(K160,"Moderado"))),"Alto",IF(AND(EXACT(G160,"Probable"),(EXACT(K160,"Mayor"))),"Extremo",IF(AND(EXACT(G160,"Probable"),(EXACT(K160,"Catastrófico"))),"Extremo",IF(AND(EXACT(G160,"Casi Seguro"),(EXACT(K160,"Moderado"))),"Extremo",IF(AND(EXACT(G160,"Casi Seguro"),(EXACT(K160,"Mayor"))),"Extremo",IF(AND(EXACT(G160,"Casi Seguro"),(EXACT(K160,"Catastrófico"))),"Extremo","")))))))))))))))</f>
        <v>Alto</v>
      </c>
      <c r="M160" s="924" t="str">
        <f>IF(EXACT(L160,"Bajo"),"Evitar el Riesgo, Reducir el Riesgo, Compartir el Riesgo",IF(EXACT(L160,"Moderado"),"Evitar el Riesgo, Reducir el Riesgo, Compartir el Riesgo",IF(EXACT(L160,"Alto"),"Evitar el Riesgo, Reducir el Riesgo, Compartir el Riesgo",IF(EXACT(L160,"Extremo"),"Evitar el Riesgo, Reducir el Riesgo, Compartir el Riesgo",""))))</f>
        <v>Evitar el Riesgo, Reducir el Riesgo, Compartir el Riesgo</v>
      </c>
      <c r="N160" s="917" t="s">
        <v>1006</v>
      </c>
      <c r="O160" s="918" t="s">
        <v>65</v>
      </c>
      <c r="P160" s="168" t="s">
        <v>179</v>
      </c>
      <c r="Q160" s="182" t="s">
        <v>76</v>
      </c>
      <c r="R160" s="168">
        <f>+IFERROR(VLOOKUP(Q160,[3]DATOS!$E$2:$F$17,2,FALSE),"")</f>
        <v>15</v>
      </c>
      <c r="S160" s="915">
        <f>SUM(R160:R166)</f>
        <v>100</v>
      </c>
      <c r="T160" s="915" t="str">
        <f>+IF(AND(S160&lt;=100,S160&gt;=96),"Fuerte",IF(AND(S160&lt;=95,S160&gt;=86),"Moderado",IF(AND(S160&lt;=85,J160&gt;=0),"Débil"," ")))</f>
        <v>Fuerte</v>
      </c>
      <c r="U160" s="919" t="s">
        <v>90</v>
      </c>
      <c r="V160" s="915" t="str">
        <f>IF(AND(EXACT(T160,"Fuerte"),(EXACT(U160,"Fuerte"))),"Fuerte",IF(AND(EXACT(T160,"Fuerte"),(EXACT(U160,"Moderado"))),"Moderado",IF(AND(EXACT(T160,"Fuerte"),(EXACT(U160,"Débil"))),"Débil",IF(AND(EXACT(T160,"Moderado"),(EXACT(U160,"Fuerte"))),"Moderado",IF(AND(EXACT(T160,"Moderado"),(EXACT(U160,"Moderado"))),"Moderado",IF(AND(EXACT(T160,"Moderado"),(EXACT(U160,"Débil"))),"Débil",IF(AND(EXACT(T160,"Débil"),(EXACT(U160,"Fuerte"))),"Débil",IF(AND(EXACT(T160,"Débil"),(EXACT(U160,"Moderado"))),"Débil",IF(AND(EXACT(T160,"Débil"),(EXACT(U160,"Débil"))),"Débil",)))))))))</f>
        <v>Fuerte</v>
      </c>
      <c r="W160" s="915">
        <f>IF(V160="Fuerte",100,IF(V160="Moderado",50,IF(V160="Débil",0)))</f>
        <v>100</v>
      </c>
      <c r="X160" s="915">
        <f>AVERAGE(W160:W178)</f>
        <v>100</v>
      </c>
      <c r="Y160" s="918" t="s">
        <v>362</v>
      </c>
      <c r="Z160" s="916" t="s">
        <v>632</v>
      </c>
      <c r="AA160" s="921" t="s">
        <v>1007</v>
      </c>
      <c r="AB160" s="922" t="str">
        <f>+IF(X160=100,"Fuerte",IF(AND(X160&lt;=99,X160&gt;=50),"Moderado",IF(X160&lt;50,"Débil"," ")))</f>
        <v>Fuerte</v>
      </c>
      <c r="AC160" s="923" t="s">
        <v>95</v>
      </c>
      <c r="AD160" s="923" t="s">
        <v>95</v>
      </c>
      <c r="AE160" s="924" t="str">
        <f>IF(AND(OR(AD160="Directamente",AD160="Indirectamente",AD160="No Disminuye"),(AB160="Fuerte"),(AC160="Directamente"),(OR(G160="Rara vez",G160="Improbable",G160="Posible"))),"Rara vez",IF(AND(OR(AD160="Directamente",AD160="Indirectamente",AD160="No Disminuye"),(AB160="Fuerte"),(AC160="Directamente"),(G160="Probable")),"Improbable",IF(AND(OR(AD160="Directamente",AD160="Indirectamente",AD160="No Disminuye"),(AB160="Fuerte"),(AC160="Directamente"),(G160="Casi Seguro")),"Posible",IF(AND(AD160="Directamente",AC160="No disminuye",AB160="Fuerte"),G160,IF(AND(OR(AD160="Directamente",AD160="Indirectamente",AD160="No Disminuye"),AB160="Moderado",AC160="Directamente",(OR(G160="Rara vez",G160="Improbable"))),"Rara vez",IF(AND(OR(AD160="Directamente",AD160="Indirectamente",AD160="No Disminuye"),(AB160="Moderado"),(AC160="Directamente"),(G160="Posible")),"Improbable",IF(AND(OR(AD160="Directamente",AD160="Indirectamente",AD160="No Disminuye"),(AB160="Moderado"),(AC160="Directamente"),(G160="Probable")),"Posible",IF(AND(OR(AD160="Directamente",AD160="Indirectamente",AD160="No Disminuye"),(AB160="Moderado"),(AC160="Directamente"),(G160="Casi Seguro")),"Probable",IF(AND(AD160="Directamente",AC160="No disminuye",AB160="Moderado"),G160,IF(AB160="Débil",G160," ESTA COMBINACION NO ESTÁ CONTEMPLADA EN LA METODOLOGÍA "))))))))))</f>
        <v>Rara vez</v>
      </c>
      <c r="AF160" s="924" t="str">
        <f>IF(AND(OR(AD160="Directamente",AD160="Indirectamente",AD160="No Disminuye"),AB160="Moderado",AC160="Directamente",(OR(G160="Raro",G160="Improbable"))),"Raro",IF(AND(OR(AD160="Directamente",AD160="Indirectamente",AD160="No Disminuye"),(AB160="Moderado"),(AC160="Directamente"),(G160="Posible")),"Improbable",IF(AND(OR(AD160="Directamente",AD160="Indirectamente",AD160="No Disminuye"),(AB160="Moderado"),(AC160="Directamente"),(G160="Probable")),"Posible",IF(AND(OR(AD160="Directamente",AD160="Indirectamente",AD160="No Disminuye"),(AB160="Moderado"),(AC160="Directamente"),(G160="Casi Seguro")),"Probable",IF(AND(AD160="Directamente",AC160="No disminuye",AB160="Moderado"),G160," ")))))</f>
        <v xml:space="preserve"> </v>
      </c>
      <c r="AG160" s="924" t="str">
        <f>K160</f>
        <v>Mayor</v>
      </c>
      <c r="AH160" s="924" t="str">
        <f>IF(AND(EXACT(AE160,"Rara vez"),(EXACT(AG160,"Moderado"))),"Moderado",IF(AND(EXACT(AE160,"Rara vez"),(EXACT(AG160,"Mayor"))),"Alto",IF(AND(EXACT(AE160,"Rara vez"),(EXACT(AG160,"Catastrófico"))),"Extremo",IF(AND(EXACT(AE160,"Improbable"),(EXACT(AG160,"Moderado"))),"Moderado",IF(AND(EXACT(AE160,"Improbable"),(EXACT(AG160,"Mayor"))),"Alto",IF(AND(EXACT(AE160,"Improbable"),(EXACT(AG160,"Catastrófico"))),"Extremo",IF(AND(EXACT(AE160,"Posible"),(EXACT(AG160,"Moderado"))),"Alto",IF(AND(EXACT(AE160,"Posible"),(EXACT(AG160,"Mayor"))),"Extremo",IF(AND(EXACT(AE160,"Posible"),(EXACT(AG160,"Catastrófico"))),"Extremo",IF(AND(EXACT(AE160,"Probable"),(EXACT(AG160,"Moderado"))),"Alto",IF(AND(EXACT(AE160,"Probable"),(EXACT(AG160,"Mayor"))),"Extremo",IF(AND(EXACT(AE160,"Probable"),(EXACT(AG160,"Catastrófico"))),"Extremo",IF(AND(EXACT(AE160,"Casi Seguro"),(EXACT(AG160,"Moderado"))),"Extremo",IF(AND(EXACT(AE160,"Casi Seguro"),(EXACT(AG160,"Mayor"))),"Extremo",IF(AND(EXACT(AE160,"Casi Seguro"),(EXACT(AG160,"Catastrófico"))),"Extremo","")))))))))))))))</f>
        <v>Alto</v>
      </c>
      <c r="AI160" s="924" t="str">
        <f>IF(EXACT(L160,"Bajo"),"Evitar el Riesgo, Reducir el Riesgo, Compartir el Riesg",IF(EXACT(L160,"Moderado"),"Evitar el Riesgo, Reducir el Riesgo, Compartir el Riesgo",IF(EXACT(L160,"Alto"),"Evitar el Riesgo, Reducir el Riesgo, Compartir el Riesgo",IF(EXACT(L160,"Extremo"),"Evitar el Riesgo, Reducir el Riesgo, Compartir el Riesgo",""))))</f>
        <v>Evitar el Riesgo, Reducir el Riesgo, Compartir el Riesgo</v>
      </c>
      <c r="AJ160" s="920" t="s">
        <v>633</v>
      </c>
      <c r="AK160" s="926">
        <v>44197</v>
      </c>
      <c r="AL160" s="926" t="s">
        <v>625</v>
      </c>
      <c r="AM160" s="927" t="s">
        <v>360</v>
      </c>
      <c r="AN160" s="914" t="s">
        <v>635</v>
      </c>
      <c r="AO160" s="1019"/>
      <c r="AP160" s="1002"/>
      <c r="AQ160" s="1002"/>
      <c r="AR160" s="1002"/>
      <c r="AS160" s="1002"/>
      <c r="AT160" s="1002"/>
      <c r="AU160" s="1002"/>
      <c r="AV160" s="1002"/>
      <c r="AW160" s="1002"/>
      <c r="AX160" s="1002"/>
      <c r="AY160" s="1002"/>
      <c r="AZ160" s="1011"/>
      <c r="BA160" s="1014"/>
      <c r="BB160" s="993"/>
      <c r="BC160" s="993"/>
      <c r="BD160" s="993"/>
      <c r="BE160" s="996"/>
    </row>
    <row r="161" spans="1:57" ht="30" customHeight="1">
      <c r="A161" s="916"/>
      <c r="B161" s="928"/>
      <c r="C161" s="918"/>
      <c r="D161" s="918"/>
      <c r="E161" s="917"/>
      <c r="F161" s="918"/>
      <c r="G161" s="918"/>
      <c r="H161" s="169" t="s">
        <v>187</v>
      </c>
      <c r="I161" s="192" t="s">
        <v>68</v>
      </c>
      <c r="J161" s="929"/>
      <c r="K161" s="930"/>
      <c r="L161" s="924"/>
      <c r="M161" s="924"/>
      <c r="N161" s="917"/>
      <c r="O161" s="918"/>
      <c r="P161" s="168" t="s">
        <v>177</v>
      </c>
      <c r="Q161" s="182" t="s">
        <v>78</v>
      </c>
      <c r="R161" s="168">
        <f>+IFERROR(VLOOKUP(Q161,[3]DATOS!$E$2:$F$17,2,FALSE),"")</f>
        <v>15</v>
      </c>
      <c r="S161" s="915"/>
      <c r="T161" s="915"/>
      <c r="U161" s="919"/>
      <c r="V161" s="915"/>
      <c r="W161" s="915"/>
      <c r="X161" s="915"/>
      <c r="Y161" s="918"/>
      <c r="Z161" s="916"/>
      <c r="AA161" s="921"/>
      <c r="AB161" s="922"/>
      <c r="AC161" s="923"/>
      <c r="AD161" s="923"/>
      <c r="AE161" s="924"/>
      <c r="AF161" s="924"/>
      <c r="AG161" s="924"/>
      <c r="AH161" s="924"/>
      <c r="AI161" s="924"/>
      <c r="AJ161" s="920"/>
      <c r="AK161" s="926"/>
      <c r="AL161" s="926"/>
      <c r="AM161" s="927"/>
      <c r="AN161" s="914"/>
      <c r="AO161" s="1020"/>
      <c r="AP161" s="987"/>
      <c r="AQ161" s="987"/>
      <c r="AR161" s="987"/>
      <c r="AS161" s="987"/>
      <c r="AT161" s="987"/>
      <c r="AU161" s="987"/>
      <c r="AV161" s="987"/>
      <c r="AW161" s="987"/>
      <c r="AX161" s="987"/>
      <c r="AY161" s="987"/>
      <c r="AZ161" s="1012"/>
      <c r="BA161" s="1015"/>
      <c r="BB161" s="994"/>
      <c r="BC161" s="994"/>
      <c r="BD161" s="994"/>
      <c r="BE161" s="997"/>
    </row>
    <row r="162" spans="1:57" ht="30" customHeight="1">
      <c r="A162" s="916"/>
      <c r="B162" s="928"/>
      <c r="C162" s="918"/>
      <c r="D162" s="918"/>
      <c r="E162" s="917"/>
      <c r="F162" s="918"/>
      <c r="G162" s="918"/>
      <c r="H162" s="169" t="s">
        <v>186</v>
      </c>
      <c r="I162" s="192" t="s">
        <v>513</v>
      </c>
      <c r="J162" s="929"/>
      <c r="K162" s="930"/>
      <c r="L162" s="924"/>
      <c r="M162" s="924"/>
      <c r="N162" s="917"/>
      <c r="O162" s="918"/>
      <c r="P162" s="168" t="s">
        <v>175</v>
      </c>
      <c r="Q162" s="182" t="s">
        <v>80</v>
      </c>
      <c r="R162" s="168">
        <f>+IFERROR(VLOOKUP(Q162,[3]DATOS!$E$2:$F$17,2,FALSE),"")</f>
        <v>15</v>
      </c>
      <c r="S162" s="915"/>
      <c r="T162" s="915"/>
      <c r="U162" s="919"/>
      <c r="V162" s="915"/>
      <c r="W162" s="915"/>
      <c r="X162" s="915"/>
      <c r="Y162" s="918"/>
      <c r="Z162" s="916"/>
      <c r="AA162" s="921"/>
      <c r="AB162" s="922"/>
      <c r="AC162" s="923"/>
      <c r="AD162" s="923"/>
      <c r="AE162" s="924"/>
      <c r="AF162" s="924"/>
      <c r="AG162" s="924"/>
      <c r="AH162" s="924"/>
      <c r="AI162" s="924"/>
      <c r="AJ162" s="920"/>
      <c r="AK162" s="926"/>
      <c r="AL162" s="926"/>
      <c r="AM162" s="927"/>
      <c r="AN162" s="914"/>
      <c r="AO162" s="1020"/>
      <c r="AP162" s="987"/>
      <c r="AQ162" s="987"/>
      <c r="AR162" s="987"/>
      <c r="AS162" s="987"/>
      <c r="AT162" s="987"/>
      <c r="AU162" s="987"/>
      <c r="AV162" s="987"/>
      <c r="AW162" s="987"/>
      <c r="AX162" s="987"/>
      <c r="AY162" s="987"/>
      <c r="AZ162" s="1012"/>
      <c r="BA162" s="1015"/>
      <c r="BB162" s="994"/>
      <c r="BC162" s="994"/>
      <c r="BD162" s="994"/>
      <c r="BE162" s="997"/>
    </row>
    <row r="163" spans="1:57" ht="30" customHeight="1">
      <c r="A163" s="916"/>
      <c r="B163" s="928"/>
      <c r="C163" s="918"/>
      <c r="D163" s="918"/>
      <c r="E163" s="917"/>
      <c r="F163" s="918"/>
      <c r="G163" s="918"/>
      <c r="H163" s="169" t="s">
        <v>185</v>
      </c>
      <c r="I163" s="192" t="s">
        <v>513</v>
      </c>
      <c r="J163" s="929"/>
      <c r="K163" s="930"/>
      <c r="L163" s="924"/>
      <c r="M163" s="924"/>
      <c r="N163" s="917"/>
      <c r="O163" s="918"/>
      <c r="P163" s="168" t="s">
        <v>173</v>
      </c>
      <c r="Q163" s="182" t="s">
        <v>82</v>
      </c>
      <c r="R163" s="168">
        <f>+IFERROR(VLOOKUP(Q163,[3]DATOS!$E$2:$F$17,2,FALSE),"")</f>
        <v>15</v>
      </c>
      <c r="S163" s="915"/>
      <c r="T163" s="915"/>
      <c r="U163" s="919"/>
      <c r="V163" s="915"/>
      <c r="W163" s="915"/>
      <c r="X163" s="915"/>
      <c r="Y163" s="918"/>
      <c r="Z163" s="916"/>
      <c r="AA163" s="921"/>
      <c r="AB163" s="922"/>
      <c r="AC163" s="923"/>
      <c r="AD163" s="923"/>
      <c r="AE163" s="924"/>
      <c r="AF163" s="924"/>
      <c r="AG163" s="924"/>
      <c r="AH163" s="924"/>
      <c r="AI163" s="924"/>
      <c r="AJ163" s="920"/>
      <c r="AK163" s="926"/>
      <c r="AL163" s="926"/>
      <c r="AM163" s="927"/>
      <c r="AN163" s="914"/>
      <c r="AO163" s="1020"/>
      <c r="AP163" s="987"/>
      <c r="AQ163" s="987"/>
      <c r="AR163" s="987"/>
      <c r="AS163" s="987"/>
      <c r="AT163" s="987"/>
      <c r="AU163" s="987"/>
      <c r="AV163" s="987"/>
      <c r="AW163" s="987"/>
      <c r="AX163" s="987"/>
      <c r="AY163" s="987"/>
      <c r="AZ163" s="1012"/>
      <c r="BA163" s="1015"/>
      <c r="BB163" s="994"/>
      <c r="BC163" s="994"/>
      <c r="BD163" s="994"/>
      <c r="BE163" s="997"/>
    </row>
    <row r="164" spans="1:57" ht="30" customHeight="1">
      <c r="A164" s="916"/>
      <c r="B164" s="928"/>
      <c r="C164" s="918"/>
      <c r="D164" s="918"/>
      <c r="E164" s="917"/>
      <c r="F164" s="918"/>
      <c r="G164" s="918"/>
      <c r="H164" s="169" t="s">
        <v>184</v>
      </c>
      <c r="I164" s="192" t="s">
        <v>513</v>
      </c>
      <c r="J164" s="929"/>
      <c r="K164" s="930"/>
      <c r="L164" s="924"/>
      <c r="M164" s="924"/>
      <c r="N164" s="917"/>
      <c r="O164" s="918"/>
      <c r="P164" s="168" t="s">
        <v>171</v>
      </c>
      <c r="Q164" s="182" t="s">
        <v>85</v>
      </c>
      <c r="R164" s="168">
        <f>+IFERROR(VLOOKUP(Q164,[3]DATOS!$E$2:$F$17,2,FALSE),"")</f>
        <v>15</v>
      </c>
      <c r="S164" s="915"/>
      <c r="T164" s="915"/>
      <c r="U164" s="919"/>
      <c r="V164" s="915"/>
      <c r="W164" s="915"/>
      <c r="X164" s="915"/>
      <c r="Y164" s="918"/>
      <c r="Z164" s="916"/>
      <c r="AA164" s="921"/>
      <c r="AB164" s="922"/>
      <c r="AC164" s="923"/>
      <c r="AD164" s="923"/>
      <c r="AE164" s="924"/>
      <c r="AF164" s="924"/>
      <c r="AG164" s="924"/>
      <c r="AH164" s="924"/>
      <c r="AI164" s="924"/>
      <c r="AJ164" s="920"/>
      <c r="AK164" s="926"/>
      <c r="AL164" s="926"/>
      <c r="AM164" s="927"/>
      <c r="AN164" s="914"/>
      <c r="AO164" s="1020"/>
      <c r="AP164" s="987"/>
      <c r="AQ164" s="987"/>
      <c r="AR164" s="987"/>
      <c r="AS164" s="987"/>
      <c r="AT164" s="987"/>
      <c r="AU164" s="987"/>
      <c r="AV164" s="987"/>
      <c r="AW164" s="987"/>
      <c r="AX164" s="987"/>
      <c r="AY164" s="987"/>
      <c r="AZ164" s="1012"/>
      <c r="BA164" s="1015"/>
      <c r="BB164" s="994"/>
      <c r="BC164" s="994"/>
      <c r="BD164" s="994"/>
      <c r="BE164" s="997"/>
    </row>
    <row r="165" spans="1:57" ht="30" customHeight="1">
      <c r="A165" s="916"/>
      <c r="B165" s="928"/>
      <c r="C165" s="918"/>
      <c r="D165" s="918"/>
      <c r="E165" s="917"/>
      <c r="F165" s="918"/>
      <c r="G165" s="918"/>
      <c r="H165" s="169" t="s">
        <v>183</v>
      </c>
      <c r="I165" s="192" t="s">
        <v>68</v>
      </c>
      <c r="J165" s="929"/>
      <c r="K165" s="930"/>
      <c r="L165" s="924"/>
      <c r="M165" s="924"/>
      <c r="N165" s="917"/>
      <c r="O165" s="918"/>
      <c r="P165" s="168" t="s">
        <v>170</v>
      </c>
      <c r="Q165" s="182" t="s">
        <v>98</v>
      </c>
      <c r="R165" s="168">
        <f>+IFERROR(VLOOKUP(Q165,[3]DATOS!$E$2:$F$17,2,FALSE),"")</f>
        <v>15</v>
      </c>
      <c r="S165" s="915"/>
      <c r="T165" s="915"/>
      <c r="U165" s="919"/>
      <c r="V165" s="915"/>
      <c r="W165" s="915"/>
      <c r="X165" s="915"/>
      <c r="Y165" s="918"/>
      <c r="Z165" s="916"/>
      <c r="AA165" s="921"/>
      <c r="AB165" s="922"/>
      <c r="AC165" s="923"/>
      <c r="AD165" s="923"/>
      <c r="AE165" s="924"/>
      <c r="AF165" s="924"/>
      <c r="AG165" s="924"/>
      <c r="AH165" s="924"/>
      <c r="AI165" s="924"/>
      <c r="AJ165" s="920"/>
      <c r="AK165" s="926"/>
      <c r="AL165" s="926"/>
      <c r="AM165" s="927"/>
      <c r="AN165" s="914"/>
      <c r="AO165" s="1020"/>
      <c r="AP165" s="987"/>
      <c r="AQ165" s="987"/>
      <c r="AR165" s="987"/>
      <c r="AS165" s="987"/>
      <c r="AT165" s="987"/>
      <c r="AU165" s="987"/>
      <c r="AV165" s="987"/>
      <c r="AW165" s="987"/>
      <c r="AX165" s="987"/>
      <c r="AY165" s="987"/>
      <c r="AZ165" s="1012"/>
      <c r="BA165" s="1015"/>
      <c r="BB165" s="994"/>
      <c r="BC165" s="994"/>
      <c r="BD165" s="994"/>
      <c r="BE165" s="997"/>
    </row>
    <row r="166" spans="1:57" ht="30" customHeight="1">
      <c r="A166" s="916"/>
      <c r="B166" s="928"/>
      <c r="C166" s="918"/>
      <c r="D166" s="918"/>
      <c r="E166" s="917"/>
      <c r="F166" s="918"/>
      <c r="G166" s="918"/>
      <c r="H166" s="169" t="s">
        <v>182</v>
      </c>
      <c r="I166" s="192" t="s">
        <v>68</v>
      </c>
      <c r="J166" s="929"/>
      <c r="K166" s="930"/>
      <c r="L166" s="924"/>
      <c r="M166" s="924"/>
      <c r="N166" s="917"/>
      <c r="O166" s="918"/>
      <c r="P166" s="168" t="s">
        <v>168</v>
      </c>
      <c r="Q166" s="182" t="s">
        <v>87</v>
      </c>
      <c r="R166" s="168">
        <f>+IFERROR(VLOOKUP(Q166,[3]DATOS!$E$2:$F$17,2,FALSE),"")</f>
        <v>10</v>
      </c>
      <c r="S166" s="915"/>
      <c r="T166" s="915"/>
      <c r="U166" s="919"/>
      <c r="V166" s="915"/>
      <c r="W166" s="915"/>
      <c r="X166" s="915"/>
      <c r="Y166" s="918"/>
      <c r="Z166" s="916"/>
      <c r="AA166" s="921"/>
      <c r="AB166" s="922"/>
      <c r="AC166" s="923"/>
      <c r="AD166" s="923"/>
      <c r="AE166" s="924"/>
      <c r="AF166" s="924"/>
      <c r="AG166" s="924"/>
      <c r="AH166" s="924"/>
      <c r="AI166" s="924"/>
      <c r="AJ166" s="920"/>
      <c r="AK166" s="926"/>
      <c r="AL166" s="926"/>
      <c r="AM166" s="927"/>
      <c r="AN166" s="914"/>
      <c r="AO166" s="1020"/>
      <c r="AP166" s="987"/>
      <c r="AQ166" s="987"/>
      <c r="AR166" s="987"/>
      <c r="AS166" s="987"/>
      <c r="AT166" s="987"/>
      <c r="AU166" s="987"/>
      <c r="AV166" s="987"/>
      <c r="AW166" s="987"/>
      <c r="AX166" s="987"/>
      <c r="AY166" s="987"/>
      <c r="AZ166" s="1012"/>
      <c r="BA166" s="1015"/>
      <c r="BB166" s="994"/>
      <c r="BC166" s="994"/>
      <c r="BD166" s="994"/>
      <c r="BE166" s="997"/>
    </row>
    <row r="167" spans="1:57" ht="72" customHeight="1">
      <c r="A167" s="916"/>
      <c r="B167" s="928"/>
      <c r="C167" s="918"/>
      <c r="D167" s="918"/>
      <c r="E167" s="917"/>
      <c r="F167" s="918"/>
      <c r="G167" s="918"/>
      <c r="H167" s="169" t="s">
        <v>181</v>
      </c>
      <c r="I167" s="192" t="s">
        <v>68</v>
      </c>
      <c r="J167" s="929"/>
      <c r="K167" s="930"/>
      <c r="L167" s="924"/>
      <c r="M167" s="924"/>
      <c r="N167" s="917"/>
      <c r="O167" s="918"/>
      <c r="P167" s="915"/>
      <c r="Q167" s="916"/>
      <c r="R167" s="915"/>
      <c r="S167" s="915"/>
      <c r="T167" s="915"/>
      <c r="U167" s="919"/>
      <c r="V167" s="915"/>
      <c r="W167" s="915"/>
      <c r="X167" s="915"/>
      <c r="Y167" s="918"/>
      <c r="Z167" s="916"/>
      <c r="AA167" s="921"/>
      <c r="AB167" s="922"/>
      <c r="AC167" s="923"/>
      <c r="AD167" s="923"/>
      <c r="AE167" s="924"/>
      <c r="AF167" s="924"/>
      <c r="AG167" s="924"/>
      <c r="AH167" s="924"/>
      <c r="AI167" s="924"/>
      <c r="AJ167" s="920"/>
      <c r="AK167" s="926"/>
      <c r="AL167" s="926"/>
      <c r="AM167" s="927"/>
      <c r="AN167" s="914"/>
      <c r="AO167" s="1021"/>
      <c r="AP167" s="988"/>
      <c r="AQ167" s="988"/>
      <c r="AR167" s="988"/>
      <c r="AS167" s="988"/>
      <c r="AT167" s="988"/>
      <c r="AU167" s="988"/>
      <c r="AV167" s="988"/>
      <c r="AW167" s="988"/>
      <c r="AX167" s="988"/>
      <c r="AY167" s="988"/>
      <c r="AZ167" s="1013"/>
      <c r="BA167" s="1016"/>
      <c r="BB167" s="995"/>
      <c r="BC167" s="995"/>
      <c r="BD167" s="995"/>
      <c r="BE167" s="998"/>
    </row>
    <row r="168" spans="1:57" ht="45" customHeight="1">
      <c r="A168" s="916"/>
      <c r="B168" s="928"/>
      <c r="C168" s="918"/>
      <c r="D168" s="918"/>
      <c r="E168" s="917"/>
      <c r="F168" s="918"/>
      <c r="G168" s="918"/>
      <c r="H168" s="169" t="s">
        <v>180</v>
      </c>
      <c r="I168" s="192" t="s">
        <v>68</v>
      </c>
      <c r="J168" s="929"/>
      <c r="K168" s="930"/>
      <c r="L168" s="924"/>
      <c r="M168" s="924"/>
      <c r="N168" s="917"/>
      <c r="O168" s="918"/>
      <c r="P168" s="915"/>
      <c r="Q168" s="916"/>
      <c r="R168" s="915"/>
      <c r="S168" s="915"/>
      <c r="T168" s="915"/>
      <c r="U168" s="919"/>
      <c r="V168" s="915"/>
      <c r="W168" s="915"/>
      <c r="X168" s="915"/>
      <c r="Y168" s="918"/>
      <c r="Z168" s="916"/>
      <c r="AA168" s="921"/>
      <c r="AB168" s="922"/>
      <c r="AC168" s="923"/>
      <c r="AD168" s="923"/>
      <c r="AE168" s="924"/>
      <c r="AF168" s="924"/>
      <c r="AG168" s="924"/>
      <c r="AH168" s="924"/>
      <c r="AI168" s="924"/>
      <c r="AJ168" s="920"/>
      <c r="AK168" s="926"/>
      <c r="AL168" s="926"/>
      <c r="AM168" s="927"/>
      <c r="AN168" s="914"/>
      <c r="AO168" s="999"/>
      <c r="AP168" s="919"/>
      <c r="AQ168" s="919"/>
      <c r="AR168" s="919"/>
      <c r="AS168" s="919"/>
      <c r="AT168" s="919"/>
      <c r="AU168" s="919"/>
      <c r="AV168" s="919"/>
      <c r="AW168" s="919"/>
      <c r="AX168" s="919"/>
      <c r="AY168" s="919"/>
      <c r="AZ168" s="1003"/>
      <c r="BA168" s="1004"/>
      <c r="BB168" s="1000"/>
      <c r="BC168" s="1000"/>
      <c r="BD168" s="1000"/>
      <c r="BE168" s="1001"/>
    </row>
    <row r="169" spans="1:57" ht="45" customHeight="1">
      <c r="A169" s="916"/>
      <c r="B169" s="928"/>
      <c r="C169" s="918"/>
      <c r="D169" s="918"/>
      <c r="E169" s="917"/>
      <c r="F169" s="918"/>
      <c r="G169" s="918"/>
      <c r="H169" s="169" t="s">
        <v>178</v>
      </c>
      <c r="I169" s="192" t="s">
        <v>68</v>
      </c>
      <c r="J169" s="929"/>
      <c r="K169" s="930"/>
      <c r="L169" s="924"/>
      <c r="M169" s="924"/>
      <c r="N169" s="917"/>
      <c r="O169" s="918"/>
      <c r="P169" s="915"/>
      <c r="Q169" s="916"/>
      <c r="R169" s="915"/>
      <c r="S169" s="915"/>
      <c r="T169" s="915"/>
      <c r="U169" s="919"/>
      <c r="V169" s="915"/>
      <c r="W169" s="915"/>
      <c r="X169" s="915"/>
      <c r="Y169" s="918"/>
      <c r="Z169" s="916"/>
      <c r="AA169" s="921"/>
      <c r="AB169" s="922"/>
      <c r="AC169" s="923"/>
      <c r="AD169" s="923"/>
      <c r="AE169" s="924"/>
      <c r="AF169" s="924"/>
      <c r="AG169" s="924"/>
      <c r="AH169" s="924"/>
      <c r="AI169" s="924"/>
      <c r="AJ169" s="920"/>
      <c r="AK169" s="926"/>
      <c r="AL169" s="926"/>
      <c r="AM169" s="927"/>
      <c r="AN169" s="914"/>
      <c r="AO169" s="999"/>
      <c r="AP169" s="919"/>
      <c r="AQ169" s="919"/>
      <c r="AR169" s="919"/>
      <c r="AS169" s="919"/>
      <c r="AT169" s="919"/>
      <c r="AU169" s="919"/>
      <c r="AV169" s="919"/>
      <c r="AW169" s="919"/>
      <c r="AX169" s="919"/>
      <c r="AY169" s="919"/>
      <c r="AZ169" s="1003"/>
      <c r="BA169" s="1004"/>
      <c r="BB169" s="1000"/>
      <c r="BC169" s="1000"/>
      <c r="BD169" s="1000"/>
      <c r="BE169" s="1001"/>
    </row>
    <row r="170" spans="1:57" ht="45" customHeight="1">
      <c r="A170" s="916"/>
      <c r="B170" s="928"/>
      <c r="C170" s="918"/>
      <c r="D170" s="918"/>
      <c r="E170" s="917"/>
      <c r="F170" s="918"/>
      <c r="G170" s="918"/>
      <c r="H170" s="169" t="s">
        <v>176</v>
      </c>
      <c r="I170" s="192" t="s">
        <v>68</v>
      </c>
      <c r="J170" s="929"/>
      <c r="K170" s="930"/>
      <c r="L170" s="924"/>
      <c r="M170" s="924"/>
      <c r="N170" s="917"/>
      <c r="O170" s="918"/>
      <c r="P170" s="915"/>
      <c r="Q170" s="916"/>
      <c r="R170" s="915"/>
      <c r="S170" s="915"/>
      <c r="T170" s="915"/>
      <c r="U170" s="919"/>
      <c r="V170" s="915"/>
      <c r="W170" s="915"/>
      <c r="X170" s="915"/>
      <c r="Y170" s="918"/>
      <c r="Z170" s="916"/>
      <c r="AA170" s="921"/>
      <c r="AB170" s="922"/>
      <c r="AC170" s="923"/>
      <c r="AD170" s="923"/>
      <c r="AE170" s="924"/>
      <c r="AF170" s="924"/>
      <c r="AG170" s="924"/>
      <c r="AH170" s="924"/>
      <c r="AI170" s="924"/>
      <c r="AJ170" s="920"/>
      <c r="AK170" s="926"/>
      <c r="AL170" s="926"/>
      <c r="AM170" s="927"/>
      <c r="AN170" s="914"/>
      <c r="AO170" s="999"/>
      <c r="AP170" s="919"/>
      <c r="AQ170" s="919"/>
      <c r="AR170" s="919"/>
      <c r="AS170" s="919"/>
      <c r="AT170" s="919"/>
      <c r="AU170" s="919"/>
      <c r="AV170" s="919"/>
      <c r="AW170" s="919"/>
      <c r="AX170" s="919"/>
      <c r="AY170" s="919"/>
      <c r="AZ170" s="1003"/>
      <c r="BA170" s="1004"/>
      <c r="BB170" s="1000"/>
      <c r="BC170" s="1000"/>
      <c r="BD170" s="1000"/>
      <c r="BE170" s="1001"/>
    </row>
    <row r="171" spans="1:57" ht="45" customHeight="1">
      <c r="A171" s="916"/>
      <c r="B171" s="928"/>
      <c r="C171" s="918"/>
      <c r="D171" s="918"/>
      <c r="E171" s="917" t="s">
        <v>575</v>
      </c>
      <c r="F171" s="918"/>
      <c r="G171" s="918"/>
      <c r="H171" s="169" t="s">
        <v>174</v>
      </c>
      <c r="I171" s="192" t="s">
        <v>68</v>
      </c>
      <c r="J171" s="929"/>
      <c r="K171" s="930"/>
      <c r="L171" s="924"/>
      <c r="M171" s="924"/>
      <c r="N171" s="917" t="s">
        <v>631</v>
      </c>
      <c r="O171" s="918" t="s">
        <v>65</v>
      </c>
      <c r="P171" s="168" t="s">
        <v>179</v>
      </c>
      <c r="Q171" s="182" t="s">
        <v>76</v>
      </c>
      <c r="R171" s="168">
        <f>+IFERROR(VLOOKUP(Q171,[3]DATOS!$E$2:$F$17,2,FALSE),"")</f>
        <v>15</v>
      </c>
      <c r="S171" s="915">
        <f>SUM(R171:R177)</f>
        <v>100</v>
      </c>
      <c r="T171" s="915" t="str">
        <f>+IF(AND(S171&lt;=100,S171&gt;=96),"Fuerte",IF(AND(S171&lt;=95,S171&gt;=86),"Moderado",IF(AND(S171&lt;=85,J171&gt;=0),"Débil"," ")))</f>
        <v>Fuerte</v>
      </c>
      <c r="U171" s="919" t="s">
        <v>90</v>
      </c>
      <c r="V171" s="915" t="str">
        <f>IF(AND(EXACT(T171,"Fuerte"),(EXACT(U171,"Fuerte"))),"Fuerte",IF(AND(EXACT(T171,"Fuerte"),(EXACT(U171,"Moderado"))),"Moderado",IF(AND(EXACT(T171,"Fuerte"),(EXACT(U171,"Débil"))),"Débil",IF(AND(EXACT(T171,"Moderado"),(EXACT(U171,"Fuerte"))),"Moderado",IF(AND(EXACT(T171,"Moderado"),(EXACT(U171,"Moderado"))),"Moderado",IF(AND(EXACT(T171,"Moderado"),(EXACT(U171,"Débil"))),"Débil",IF(AND(EXACT(T171,"Débil"),(EXACT(U171,"Fuerte"))),"Débil",IF(AND(EXACT(T171,"Débil"),(EXACT(U171,"Moderado"))),"Débil",IF(AND(EXACT(T171,"Débil"),(EXACT(U171,"Débil"))),"Débil",)))))))))</f>
        <v>Fuerte</v>
      </c>
      <c r="W171" s="915">
        <f>IF(V171="Fuerte",100,IF(V171="Moderado",50,IF(V171="Débil",0)))</f>
        <v>100</v>
      </c>
      <c r="X171" s="915"/>
      <c r="Y171" s="918"/>
      <c r="Z171" s="916"/>
      <c r="AA171" s="921"/>
      <c r="AB171" s="922"/>
      <c r="AC171" s="923"/>
      <c r="AD171" s="923"/>
      <c r="AE171" s="924"/>
      <c r="AF171" s="924"/>
      <c r="AG171" s="924"/>
      <c r="AH171" s="924"/>
      <c r="AI171" s="924"/>
      <c r="AJ171" s="920" t="s">
        <v>634</v>
      </c>
      <c r="AK171" s="926"/>
      <c r="AL171" s="926"/>
      <c r="AM171" s="927"/>
      <c r="AN171" s="914" t="s">
        <v>636</v>
      </c>
      <c r="AO171" s="999"/>
      <c r="AP171" s="919"/>
      <c r="AQ171" s="919"/>
      <c r="AR171" s="919"/>
      <c r="AS171" s="919"/>
      <c r="AT171" s="919"/>
      <c r="AU171" s="919"/>
      <c r="AV171" s="919"/>
      <c r="AW171" s="919"/>
      <c r="AX171" s="919"/>
      <c r="AY171" s="919"/>
      <c r="AZ171" s="1003"/>
      <c r="BA171" s="1004"/>
      <c r="BB171" s="1000"/>
      <c r="BC171" s="1000"/>
      <c r="BD171" s="1000"/>
      <c r="BE171" s="1001"/>
    </row>
    <row r="172" spans="1:57" ht="45" customHeight="1">
      <c r="A172" s="916"/>
      <c r="B172" s="928"/>
      <c r="C172" s="918"/>
      <c r="D172" s="918"/>
      <c r="E172" s="917"/>
      <c r="F172" s="918"/>
      <c r="G172" s="918"/>
      <c r="H172" s="167" t="s">
        <v>172</v>
      </c>
      <c r="I172" s="192" t="s">
        <v>68</v>
      </c>
      <c r="J172" s="929"/>
      <c r="K172" s="930"/>
      <c r="L172" s="924"/>
      <c r="M172" s="924"/>
      <c r="N172" s="917"/>
      <c r="O172" s="918"/>
      <c r="P172" s="168" t="s">
        <v>177</v>
      </c>
      <c r="Q172" s="182" t="s">
        <v>78</v>
      </c>
      <c r="R172" s="168">
        <f>+IFERROR(VLOOKUP(Q172,[3]DATOS!$E$2:$F$17,2,FALSE),"")</f>
        <v>15</v>
      </c>
      <c r="S172" s="915"/>
      <c r="T172" s="915"/>
      <c r="U172" s="919"/>
      <c r="V172" s="915"/>
      <c r="W172" s="915"/>
      <c r="X172" s="915"/>
      <c r="Y172" s="918"/>
      <c r="Z172" s="916"/>
      <c r="AA172" s="921"/>
      <c r="AB172" s="922"/>
      <c r="AC172" s="923"/>
      <c r="AD172" s="923"/>
      <c r="AE172" s="924"/>
      <c r="AF172" s="924"/>
      <c r="AG172" s="924"/>
      <c r="AH172" s="924"/>
      <c r="AI172" s="924"/>
      <c r="AJ172" s="920"/>
      <c r="AK172" s="926"/>
      <c r="AL172" s="926"/>
      <c r="AM172" s="927"/>
      <c r="AN172" s="914"/>
      <c r="AO172" s="999"/>
      <c r="AP172" s="919"/>
      <c r="AQ172" s="919"/>
      <c r="AR172" s="919"/>
      <c r="AS172" s="919"/>
      <c r="AT172" s="919"/>
      <c r="AU172" s="919"/>
      <c r="AV172" s="919"/>
      <c r="AW172" s="919"/>
      <c r="AX172" s="919"/>
      <c r="AY172" s="919"/>
      <c r="AZ172" s="1003"/>
      <c r="BA172" s="1004"/>
      <c r="BB172" s="1000"/>
      <c r="BC172" s="1000"/>
      <c r="BD172" s="1000"/>
      <c r="BE172" s="1001"/>
    </row>
    <row r="173" spans="1:57" ht="45" customHeight="1">
      <c r="A173" s="916"/>
      <c r="B173" s="928"/>
      <c r="C173" s="918"/>
      <c r="D173" s="918"/>
      <c r="E173" s="917"/>
      <c r="F173" s="918"/>
      <c r="G173" s="918"/>
      <c r="H173" s="167" t="s">
        <v>169</v>
      </c>
      <c r="I173" s="192" t="s">
        <v>513</v>
      </c>
      <c r="J173" s="929"/>
      <c r="K173" s="930"/>
      <c r="L173" s="924"/>
      <c r="M173" s="924"/>
      <c r="N173" s="917"/>
      <c r="O173" s="918"/>
      <c r="P173" s="168" t="s">
        <v>175</v>
      </c>
      <c r="Q173" s="182" t="s">
        <v>80</v>
      </c>
      <c r="R173" s="168">
        <f>+IFERROR(VLOOKUP(Q173,[3]DATOS!$E$2:$F$17,2,FALSE),"")</f>
        <v>15</v>
      </c>
      <c r="S173" s="915"/>
      <c r="T173" s="915"/>
      <c r="U173" s="919"/>
      <c r="V173" s="915"/>
      <c r="W173" s="915"/>
      <c r="X173" s="915"/>
      <c r="Y173" s="918"/>
      <c r="Z173" s="916"/>
      <c r="AA173" s="921"/>
      <c r="AB173" s="922"/>
      <c r="AC173" s="923"/>
      <c r="AD173" s="923"/>
      <c r="AE173" s="924"/>
      <c r="AF173" s="924"/>
      <c r="AG173" s="924"/>
      <c r="AH173" s="924"/>
      <c r="AI173" s="924"/>
      <c r="AJ173" s="920"/>
      <c r="AK173" s="926"/>
      <c r="AL173" s="926"/>
      <c r="AM173" s="927"/>
      <c r="AN173" s="914"/>
      <c r="AO173" s="999"/>
      <c r="AP173" s="919"/>
      <c r="AQ173" s="919"/>
      <c r="AR173" s="919"/>
      <c r="AS173" s="919"/>
      <c r="AT173" s="919"/>
      <c r="AU173" s="919"/>
      <c r="AV173" s="919"/>
      <c r="AW173" s="919"/>
      <c r="AX173" s="919"/>
      <c r="AY173" s="919"/>
      <c r="AZ173" s="1003"/>
      <c r="BA173" s="1004"/>
      <c r="BB173" s="1000"/>
      <c r="BC173" s="1000"/>
      <c r="BD173" s="1000"/>
      <c r="BE173" s="1001"/>
    </row>
    <row r="174" spans="1:57" ht="45" customHeight="1">
      <c r="A174" s="916"/>
      <c r="B174" s="928"/>
      <c r="C174" s="918"/>
      <c r="D174" s="918"/>
      <c r="E174" s="917"/>
      <c r="F174" s="918"/>
      <c r="G174" s="918"/>
      <c r="H174" s="167" t="s">
        <v>167</v>
      </c>
      <c r="I174" s="192" t="s">
        <v>513</v>
      </c>
      <c r="J174" s="929"/>
      <c r="K174" s="930"/>
      <c r="L174" s="924"/>
      <c r="M174" s="924"/>
      <c r="N174" s="917"/>
      <c r="O174" s="918"/>
      <c r="P174" s="168" t="s">
        <v>173</v>
      </c>
      <c r="Q174" s="182" t="s">
        <v>82</v>
      </c>
      <c r="R174" s="168">
        <f>+IFERROR(VLOOKUP(Q174,[3]DATOS!$E$2:$F$17,2,FALSE),"")</f>
        <v>15</v>
      </c>
      <c r="S174" s="915"/>
      <c r="T174" s="915"/>
      <c r="U174" s="919"/>
      <c r="V174" s="915"/>
      <c r="W174" s="915"/>
      <c r="X174" s="915"/>
      <c r="Y174" s="918"/>
      <c r="Z174" s="916"/>
      <c r="AA174" s="921"/>
      <c r="AB174" s="922"/>
      <c r="AC174" s="923"/>
      <c r="AD174" s="923"/>
      <c r="AE174" s="924"/>
      <c r="AF174" s="924"/>
      <c r="AG174" s="924"/>
      <c r="AH174" s="924"/>
      <c r="AI174" s="924"/>
      <c r="AJ174" s="920"/>
      <c r="AK174" s="926"/>
      <c r="AL174" s="926"/>
      <c r="AM174" s="927"/>
      <c r="AN174" s="914"/>
      <c r="AO174" s="999"/>
      <c r="AP174" s="919"/>
      <c r="AQ174" s="919"/>
      <c r="AR174" s="919"/>
      <c r="AS174" s="919"/>
      <c r="AT174" s="919"/>
      <c r="AU174" s="919"/>
      <c r="AV174" s="919"/>
      <c r="AW174" s="919"/>
      <c r="AX174" s="919"/>
      <c r="AY174" s="919"/>
      <c r="AZ174" s="1003"/>
      <c r="BA174" s="1004"/>
      <c r="BB174" s="1000"/>
      <c r="BC174" s="1000"/>
      <c r="BD174" s="1000"/>
      <c r="BE174" s="1001"/>
    </row>
    <row r="175" spans="1:57" ht="45" customHeight="1">
      <c r="A175" s="916"/>
      <c r="B175" s="928"/>
      <c r="C175" s="918"/>
      <c r="D175" s="918"/>
      <c r="E175" s="917"/>
      <c r="F175" s="918"/>
      <c r="G175" s="918"/>
      <c r="H175" s="167" t="s">
        <v>166</v>
      </c>
      <c r="I175" s="192" t="s">
        <v>513</v>
      </c>
      <c r="J175" s="929"/>
      <c r="K175" s="930"/>
      <c r="L175" s="924"/>
      <c r="M175" s="924"/>
      <c r="N175" s="917"/>
      <c r="O175" s="918"/>
      <c r="P175" s="168" t="s">
        <v>171</v>
      </c>
      <c r="Q175" s="182" t="s">
        <v>85</v>
      </c>
      <c r="R175" s="168">
        <f>+IFERROR(VLOOKUP(Q175,[3]DATOS!$E$2:$F$17,2,FALSE),"")</f>
        <v>15</v>
      </c>
      <c r="S175" s="915"/>
      <c r="T175" s="915"/>
      <c r="U175" s="919"/>
      <c r="V175" s="915"/>
      <c r="W175" s="915"/>
      <c r="X175" s="915"/>
      <c r="Y175" s="918"/>
      <c r="Z175" s="916"/>
      <c r="AA175" s="921"/>
      <c r="AB175" s="922"/>
      <c r="AC175" s="923"/>
      <c r="AD175" s="923"/>
      <c r="AE175" s="924"/>
      <c r="AF175" s="924"/>
      <c r="AG175" s="924"/>
      <c r="AH175" s="924"/>
      <c r="AI175" s="924"/>
      <c r="AJ175" s="920"/>
      <c r="AK175" s="926"/>
      <c r="AL175" s="926"/>
      <c r="AM175" s="927"/>
      <c r="AN175" s="914"/>
      <c r="AO175" s="999"/>
      <c r="AP175" s="919"/>
      <c r="AQ175" s="919"/>
      <c r="AR175" s="919"/>
      <c r="AS175" s="919"/>
      <c r="AT175" s="919"/>
      <c r="AU175" s="919"/>
      <c r="AV175" s="919"/>
      <c r="AW175" s="919"/>
      <c r="AX175" s="919"/>
      <c r="AY175" s="919"/>
      <c r="AZ175" s="1003"/>
      <c r="BA175" s="1004"/>
      <c r="BB175" s="1000"/>
      <c r="BC175" s="1000"/>
      <c r="BD175" s="1000"/>
      <c r="BE175" s="1001"/>
    </row>
    <row r="176" spans="1:57" ht="45" customHeight="1">
      <c r="A176" s="916"/>
      <c r="B176" s="928"/>
      <c r="C176" s="918"/>
      <c r="D176" s="918"/>
      <c r="E176" s="917"/>
      <c r="F176" s="918"/>
      <c r="G176" s="918"/>
      <c r="H176" s="167" t="s">
        <v>165</v>
      </c>
      <c r="I176" s="192" t="s">
        <v>513</v>
      </c>
      <c r="J176" s="929"/>
      <c r="K176" s="930"/>
      <c r="L176" s="924"/>
      <c r="M176" s="924"/>
      <c r="N176" s="917"/>
      <c r="O176" s="918"/>
      <c r="P176" s="168" t="s">
        <v>170</v>
      </c>
      <c r="Q176" s="182" t="s">
        <v>98</v>
      </c>
      <c r="R176" s="168">
        <f>+IFERROR(VLOOKUP(Q176,[3]DATOS!$E$2:$F$17,2,FALSE),"")</f>
        <v>15</v>
      </c>
      <c r="S176" s="915"/>
      <c r="T176" s="915"/>
      <c r="U176" s="919"/>
      <c r="V176" s="915"/>
      <c r="W176" s="915"/>
      <c r="X176" s="915"/>
      <c r="Y176" s="918"/>
      <c r="Z176" s="916"/>
      <c r="AA176" s="921"/>
      <c r="AB176" s="922"/>
      <c r="AC176" s="923"/>
      <c r="AD176" s="923"/>
      <c r="AE176" s="924"/>
      <c r="AF176" s="924"/>
      <c r="AG176" s="924"/>
      <c r="AH176" s="924"/>
      <c r="AI176" s="924"/>
      <c r="AJ176" s="920"/>
      <c r="AK176" s="926"/>
      <c r="AL176" s="926"/>
      <c r="AM176" s="927"/>
      <c r="AN176" s="914"/>
      <c r="AO176" s="999"/>
      <c r="AP176" s="919"/>
      <c r="AQ176" s="919"/>
      <c r="AR176" s="919"/>
      <c r="AS176" s="919"/>
      <c r="AT176" s="919"/>
      <c r="AU176" s="919"/>
      <c r="AV176" s="919"/>
      <c r="AW176" s="919"/>
      <c r="AX176" s="919"/>
      <c r="AY176" s="919"/>
      <c r="AZ176" s="1003"/>
      <c r="BA176" s="1004"/>
      <c r="BB176" s="1000"/>
      <c r="BC176" s="1000"/>
      <c r="BD176" s="1000"/>
      <c r="BE176" s="1001"/>
    </row>
    <row r="177" spans="1:57" ht="45" customHeight="1">
      <c r="A177" s="916"/>
      <c r="B177" s="928"/>
      <c r="C177" s="918"/>
      <c r="D177" s="918"/>
      <c r="E177" s="917"/>
      <c r="F177" s="918"/>
      <c r="G177" s="918"/>
      <c r="H177" s="167" t="s">
        <v>164</v>
      </c>
      <c r="I177" s="192" t="s">
        <v>513</v>
      </c>
      <c r="J177" s="929"/>
      <c r="K177" s="930"/>
      <c r="L177" s="924"/>
      <c r="M177" s="924"/>
      <c r="N177" s="917"/>
      <c r="O177" s="918"/>
      <c r="P177" s="168" t="s">
        <v>168</v>
      </c>
      <c r="Q177" s="182" t="s">
        <v>87</v>
      </c>
      <c r="R177" s="168">
        <f>+IFERROR(VLOOKUP(Q177,[3]DATOS!$E$2:$F$17,2,FALSE),"")</f>
        <v>10</v>
      </c>
      <c r="S177" s="915"/>
      <c r="T177" s="915"/>
      <c r="U177" s="919"/>
      <c r="V177" s="915"/>
      <c r="W177" s="915"/>
      <c r="X177" s="915"/>
      <c r="Y177" s="918"/>
      <c r="Z177" s="916"/>
      <c r="AA177" s="921"/>
      <c r="AB177" s="922"/>
      <c r="AC177" s="923"/>
      <c r="AD177" s="923"/>
      <c r="AE177" s="924"/>
      <c r="AF177" s="924"/>
      <c r="AG177" s="924"/>
      <c r="AH177" s="924"/>
      <c r="AI177" s="924"/>
      <c r="AJ177" s="920"/>
      <c r="AK177" s="926"/>
      <c r="AL177" s="926"/>
      <c r="AM177" s="927"/>
      <c r="AN177" s="914"/>
      <c r="AO177" s="999"/>
      <c r="AP177" s="919"/>
      <c r="AQ177" s="919"/>
      <c r="AR177" s="919"/>
      <c r="AS177" s="919"/>
      <c r="AT177" s="919"/>
      <c r="AU177" s="919"/>
      <c r="AV177" s="919"/>
      <c r="AW177" s="919"/>
      <c r="AX177" s="919"/>
      <c r="AY177" s="919"/>
      <c r="AZ177" s="1003"/>
      <c r="BA177" s="1004"/>
      <c r="BB177" s="1000"/>
      <c r="BC177" s="1000"/>
      <c r="BD177" s="1000"/>
      <c r="BE177" s="1001"/>
    </row>
    <row r="178" spans="1:57" ht="45" customHeight="1" thickBot="1">
      <c r="A178" s="916"/>
      <c r="B178" s="928"/>
      <c r="C178" s="918"/>
      <c r="D178" s="918"/>
      <c r="E178" s="917"/>
      <c r="F178" s="918"/>
      <c r="G178" s="918"/>
      <c r="H178" s="167" t="s">
        <v>163</v>
      </c>
      <c r="I178" s="163"/>
      <c r="J178" s="929"/>
      <c r="K178" s="930"/>
      <c r="L178" s="924"/>
      <c r="M178" s="924"/>
      <c r="N178" s="917"/>
      <c r="O178" s="918"/>
      <c r="P178" s="168"/>
      <c r="Q178" s="161"/>
      <c r="R178" s="168"/>
      <c r="S178" s="915"/>
      <c r="T178" s="915"/>
      <c r="U178" s="919"/>
      <c r="V178" s="915"/>
      <c r="W178" s="915"/>
      <c r="X178" s="915"/>
      <c r="Y178" s="918"/>
      <c r="Z178" s="916"/>
      <c r="AA178" s="921"/>
      <c r="AB178" s="922"/>
      <c r="AC178" s="923"/>
      <c r="AD178" s="923"/>
      <c r="AE178" s="924"/>
      <c r="AF178" s="924"/>
      <c r="AG178" s="924"/>
      <c r="AH178" s="924"/>
      <c r="AI178" s="924"/>
      <c r="AJ178" s="920"/>
      <c r="AK178" s="926"/>
      <c r="AL178" s="926"/>
      <c r="AM178" s="927"/>
      <c r="AN178" s="914"/>
      <c r="AO178" s="999"/>
      <c r="AP178" s="919"/>
      <c r="AQ178" s="919"/>
      <c r="AR178" s="919"/>
      <c r="AS178" s="919"/>
      <c r="AT178" s="919"/>
      <c r="AU178" s="919"/>
      <c r="AV178" s="919"/>
      <c r="AW178" s="919"/>
      <c r="AX178" s="919"/>
      <c r="AY178" s="919"/>
      <c r="AZ178" s="1003"/>
      <c r="BA178" s="1004"/>
      <c r="BB178" s="1000"/>
      <c r="BC178" s="1000"/>
      <c r="BD178" s="1000"/>
      <c r="BE178" s="1001"/>
    </row>
    <row r="179" spans="1:57" ht="46.5" customHeight="1">
      <c r="A179" s="916">
        <v>10</v>
      </c>
      <c r="B179" s="928" t="s">
        <v>637</v>
      </c>
      <c r="C179" s="918" t="s">
        <v>638</v>
      </c>
      <c r="D179" s="918" t="s">
        <v>32</v>
      </c>
      <c r="E179" s="917" t="s">
        <v>255</v>
      </c>
      <c r="F179" s="918" t="s">
        <v>254</v>
      </c>
      <c r="G179" s="918" t="s">
        <v>38</v>
      </c>
      <c r="H179" s="180" t="s">
        <v>194</v>
      </c>
      <c r="I179" s="184" t="s">
        <v>48</v>
      </c>
      <c r="J179" s="939">
        <f>COUNTIF(I179:I197,"Si")</f>
        <v>5</v>
      </c>
      <c r="K179" s="940" t="str">
        <f>+IF(AND(J179&lt;6,J179&gt;0),"Moderado",IF(AND(J179&lt;12,J179&gt;5),"Mayor",IF(AND(J179&lt;20,J179&gt;11),"Catastrófico","Responda las Preguntas de Impacto")))</f>
        <v>Moderado</v>
      </c>
      <c r="L179" s="925" t="str">
        <f>IF(AND(EXACT(G179,"Rara vez"),(EXACT(K179,"Moderado"))),"Moderado",IF(AND(EXACT(G179,"Rara vez"),(EXACT(K179,"Mayor"))),"Alto",IF(AND(EXACT(G179,"Rara vez"),(EXACT(K179,"Catastrófico"))),"Extremo",IF(AND(EXACT(G179,"Improbable"),(EXACT(K179,"Moderado"))),"Moderado",IF(AND(EXACT(G179,"Improbable"),(EXACT(K179,"Mayor"))),"Alto",IF(AND(EXACT(G179,"Improbable"),(EXACT(K179,"Catastrófico"))),"Extremo",IF(AND(EXACT(G179,"Posible"),(EXACT(K179,"Moderado"))),"Alto",IF(AND(EXACT(G179,"Posible"),(EXACT(K179,"Mayor"))),"Extremo",IF(AND(EXACT(G179,"Posible"),(EXACT(K179,"Catastrófico"))),"Extremo",IF(AND(EXACT(G179,"Probable"),(EXACT(K179,"Moderado"))),"Alto",IF(AND(EXACT(G179,"Probable"),(EXACT(K179,"Mayor"))),"Extremo",IF(AND(EXACT(G179,"Probable"),(EXACT(K179,"Catastrófico"))),"Extremo",IF(AND(EXACT(G179,"Casi Seguro"),(EXACT(K179,"Moderado"))),"Extremo",IF(AND(EXACT(G179,"Casi Seguro"),(EXACT(K179,"Mayor"))),"Extremo",IF(AND(EXACT(G179,"Casi Seguro"),(EXACT(K179,"Catastrófico"))),"Extremo","")))))))))))))))</f>
        <v>Alto</v>
      </c>
      <c r="M179" s="925" t="str">
        <f>IF(EXACT(L179,"Bajo"),"Evitar el Riesgo, Reducir el Riesgo, Compartir el Riesgo",IF(EXACT(L179,"Moderado"),"Evitar el Riesgo, Reducir el Riesgo, Compartir el Riesgo",IF(EXACT(L179,"Alto"),"Evitar el Riesgo, Reducir el Riesgo, Compartir el Riesgo",IF(EXACT(L179,"Extremo"),"Evitar el Riesgo, Reducir el Riesgo, Compartir el Riesgo",""))))</f>
        <v>Evitar el Riesgo, Reducir el Riesgo, Compartir el Riesgo</v>
      </c>
      <c r="N179" s="917" t="s">
        <v>639</v>
      </c>
      <c r="O179" s="918" t="s">
        <v>65</v>
      </c>
      <c r="P179" s="181" t="s">
        <v>179</v>
      </c>
      <c r="Q179" s="182" t="s">
        <v>76</v>
      </c>
      <c r="R179" s="181">
        <f>+IFERROR(VLOOKUP(Q179,[3]DATOS!$E$2:$F$17,2,FALSE),"")</f>
        <v>15</v>
      </c>
      <c r="S179" s="934">
        <f>SUM(R179:R185)</f>
        <v>100</v>
      </c>
      <c r="T179" s="934" t="str">
        <f>+IF(AND(S179&lt;=100,S179&gt;=96),"Fuerte",IF(AND(S179&lt;=95,S179&gt;=86),"Moderado",IF(AND(S179&lt;=85,J179&gt;=0),"Débil"," ")))</f>
        <v>Fuerte</v>
      </c>
      <c r="U179" s="919" t="s">
        <v>90</v>
      </c>
      <c r="V179" s="934"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934">
        <f>IF(V179="Fuerte",100,IF(V179="Moderado",50,IF(V179="Débil",0)))</f>
        <v>100</v>
      </c>
      <c r="X179" s="934">
        <f>AVERAGE(W179:W197)</f>
        <v>100</v>
      </c>
      <c r="Y179" s="918" t="s">
        <v>640</v>
      </c>
      <c r="Z179" s="918" t="s">
        <v>604</v>
      </c>
      <c r="AA179" s="918" t="s">
        <v>641</v>
      </c>
      <c r="AB179" s="935" t="str">
        <f>+IF(X179=100,"Fuerte",IF(AND(X179&lt;=99,X179&gt;=50),"Moderado",IF(X179&lt;50,"Débil"," ")))</f>
        <v>Fuerte</v>
      </c>
      <c r="AC179" s="923" t="s">
        <v>95</v>
      </c>
      <c r="AD179" s="923" t="s">
        <v>97</v>
      </c>
      <c r="AE179" s="925" t="str">
        <f>IF(AND(OR(AD179="Directamente",AD179="Indirectamente",AD179="No Disminuye"),(AB179="Fuerte"),(AC179="Directamente"),(OR(G179="Rara vez",G179="Improbable",G179="Posible"))),"Rara vez",IF(AND(OR(AD179="Directamente",AD179="Indirectamente",AD179="No Disminuye"),(AB179="Fuerte"),(AC179="Directamente"),(G179="Probable")),"Improbable",IF(AND(OR(AD179="Directamente",AD179="Indirectamente",AD179="No Disminuye"),(AB179="Fuerte"),(AC179="Directamente"),(G179="Casi Seguro")),"Posible",IF(AND(AD179="Directamente",AC179="No disminuye",AB179="Fuerte"),G179,IF(AND(OR(AD179="Directamente",AD179="Indirectamente",AD179="No Disminuye"),AB179="Moderado",AC179="Directamente",(OR(G179="Rara vez",G179="Improbable"))),"Rara vez",IF(AND(OR(AD179="Directamente",AD179="Indirectamente",AD179="No Disminuye"),(AB179="Moderado"),(AC179="Directamente"),(G179="Posible")),"Improbable",IF(AND(OR(AD179="Directamente",AD179="Indirectamente",AD179="No Disminuye"),(AB179="Moderado"),(AC179="Directamente"),(G179="Probable")),"Posible",IF(AND(OR(AD179="Directamente",AD179="Indirectamente",AD179="No Disminuye"),(AB179="Moderado"),(AC179="Directamente"),(G179="Casi Seguro")),"Probable",IF(AND(AD179="Directamente",AC179="No disminuye",AB179="Moderado"),G179,IF(AB179="Débil",G179," ESTA COMBINACION NO ESTÁ CONTEMPLADA EN LA METODOLOGÍA "))))))))))</f>
        <v>Rara vez</v>
      </c>
      <c r="AF179" s="925" t="str">
        <f>IF(AND(OR(AD179="Directamente",AD179="Indirectamente",AD179="No Disminuye"),AB179="Moderado",AC179="Directamente",(OR(G179="Raro",G179="Improbable"))),"Raro",IF(AND(OR(AD179="Directamente",AD179="Indirectamente",AD179="No Disminuye"),(AB179="Moderado"),(AC179="Directamente"),(G179="Posible")),"Improbable",IF(AND(OR(AD179="Directamente",AD179="Indirectamente",AD179="No Disminuye"),(AB179="Moderado"),(AC179="Directamente"),(G179="Probable")),"Posible",IF(AND(OR(AD179="Directamente",AD179="Indirectamente",AD179="No Disminuye"),(AB179="Moderado"),(AC179="Directamente"),(G179="Casi Seguro")),"Probable",IF(AND(AD179="Directamente",AC179="No disminuye",AB179="Moderado"),G179," ")))))</f>
        <v xml:space="preserve"> </v>
      </c>
      <c r="AG179" s="925" t="str">
        <f>K179</f>
        <v>Moderado</v>
      </c>
      <c r="AH179" s="925" t="str">
        <f>IF(AND(EXACT(AE179,"Rara vez"),(EXACT(AG179,"Moderado"))),"Moderado",IF(AND(EXACT(AE179,"Rara vez"),(EXACT(AG179,"Mayor"))),"Alto",IF(AND(EXACT(AE179,"Rara vez"),(EXACT(AG179,"Catastrófico"))),"Extremo",IF(AND(EXACT(AE179,"Improbable"),(EXACT(AG179,"Moderado"))),"Moderado",IF(AND(EXACT(AE179,"Improbable"),(EXACT(AG179,"Mayor"))),"Alto",IF(AND(EXACT(AE179,"Improbable"),(EXACT(AG179,"Catastrófico"))),"Extremo",IF(AND(EXACT(AE179,"Posible"),(EXACT(AG179,"Moderado"))),"Alto",IF(AND(EXACT(AE179,"Posible"),(EXACT(AG179,"Mayor"))),"Extremo",IF(AND(EXACT(AE179,"Posible"),(EXACT(AG179,"Catastrófico"))),"Extremo",IF(AND(EXACT(AE179,"Probable"),(EXACT(AG179,"Moderado"))),"Alto",IF(AND(EXACT(AE179,"Probable"),(EXACT(AG179,"Mayor"))),"Extremo",IF(AND(EXACT(AE179,"Probable"),(EXACT(AG179,"Catastrófico"))),"Extremo",IF(AND(EXACT(AE179,"Casi Seguro"),(EXACT(AG179,"Moderado"))),"Extremo",IF(AND(EXACT(AE179,"Casi Seguro"),(EXACT(AG179,"Mayor"))),"Extremo",IF(AND(EXACT(AE179,"Casi Seguro"),(EXACT(AG179,"Catastrófico"))),"Extremo","")))))))))))))))</f>
        <v>Moderado</v>
      </c>
      <c r="AI179" s="925" t="str">
        <f>IF(EXACT(L179,"Bajo"),"Evitar el Riesgo, Reducir el Riesgo, Compartir el Riesg",IF(EXACT(L179,"Moderado"),"Evitar el Riesgo, Reducir el Riesgo, Compartir el Riesgo",IF(EXACT(L179,"Alto"),"Evitar el Riesgo, Reducir el Riesgo, Compartir el Riesgo",IF(EXACT(L179,"Extremo"),"Evitar el Riesgo, Reducir el Riesgo, Compartir el Riesgo",""))))</f>
        <v>Evitar el Riesgo, Reducir el Riesgo, Compartir el Riesgo</v>
      </c>
      <c r="AJ179" s="920" t="s">
        <v>1008</v>
      </c>
      <c r="AK179" s="1017">
        <v>44197</v>
      </c>
      <c r="AL179" s="1017">
        <v>44561</v>
      </c>
      <c r="AM179" s="918" t="s">
        <v>642</v>
      </c>
      <c r="AN179" s="914" t="s">
        <v>643</v>
      </c>
      <c r="AO179" s="1019"/>
      <c r="AP179" s="1002"/>
      <c r="AQ179" s="1002"/>
      <c r="AR179" s="1002"/>
      <c r="AS179" s="1002"/>
      <c r="AT179" s="1002"/>
      <c r="AU179" s="1002"/>
      <c r="AV179" s="1002"/>
      <c r="AW179" s="1002"/>
      <c r="AX179" s="1002"/>
      <c r="AY179" s="1002"/>
      <c r="AZ179" s="1011"/>
      <c r="BA179" s="1014"/>
      <c r="BB179" s="993"/>
      <c r="BC179" s="993"/>
      <c r="BD179" s="993"/>
      <c r="BE179" s="996"/>
    </row>
    <row r="180" spans="1:57" ht="30" customHeight="1">
      <c r="A180" s="916"/>
      <c r="B180" s="928"/>
      <c r="C180" s="918"/>
      <c r="D180" s="918"/>
      <c r="E180" s="917"/>
      <c r="F180" s="918"/>
      <c r="G180" s="918"/>
      <c r="H180" s="180" t="s">
        <v>187</v>
      </c>
      <c r="I180" s="184" t="s">
        <v>49</v>
      </c>
      <c r="J180" s="939"/>
      <c r="K180" s="940"/>
      <c r="L180" s="925"/>
      <c r="M180" s="925"/>
      <c r="N180" s="917"/>
      <c r="O180" s="918"/>
      <c r="P180" s="181" t="s">
        <v>177</v>
      </c>
      <c r="Q180" s="182" t="s">
        <v>78</v>
      </c>
      <c r="R180" s="181">
        <f>+IFERROR(VLOOKUP(Q180,[3]DATOS!$E$2:$F$17,2,FALSE),"")</f>
        <v>15</v>
      </c>
      <c r="S180" s="934"/>
      <c r="T180" s="934"/>
      <c r="U180" s="919"/>
      <c r="V180" s="934"/>
      <c r="W180" s="934"/>
      <c r="X180" s="934"/>
      <c r="Y180" s="918"/>
      <c r="Z180" s="918"/>
      <c r="AA180" s="918"/>
      <c r="AB180" s="935"/>
      <c r="AC180" s="923"/>
      <c r="AD180" s="923"/>
      <c r="AE180" s="925"/>
      <c r="AF180" s="925"/>
      <c r="AG180" s="925"/>
      <c r="AH180" s="925"/>
      <c r="AI180" s="925"/>
      <c r="AJ180" s="920"/>
      <c r="AK180" s="1017"/>
      <c r="AL180" s="1017"/>
      <c r="AM180" s="918"/>
      <c r="AN180" s="914"/>
      <c r="AO180" s="1020"/>
      <c r="AP180" s="987"/>
      <c r="AQ180" s="987"/>
      <c r="AR180" s="987"/>
      <c r="AS180" s="987"/>
      <c r="AT180" s="987"/>
      <c r="AU180" s="987"/>
      <c r="AV180" s="987"/>
      <c r="AW180" s="987"/>
      <c r="AX180" s="987"/>
      <c r="AY180" s="987"/>
      <c r="AZ180" s="1012"/>
      <c r="BA180" s="1015"/>
      <c r="BB180" s="994"/>
      <c r="BC180" s="994"/>
      <c r="BD180" s="994"/>
      <c r="BE180" s="997"/>
    </row>
    <row r="181" spans="1:57" ht="30" customHeight="1">
      <c r="A181" s="916"/>
      <c r="B181" s="928"/>
      <c r="C181" s="918"/>
      <c r="D181" s="918"/>
      <c r="E181" s="917"/>
      <c r="F181" s="918"/>
      <c r="G181" s="918"/>
      <c r="H181" s="180" t="s">
        <v>186</v>
      </c>
      <c r="I181" s="184" t="s">
        <v>48</v>
      </c>
      <c r="J181" s="939"/>
      <c r="K181" s="940"/>
      <c r="L181" s="925"/>
      <c r="M181" s="925"/>
      <c r="N181" s="917"/>
      <c r="O181" s="918"/>
      <c r="P181" s="181" t="s">
        <v>175</v>
      </c>
      <c r="Q181" s="182" t="s">
        <v>80</v>
      </c>
      <c r="R181" s="181">
        <f>+IFERROR(VLOOKUP(Q181,[3]DATOS!$E$2:$F$17,2,FALSE),"")</f>
        <v>15</v>
      </c>
      <c r="S181" s="934"/>
      <c r="T181" s="934"/>
      <c r="U181" s="919"/>
      <c r="V181" s="934"/>
      <c r="W181" s="934"/>
      <c r="X181" s="934"/>
      <c r="Y181" s="918"/>
      <c r="Z181" s="918"/>
      <c r="AA181" s="918"/>
      <c r="AB181" s="935"/>
      <c r="AC181" s="923"/>
      <c r="AD181" s="923"/>
      <c r="AE181" s="925"/>
      <c r="AF181" s="925"/>
      <c r="AG181" s="925"/>
      <c r="AH181" s="925"/>
      <c r="AI181" s="925"/>
      <c r="AJ181" s="920"/>
      <c r="AK181" s="1017"/>
      <c r="AL181" s="1017"/>
      <c r="AM181" s="918"/>
      <c r="AN181" s="914"/>
      <c r="AO181" s="1020"/>
      <c r="AP181" s="987"/>
      <c r="AQ181" s="987"/>
      <c r="AR181" s="987"/>
      <c r="AS181" s="987"/>
      <c r="AT181" s="987"/>
      <c r="AU181" s="987"/>
      <c r="AV181" s="987"/>
      <c r="AW181" s="987"/>
      <c r="AX181" s="987"/>
      <c r="AY181" s="987"/>
      <c r="AZ181" s="1012"/>
      <c r="BA181" s="1015"/>
      <c r="BB181" s="994"/>
      <c r="BC181" s="994"/>
      <c r="BD181" s="994"/>
      <c r="BE181" s="997"/>
    </row>
    <row r="182" spans="1:57" ht="30" customHeight="1">
      <c r="A182" s="916"/>
      <c r="B182" s="928"/>
      <c r="C182" s="918"/>
      <c r="D182" s="918"/>
      <c r="E182" s="917"/>
      <c r="F182" s="918"/>
      <c r="G182" s="918"/>
      <c r="H182" s="180" t="s">
        <v>185</v>
      </c>
      <c r="I182" s="184" t="s">
        <v>49</v>
      </c>
      <c r="J182" s="939"/>
      <c r="K182" s="940"/>
      <c r="L182" s="925"/>
      <c r="M182" s="925"/>
      <c r="N182" s="917"/>
      <c r="O182" s="918"/>
      <c r="P182" s="181" t="s">
        <v>173</v>
      </c>
      <c r="Q182" s="182" t="s">
        <v>82</v>
      </c>
      <c r="R182" s="181">
        <f>+IFERROR(VLOOKUP(Q182,[3]DATOS!$E$2:$F$17,2,FALSE),"")</f>
        <v>15</v>
      </c>
      <c r="S182" s="934"/>
      <c r="T182" s="934"/>
      <c r="U182" s="919"/>
      <c r="V182" s="934"/>
      <c r="W182" s="934"/>
      <c r="X182" s="934"/>
      <c r="Y182" s="918"/>
      <c r="Z182" s="918"/>
      <c r="AA182" s="918"/>
      <c r="AB182" s="935"/>
      <c r="AC182" s="923"/>
      <c r="AD182" s="923"/>
      <c r="AE182" s="925"/>
      <c r="AF182" s="925"/>
      <c r="AG182" s="925"/>
      <c r="AH182" s="925"/>
      <c r="AI182" s="925"/>
      <c r="AJ182" s="920"/>
      <c r="AK182" s="1017"/>
      <c r="AL182" s="1017"/>
      <c r="AM182" s="918"/>
      <c r="AN182" s="914"/>
      <c r="AO182" s="1020"/>
      <c r="AP182" s="987"/>
      <c r="AQ182" s="987"/>
      <c r="AR182" s="987"/>
      <c r="AS182" s="987"/>
      <c r="AT182" s="987"/>
      <c r="AU182" s="987"/>
      <c r="AV182" s="987"/>
      <c r="AW182" s="987"/>
      <c r="AX182" s="987"/>
      <c r="AY182" s="987"/>
      <c r="AZ182" s="1012"/>
      <c r="BA182" s="1015"/>
      <c r="BB182" s="994"/>
      <c r="BC182" s="994"/>
      <c r="BD182" s="994"/>
      <c r="BE182" s="997"/>
    </row>
    <row r="183" spans="1:57" ht="30" customHeight="1">
      <c r="A183" s="916"/>
      <c r="B183" s="928"/>
      <c r="C183" s="918"/>
      <c r="D183" s="918"/>
      <c r="E183" s="917"/>
      <c r="F183" s="918"/>
      <c r="G183" s="918"/>
      <c r="H183" s="180" t="s">
        <v>184</v>
      </c>
      <c r="I183" s="184" t="s">
        <v>48</v>
      </c>
      <c r="J183" s="939"/>
      <c r="K183" s="940"/>
      <c r="L183" s="925"/>
      <c r="M183" s="925"/>
      <c r="N183" s="917"/>
      <c r="O183" s="918"/>
      <c r="P183" s="181" t="s">
        <v>171</v>
      </c>
      <c r="Q183" s="182" t="s">
        <v>85</v>
      </c>
      <c r="R183" s="181">
        <f>+IFERROR(VLOOKUP(Q183,[3]DATOS!$E$2:$F$17,2,FALSE),"")</f>
        <v>15</v>
      </c>
      <c r="S183" s="934"/>
      <c r="T183" s="934"/>
      <c r="U183" s="919"/>
      <c r="V183" s="934"/>
      <c r="W183" s="934"/>
      <c r="X183" s="934"/>
      <c r="Y183" s="918"/>
      <c r="Z183" s="918"/>
      <c r="AA183" s="918"/>
      <c r="AB183" s="935"/>
      <c r="AC183" s="923"/>
      <c r="AD183" s="923"/>
      <c r="AE183" s="925"/>
      <c r="AF183" s="925"/>
      <c r="AG183" s="925"/>
      <c r="AH183" s="925"/>
      <c r="AI183" s="925"/>
      <c r="AJ183" s="920"/>
      <c r="AK183" s="1017"/>
      <c r="AL183" s="1017"/>
      <c r="AM183" s="918"/>
      <c r="AN183" s="914"/>
      <c r="AO183" s="1020"/>
      <c r="AP183" s="987"/>
      <c r="AQ183" s="987"/>
      <c r="AR183" s="987"/>
      <c r="AS183" s="987"/>
      <c r="AT183" s="987"/>
      <c r="AU183" s="987"/>
      <c r="AV183" s="987"/>
      <c r="AW183" s="987"/>
      <c r="AX183" s="987"/>
      <c r="AY183" s="987"/>
      <c r="AZ183" s="1012"/>
      <c r="BA183" s="1015"/>
      <c r="BB183" s="994"/>
      <c r="BC183" s="994"/>
      <c r="BD183" s="994"/>
      <c r="BE183" s="997"/>
    </row>
    <row r="184" spans="1:57" ht="30" customHeight="1">
      <c r="A184" s="916"/>
      <c r="B184" s="928"/>
      <c r="C184" s="918"/>
      <c r="D184" s="918"/>
      <c r="E184" s="917"/>
      <c r="F184" s="918"/>
      <c r="G184" s="918"/>
      <c r="H184" s="180" t="s">
        <v>183</v>
      </c>
      <c r="I184" s="184" t="s">
        <v>49</v>
      </c>
      <c r="J184" s="939"/>
      <c r="K184" s="940"/>
      <c r="L184" s="925"/>
      <c r="M184" s="925"/>
      <c r="N184" s="917"/>
      <c r="O184" s="918"/>
      <c r="P184" s="181" t="s">
        <v>170</v>
      </c>
      <c r="Q184" s="182" t="s">
        <v>98</v>
      </c>
      <c r="R184" s="181">
        <f>+IFERROR(VLOOKUP(Q184,[3]DATOS!$E$2:$F$17,2,FALSE),"")</f>
        <v>15</v>
      </c>
      <c r="S184" s="934"/>
      <c r="T184" s="934"/>
      <c r="U184" s="919"/>
      <c r="V184" s="934"/>
      <c r="W184" s="934"/>
      <c r="X184" s="934"/>
      <c r="Y184" s="918"/>
      <c r="Z184" s="918"/>
      <c r="AA184" s="918"/>
      <c r="AB184" s="935"/>
      <c r="AC184" s="923"/>
      <c r="AD184" s="923"/>
      <c r="AE184" s="925"/>
      <c r="AF184" s="925"/>
      <c r="AG184" s="925"/>
      <c r="AH184" s="925"/>
      <c r="AI184" s="925"/>
      <c r="AJ184" s="920"/>
      <c r="AK184" s="1017"/>
      <c r="AL184" s="1017"/>
      <c r="AM184" s="918"/>
      <c r="AN184" s="914"/>
      <c r="AO184" s="1020"/>
      <c r="AP184" s="987"/>
      <c r="AQ184" s="987"/>
      <c r="AR184" s="987"/>
      <c r="AS184" s="987"/>
      <c r="AT184" s="987"/>
      <c r="AU184" s="987"/>
      <c r="AV184" s="987"/>
      <c r="AW184" s="987"/>
      <c r="AX184" s="987"/>
      <c r="AY184" s="987"/>
      <c r="AZ184" s="1012"/>
      <c r="BA184" s="1015"/>
      <c r="BB184" s="994"/>
      <c r="BC184" s="994"/>
      <c r="BD184" s="994"/>
      <c r="BE184" s="997"/>
    </row>
    <row r="185" spans="1:57" ht="30" customHeight="1">
      <c r="A185" s="916"/>
      <c r="B185" s="928"/>
      <c r="C185" s="918"/>
      <c r="D185" s="918"/>
      <c r="E185" s="917"/>
      <c r="F185" s="918"/>
      <c r="G185" s="918"/>
      <c r="H185" s="180" t="s">
        <v>182</v>
      </c>
      <c r="I185" s="184" t="s">
        <v>48</v>
      </c>
      <c r="J185" s="939"/>
      <c r="K185" s="940"/>
      <c r="L185" s="925"/>
      <c r="M185" s="925"/>
      <c r="N185" s="917"/>
      <c r="O185" s="918"/>
      <c r="P185" s="181" t="s">
        <v>168</v>
      </c>
      <c r="Q185" s="182" t="s">
        <v>87</v>
      </c>
      <c r="R185" s="181">
        <f>+IFERROR(VLOOKUP(Q185,[3]DATOS!$E$2:$F$17,2,FALSE),"")</f>
        <v>10</v>
      </c>
      <c r="S185" s="934"/>
      <c r="T185" s="934"/>
      <c r="U185" s="919"/>
      <c r="V185" s="934"/>
      <c r="W185" s="934"/>
      <c r="X185" s="934"/>
      <c r="Y185" s="918"/>
      <c r="Z185" s="918"/>
      <c r="AA185" s="918"/>
      <c r="AB185" s="935"/>
      <c r="AC185" s="923"/>
      <c r="AD185" s="923"/>
      <c r="AE185" s="925"/>
      <c r="AF185" s="925"/>
      <c r="AG185" s="925"/>
      <c r="AH185" s="925"/>
      <c r="AI185" s="925"/>
      <c r="AJ185" s="920"/>
      <c r="AK185" s="1017"/>
      <c r="AL185" s="1017"/>
      <c r="AM185" s="918"/>
      <c r="AN185" s="914"/>
      <c r="AO185" s="1020"/>
      <c r="AP185" s="987"/>
      <c r="AQ185" s="987"/>
      <c r="AR185" s="987"/>
      <c r="AS185" s="987"/>
      <c r="AT185" s="987"/>
      <c r="AU185" s="987"/>
      <c r="AV185" s="987"/>
      <c r="AW185" s="987"/>
      <c r="AX185" s="987"/>
      <c r="AY185" s="987"/>
      <c r="AZ185" s="1012"/>
      <c r="BA185" s="1015"/>
      <c r="BB185" s="994"/>
      <c r="BC185" s="994"/>
      <c r="BD185" s="994"/>
      <c r="BE185" s="997"/>
    </row>
    <row r="186" spans="1:57" ht="72" customHeight="1">
      <c r="A186" s="916"/>
      <c r="B186" s="928"/>
      <c r="C186" s="918"/>
      <c r="D186" s="918"/>
      <c r="E186" s="917"/>
      <c r="F186" s="918"/>
      <c r="G186" s="918"/>
      <c r="H186" s="180" t="s">
        <v>181</v>
      </c>
      <c r="I186" s="184" t="s">
        <v>49</v>
      </c>
      <c r="J186" s="939"/>
      <c r="K186" s="940"/>
      <c r="L186" s="925"/>
      <c r="M186" s="925"/>
      <c r="N186" s="917"/>
      <c r="O186" s="918"/>
      <c r="P186" s="934"/>
      <c r="Q186" s="919"/>
      <c r="R186" s="934"/>
      <c r="S186" s="934"/>
      <c r="T186" s="934"/>
      <c r="U186" s="919"/>
      <c r="V186" s="934"/>
      <c r="W186" s="934"/>
      <c r="X186" s="934"/>
      <c r="Y186" s="918"/>
      <c r="Z186" s="918"/>
      <c r="AA186" s="918"/>
      <c r="AB186" s="935"/>
      <c r="AC186" s="923"/>
      <c r="AD186" s="923"/>
      <c r="AE186" s="925"/>
      <c r="AF186" s="925"/>
      <c r="AG186" s="925"/>
      <c r="AH186" s="925"/>
      <c r="AI186" s="925"/>
      <c r="AJ186" s="920"/>
      <c r="AK186" s="1017"/>
      <c r="AL186" s="1017"/>
      <c r="AM186" s="918"/>
      <c r="AN186" s="914"/>
      <c r="AO186" s="1021"/>
      <c r="AP186" s="988"/>
      <c r="AQ186" s="988"/>
      <c r="AR186" s="988"/>
      <c r="AS186" s="988"/>
      <c r="AT186" s="988"/>
      <c r="AU186" s="988"/>
      <c r="AV186" s="988"/>
      <c r="AW186" s="988"/>
      <c r="AX186" s="988"/>
      <c r="AY186" s="988"/>
      <c r="AZ186" s="1013"/>
      <c r="BA186" s="1016"/>
      <c r="BB186" s="995"/>
      <c r="BC186" s="995"/>
      <c r="BD186" s="995"/>
      <c r="BE186" s="998"/>
    </row>
    <row r="187" spans="1:57" ht="45" customHeight="1">
      <c r="A187" s="916"/>
      <c r="B187" s="928"/>
      <c r="C187" s="918"/>
      <c r="D187" s="918"/>
      <c r="E187" s="917"/>
      <c r="F187" s="918"/>
      <c r="G187" s="918"/>
      <c r="H187" s="180" t="s">
        <v>180</v>
      </c>
      <c r="I187" s="184" t="s">
        <v>49</v>
      </c>
      <c r="J187" s="939"/>
      <c r="K187" s="940"/>
      <c r="L187" s="925"/>
      <c r="M187" s="925"/>
      <c r="N187" s="917"/>
      <c r="O187" s="918"/>
      <c r="P187" s="934"/>
      <c r="Q187" s="919"/>
      <c r="R187" s="934"/>
      <c r="S187" s="934"/>
      <c r="T187" s="934"/>
      <c r="U187" s="919"/>
      <c r="V187" s="934"/>
      <c r="W187" s="934"/>
      <c r="X187" s="934"/>
      <c r="Y187" s="918"/>
      <c r="Z187" s="918"/>
      <c r="AA187" s="918"/>
      <c r="AB187" s="935"/>
      <c r="AC187" s="923"/>
      <c r="AD187" s="923"/>
      <c r="AE187" s="925"/>
      <c r="AF187" s="925"/>
      <c r="AG187" s="925"/>
      <c r="AH187" s="925"/>
      <c r="AI187" s="925"/>
      <c r="AJ187" s="920"/>
      <c r="AK187" s="1017"/>
      <c r="AL187" s="1017"/>
      <c r="AM187" s="918"/>
      <c r="AN187" s="914"/>
      <c r="AO187" s="999"/>
      <c r="AP187" s="919"/>
      <c r="AQ187" s="919"/>
      <c r="AR187" s="919"/>
      <c r="AS187" s="919"/>
      <c r="AT187" s="919"/>
      <c r="AU187" s="919"/>
      <c r="AV187" s="919"/>
      <c r="AW187" s="919"/>
      <c r="AX187" s="919"/>
      <c r="AY187" s="919"/>
      <c r="AZ187" s="1003"/>
      <c r="BA187" s="1004"/>
      <c r="BB187" s="1000"/>
      <c r="BC187" s="1000"/>
      <c r="BD187" s="1000"/>
      <c r="BE187" s="1001"/>
    </row>
    <row r="188" spans="1:57" ht="45" customHeight="1">
      <c r="A188" s="916"/>
      <c r="B188" s="928"/>
      <c r="C188" s="918"/>
      <c r="D188" s="918"/>
      <c r="E188" s="917"/>
      <c r="F188" s="918"/>
      <c r="G188" s="918"/>
      <c r="H188" s="180" t="s">
        <v>178</v>
      </c>
      <c r="I188" s="184" t="s">
        <v>49</v>
      </c>
      <c r="J188" s="939"/>
      <c r="K188" s="940"/>
      <c r="L188" s="925"/>
      <c r="M188" s="925"/>
      <c r="N188" s="917"/>
      <c r="O188" s="918"/>
      <c r="P188" s="934"/>
      <c r="Q188" s="919"/>
      <c r="R188" s="934"/>
      <c r="S188" s="934"/>
      <c r="T188" s="934"/>
      <c r="U188" s="919"/>
      <c r="V188" s="934"/>
      <c r="W188" s="934"/>
      <c r="X188" s="934"/>
      <c r="Y188" s="918"/>
      <c r="Z188" s="918"/>
      <c r="AA188" s="918"/>
      <c r="AB188" s="935"/>
      <c r="AC188" s="923"/>
      <c r="AD188" s="923"/>
      <c r="AE188" s="925"/>
      <c r="AF188" s="925"/>
      <c r="AG188" s="925"/>
      <c r="AH188" s="925"/>
      <c r="AI188" s="925"/>
      <c r="AJ188" s="920"/>
      <c r="AK188" s="1017"/>
      <c r="AL188" s="1017"/>
      <c r="AM188" s="918"/>
      <c r="AN188" s="914"/>
      <c r="AO188" s="999"/>
      <c r="AP188" s="919"/>
      <c r="AQ188" s="919"/>
      <c r="AR188" s="919"/>
      <c r="AS188" s="919"/>
      <c r="AT188" s="919"/>
      <c r="AU188" s="919"/>
      <c r="AV188" s="919"/>
      <c r="AW188" s="919"/>
      <c r="AX188" s="919"/>
      <c r="AY188" s="919"/>
      <c r="AZ188" s="1003"/>
      <c r="BA188" s="1004"/>
      <c r="BB188" s="1000"/>
      <c r="BC188" s="1000"/>
      <c r="BD188" s="1000"/>
      <c r="BE188" s="1001"/>
    </row>
    <row r="189" spans="1:57" ht="45" customHeight="1">
      <c r="A189" s="916"/>
      <c r="B189" s="928"/>
      <c r="C189" s="918"/>
      <c r="D189" s="918"/>
      <c r="E189" s="917"/>
      <c r="F189" s="918"/>
      <c r="G189" s="918"/>
      <c r="H189" s="180" t="s">
        <v>176</v>
      </c>
      <c r="I189" s="184" t="s">
        <v>49</v>
      </c>
      <c r="J189" s="939"/>
      <c r="K189" s="940"/>
      <c r="L189" s="925"/>
      <c r="M189" s="925"/>
      <c r="N189" s="917"/>
      <c r="O189" s="918"/>
      <c r="P189" s="934"/>
      <c r="Q189" s="919"/>
      <c r="R189" s="934"/>
      <c r="S189" s="934"/>
      <c r="T189" s="934"/>
      <c r="U189" s="919"/>
      <c r="V189" s="934"/>
      <c r="W189" s="934"/>
      <c r="X189" s="934"/>
      <c r="Y189" s="918"/>
      <c r="Z189" s="918"/>
      <c r="AA189" s="918"/>
      <c r="AB189" s="935"/>
      <c r="AC189" s="923"/>
      <c r="AD189" s="923"/>
      <c r="AE189" s="925"/>
      <c r="AF189" s="925"/>
      <c r="AG189" s="925"/>
      <c r="AH189" s="925"/>
      <c r="AI189" s="925"/>
      <c r="AJ189" s="920"/>
      <c r="AK189" s="1017"/>
      <c r="AL189" s="1017"/>
      <c r="AM189" s="918"/>
      <c r="AN189" s="914"/>
      <c r="AO189" s="999"/>
      <c r="AP189" s="919"/>
      <c r="AQ189" s="919"/>
      <c r="AR189" s="919"/>
      <c r="AS189" s="919"/>
      <c r="AT189" s="919"/>
      <c r="AU189" s="919"/>
      <c r="AV189" s="919"/>
      <c r="AW189" s="919"/>
      <c r="AX189" s="919"/>
      <c r="AY189" s="919"/>
      <c r="AZ189" s="1003"/>
      <c r="BA189" s="1004"/>
      <c r="BB189" s="1000"/>
      <c r="BC189" s="1000"/>
      <c r="BD189" s="1000"/>
      <c r="BE189" s="1001"/>
    </row>
    <row r="190" spans="1:57" ht="45" customHeight="1">
      <c r="A190" s="916"/>
      <c r="B190" s="928"/>
      <c r="C190" s="918"/>
      <c r="D190" s="918"/>
      <c r="E190" s="917"/>
      <c r="F190" s="918"/>
      <c r="G190" s="918"/>
      <c r="H190" s="180" t="s">
        <v>174</v>
      </c>
      <c r="I190" s="184" t="s">
        <v>48</v>
      </c>
      <c r="J190" s="939"/>
      <c r="K190" s="940"/>
      <c r="L190" s="925"/>
      <c r="M190" s="925"/>
      <c r="N190" s="917" t="s">
        <v>644</v>
      </c>
      <c r="O190" s="918" t="s">
        <v>75</v>
      </c>
      <c r="P190" s="181" t="s">
        <v>179</v>
      </c>
      <c r="Q190" s="182" t="s">
        <v>76</v>
      </c>
      <c r="R190" s="181">
        <f>+IFERROR(VLOOKUP(Q190,[3]DATOS!$E$2:$F$17,2,FALSE),"")</f>
        <v>15</v>
      </c>
      <c r="S190" s="934">
        <f>SUM(R190:R196)</f>
        <v>95</v>
      </c>
      <c r="T190" s="934" t="str">
        <f>+IF(AND(S190&lt;=100,S190&gt;=96),"Fuerte",IF(AND(S190&lt;=95,S190&gt;=86),"Moderado",IF(AND(S190&lt;=85,J190&gt;=0),"Débil"," ")))</f>
        <v>Moderado</v>
      </c>
      <c r="U190" s="919"/>
      <c r="V190" s="934">
        <f>IF(AND(EXACT(T190,"Fuerte"),(EXACT(U190,"Fuerte"))),"Fuerte",IF(AND(EXACT(T190,"Fuerte"),(EXACT(U190,"Moderado"))),"Moderado",IF(AND(EXACT(T190,"Fuerte"),(EXACT(U190,"Débil"))),"Débil",IF(AND(EXACT(T190,"Moderado"),(EXACT(U190,"Fuerte"))),"Moderado",IF(AND(EXACT(T190,"Moderado"),(EXACT(U190,"Moderado"))),"Moderado",IF(AND(EXACT(T190,"Moderado"),(EXACT(U190,"Débil"))),"Débil",IF(AND(EXACT(T190,"Débil"),(EXACT(U190,"Fuerte"))),"Débil",IF(AND(EXACT(T190,"Débil"),(EXACT(U190,"Moderado"))),"Débil",IF(AND(EXACT(T190,"Débil"),(EXACT(U190,"Débil"))),"Débil",)))))))))</f>
        <v>0</v>
      </c>
      <c r="W190" s="934" t="b">
        <f>IF(V190="Fuerte",100,IF(V190="Moderado",50,IF(V190="Débil",0)))</f>
        <v>0</v>
      </c>
      <c r="X190" s="934"/>
      <c r="Y190" s="918" t="s">
        <v>645</v>
      </c>
      <c r="Z190" s="918" t="s">
        <v>604</v>
      </c>
      <c r="AA190" s="918" t="s">
        <v>646</v>
      </c>
      <c r="AB190" s="935"/>
      <c r="AC190" s="923"/>
      <c r="AD190" s="923"/>
      <c r="AE190" s="925"/>
      <c r="AF190" s="925"/>
      <c r="AG190" s="925"/>
      <c r="AH190" s="925"/>
      <c r="AI190" s="925"/>
      <c r="AJ190" s="920" t="s">
        <v>647</v>
      </c>
      <c r="AK190" s="1017">
        <v>44197</v>
      </c>
      <c r="AL190" s="1017">
        <v>44561</v>
      </c>
      <c r="AM190" s="918" t="s">
        <v>648</v>
      </c>
      <c r="AN190" s="914" t="s">
        <v>649</v>
      </c>
      <c r="AO190" s="999"/>
      <c r="AP190" s="919"/>
      <c r="AQ190" s="919"/>
      <c r="AR190" s="919"/>
      <c r="AS190" s="919"/>
      <c r="AT190" s="919"/>
      <c r="AU190" s="919"/>
      <c r="AV190" s="919"/>
      <c r="AW190" s="919"/>
      <c r="AX190" s="919"/>
      <c r="AY190" s="919"/>
      <c r="AZ190" s="1003"/>
      <c r="BA190" s="1004"/>
      <c r="BB190" s="1000"/>
      <c r="BC190" s="1000"/>
      <c r="BD190" s="1000"/>
      <c r="BE190" s="1001"/>
    </row>
    <row r="191" spans="1:57" ht="45" customHeight="1">
      <c r="A191" s="916"/>
      <c r="B191" s="928"/>
      <c r="C191" s="918"/>
      <c r="D191" s="918"/>
      <c r="E191" s="917"/>
      <c r="F191" s="918"/>
      <c r="G191" s="918"/>
      <c r="H191" s="183" t="s">
        <v>172</v>
      </c>
      <c r="I191" s="184" t="s">
        <v>49</v>
      </c>
      <c r="J191" s="939"/>
      <c r="K191" s="940"/>
      <c r="L191" s="925"/>
      <c r="M191" s="925"/>
      <c r="N191" s="917"/>
      <c r="O191" s="918"/>
      <c r="P191" s="181" t="s">
        <v>177</v>
      </c>
      <c r="Q191" s="182" t="s">
        <v>78</v>
      </c>
      <c r="R191" s="181">
        <f>+IFERROR(VLOOKUP(Q191,[3]DATOS!$E$2:$F$17,2,FALSE),"")</f>
        <v>15</v>
      </c>
      <c r="S191" s="934"/>
      <c r="T191" s="934"/>
      <c r="U191" s="919"/>
      <c r="V191" s="934"/>
      <c r="W191" s="934"/>
      <c r="X191" s="934"/>
      <c r="Y191" s="918"/>
      <c r="Z191" s="918"/>
      <c r="AA191" s="918"/>
      <c r="AB191" s="935"/>
      <c r="AC191" s="923"/>
      <c r="AD191" s="923"/>
      <c r="AE191" s="925"/>
      <c r="AF191" s="925"/>
      <c r="AG191" s="925"/>
      <c r="AH191" s="925"/>
      <c r="AI191" s="925"/>
      <c r="AJ191" s="920"/>
      <c r="AK191" s="1017"/>
      <c r="AL191" s="1017"/>
      <c r="AM191" s="918"/>
      <c r="AN191" s="914"/>
      <c r="AO191" s="999"/>
      <c r="AP191" s="919"/>
      <c r="AQ191" s="919"/>
      <c r="AR191" s="919"/>
      <c r="AS191" s="919"/>
      <c r="AT191" s="919"/>
      <c r="AU191" s="919"/>
      <c r="AV191" s="919"/>
      <c r="AW191" s="919"/>
      <c r="AX191" s="919"/>
      <c r="AY191" s="919"/>
      <c r="AZ191" s="1003"/>
      <c r="BA191" s="1004"/>
      <c r="BB191" s="1000"/>
      <c r="BC191" s="1000"/>
      <c r="BD191" s="1000"/>
      <c r="BE191" s="1001"/>
    </row>
    <row r="192" spans="1:57" ht="45" customHeight="1">
      <c r="A192" s="916"/>
      <c r="B192" s="928"/>
      <c r="C192" s="918"/>
      <c r="D192" s="918"/>
      <c r="E192" s="917"/>
      <c r="F192" s="918"/>
      <c r="G192" s="918"/>
      <c r="H192" s="183" t="s">
        <v>169</v>
      </c>
      <c r="I192" s="184" t="s">
        <v>49</v>
      </c>
      <c r="J192" s="939"/>
      <c r="K192" s="940"/>
      <c r="L192" s="925"/>
      <c r="M192" s="925"/>
      <c r="N192" s="917"/>
      <c r="O192" s="918"/>
      <c r="P192" s="181" t="s">
        <v>175</v>
      </c>
      <c r="Q192" s="182" t="s">
        <v>80</v>
      </c>
      <c r="R192" s="181">
        <f>+IFERROR(VLOOKUP(Q192,[3]DATOS!$E$2:$F$17,2,FALSE),"")</f>
        <v>15</v>
      </c>
      <c r="S192" s="934"/>
      <c r="T192" s="934"/>
      <c r="U192" s="919"/>
      <c r="V192" s="934"/>
      <c r="W192" s="934"/>
      <c r="X192" s="934"/>
      <c r="Y192" s="918"/>
      <c r="Z192" s="918"/>
      <c r="AA192" s="918"/>
      <c r="AB192" s="935"/>
      <c r="AC192" s="923"/>
      <c r="AD192" s="923"/>
      <c r="AE192" s="925"/>
      <c r="AF192" s="925"/>
      <c r="AG192" s="925"/>
      <c r="AH192" s="925"/>
      <c r="AI192" s="925"/>
      <c r="AJ192" s="920"/>
      <c r="AK192" s="1017"/>
      <c r="AL192" s="1017"/>
      <c r="AM192" s="918"/>
      <c r="AN192" s="914"/>
      <c r="AO192" s="999"/>
      <c r="AP192" s="919"/>
      <c r="AQ192" s="919"/>
      <c r="AR192" s="919"/>
      <c r="AS192" s="919"/>
      <c r="AT192" s="919"/>
      <c r="AU192" s="919"/>
      <c r="AV192" s="919"/>
      <c r="AW192" s="919"/>
      <c r="AX192" s="919"/>
      <c r="AY192" s="919"/>
      <c r="AZ192" s="1003"/>
      <c r="BA192" s="1004"/>
      <c r="BB192" s="1000"/>
      <c r="BC192" s="1000"/>
      <c r="BD192" s="1000"/>
      <c r="BE192" s="1001"/>
    </row>
    <row r="193" spans="1:57" ht="45" customHeight="1">
      <c r="A193" s="916"/>
      <c r="B193" s="928"/>
      <c r="C193" s="918"/>
      <c r="D193" s="918"/>
      <c r="E193" s="917"/>
      <c r="F193" s="918"/>
      <c r="G193" s="918"/>
      <c r="H193" s="183" t="s">
        <v>167</v>
      </c>
      <c r="I193" s="184" t="s">
        <v>49</v>
      </c>
      <c r="J193" s="939"/>
      <c r="K193" s="940"/>
      <c r="L193" s="925"/>
      <c r="M193" s="925"/>
      <c r="N193" s="917"/>
      <c r="O193" s="918"/>
      <c r="P193" s="181" t="s">
        <v>173</v>
      </c>
      <c r="Q193" s="182" t="s">
        <v>83</v>
      </c>
      <c r="R193" s="181">
        <f>+IFERROR(VLOOKUP(Q193,[3]DATOS!$E$2:$F$17,2,FALSE),"")</f>
        <v>10</v>
      </c>
      <c r="S193" s="934"/>
      <c r="T193" s="934"/>
      <c r="U193" s="919"/>
      <c r="V193" s="934"/>
      <c r="W193" s="934"/>
      <c r="X193" s="934"/>
      <c r="Y193" s="918"/>
      <c r="Z193" s="918"/>
      <c r="AA193" s="918"/>
      <c r="AB193" s="935"/>
      <c r="AC193" s="923"/>
      <c r="AD193" s="923"/>
      <c r="AE193" s="925"/>
      <c r="AF193" s="925"/>
      <c r="AG193" s="925"/>
      <c r="AH193" s="925"/>
      <c r="AI193" s="925"/>
      <c r="AJ193" s="920"/>
      <c r="AK193" s="1017"/>
      <c r="AL193" s="1017"/>
      <c r="AM193" s="918"/>
      <c r="AN193" s="914"/>
      <c r="AO193" s="999"/>
      <c r="AP193" s="919"/>
      <c r="AQ193" s="919"/>
      <c r="AR193" s="919"/>
      <c r="AS193" s="919"/>
      <c r="AT193" s="919"/>
      <c r="AU193" s="919"/>
      <c r="AV193" s="919"/>
      <c r="AW193" s="919"/>
      <c r="AX193" s="919"/>
      <c r="AY193" s="919"/>
      <c r="AZ193" s="1003"/>
      <c r="BA193" s="1004"/>
      <c r="BB193" s="1000"/>
      <c r="BC193" s="1000"/>
      <c r="BD193" s="1000"/>
      <c r="BE193" s="1001"/>
    </row>
    <row r="194" spans="1:57" ht="45" customHeight="1">
      <c r="A194" s="916"/>
      <c r="B194" s="928"/>
      <c r="C194" s="918"/>
      <c r="D194" s="918"/>
      <c r="E194" s="917"/>
      <c r="F194" s="918"/>
      <c r="G194" s="918"/>
      <c r="H194" s="183" t="s">
        <v>166</v>
      </c>
      <c r="I194" s="184" t="s">
        <v>49</v>
      </c>
      <c r="J194" s="939"/>
      <c r="K194" s="940"/>
      <c r="L194" s="925"/>
      <c r="M194" s="925"/>
      <c r="N194" s="917"/>
      <c r="O194" s="918"/>
      <c r="P194" s="181" t="s">
        <v>171</v>
      </c>
      <c r="Q194" s="182" t="s">
        <v>85</v>
      </c>
      <c r="R194" s="181">
        <f>+IFERROR(VLOOKUP(Q194,[3]DATOS!$E$2:$F$17,2,FALSE),"")</f>
        <v>15</v>
      </c>
      <c r="S194" s="934"/>
      <c r="T194" s="934"/>
      <c r="U194" s="919"/>
      <c r="V194" s="934"/>
      <c r="W194" s="934"/>
      <c r="X194" s="934"/>
      <c r="Y194" s="918"/>
      <c r="Z194" s="918"/>
      <c r="AA194" s="918"/>
      <c r="AB194" s="935"/>
      <c r="AC194" s="923"/>
      <c r="AD194" s="923"/>
      <c r="AE194" s="925"/>
      <c r="AF194" s="925"/>
      <c r="AG194" s="925"/>
      <c r="AH194" s="925"/>
      <c r="AI194" s="925"/>
      <c r="AJ194" s="920"/>
      <c r="AK194" s="1017"/>
      <c r="AL194" s="1017"/>
      <c r="AM194" s="918"/>
      <c r="AN194" s="914"/>
      <c r="AO194" s="999"/>
      <c r="AP194" s="919"/>
      <c r="AQ194" s="919"/>
      <c r="AR194" s="919"/>
      <c r="AS194" s="919"/>
      <c r="AT194" s="919"/>
      <c r="AU194" s="919"/>
      <c r="AV194" s="919"/>
      <c r="AW194" s="919"/>
      <c r="AX194" s="919"/>
      <c r="AY194" s="919"/>
      <c r="AZ194" s="1003"/>
      <c r="BA194" s="1004"/>
      <c r="BB194" s="1000"/>
      <c r="BC194" s="1000"/>
      <c r="BD194" s="1000"/>
      <c r="BE194" s="1001"/>
    </row>
    <row r="195" spans="1:57" ht="45" customHeight="1">
      <c r="A195" s="916"/>
      <c r="B195" s="928"/>
      <c r="C195" s="918"/>
      <c r="D195" s="918"/>
      <c r="E195" s="917"/>
      <c r="F195" s="918"/>
      <c r="G195" s="918"/>
      <c r="H195" s="183" t="s">
        <v>165</v>
      </c>
      <c r="I195" s="184" t="s">
        <v>49</v>
      </c>
      <c r="J195" s="939"/>
      <c r="K195" s="940"/>
      <c r="L195" s="925"/>
      <c r="M195" s="925"/>
      <c r="N195" s="917"/>
      <c r="O195" s="918"/>
      <c r="P195" s="181" t="s">
        <v>170</v>
      </c>
      <c r="Q195" s="182" t="s">
        <v>98</v>
      </c>
      <c r="R195" s="181">
        <f>+IFERROR(VLOOKUP(Q195,[3]DATOS!$E$2:$F$17,2,FALSE),"")</f>
        <v>15</v>
      </c>
      <c r="S195" s="934"/>
      <c r="T195" s="934"/>
      <c r="U195" s="919"/>
      <c r="V195" s="934"/>
      <c r="W195" s="934"/>
      <c r="X195" s="934"/>
      <c r="Y195" s="918"/>
      <c r="Z195" s="918"/>
      <c r="AA195" s="918"/>
      <c r="AB195" s="935"/>
      <c r="AC195" s="923"/>
      <c r="AD195" s="923"/>
      <c r="AE195" s="925"/>
      <c r="AF195" s="925"/>
      <c r="AG195" s="925"/>
      <c r="AH195" s="925"/>
      <c r="AI195" s="925"/>
      <c r="AJ195" s="920"/>
      <c r="AK195" s="1017"/>
      <c r="AL195" s="1017"/>
      <c r="AM195" s="918"/>
      <c r="AN195" s="914"/>
      <c r="AO195" s="999"/>
      <c r="AP195" s="919"/>
      <c r="AQ195" s="919"/>
      <c r="AR195" s="919"/>
      <c r="AS195" s="919"/>
      <c r="AT195" s="919"/>
      <c r="AU195" s="919"/>
      <c r="AV195" s="919"/>
      <c r="AW195" s="919"/>
      <c r="AX195" s="919"/>
      <c r="AY195" s="919"/>
      <c r="AZ195" s="1003"/>
      <c r="BA195" s="1004"/>
      <c r="BB195" s="1000"/>
      <c r="BC195" s="1000"/>
      <c r="BD195" s="1000"/>
      <c r="BE195" s="1001"/>
    </row>
    <row r="196" spans="1:57" ht="45" customHeight="1">
      <c r="A196" s="916"/>
      <c r="B196" s="928"/>
      <c r="C196" s="918"/>
      <c r="D196" s="918"/>
      <c r="E196" s="917"/>
      <c r="F196" s="918"/>
      <c r="G196" s="918"/>
      <c r="H196" s="183" t="s">
        <v>164</v>
      </c>
      <c r="I196" s="184" t="s">
        <v>49</v>
      </c>
      <c r="J196" s="939"/>
      <c r="K196" s="940"/>
      <c r="L196" s="925"/>
      <c r="M196" s="925"/>
      <c r="N196" s="917"/>
      <c r="O196" s="918"/>
      <c r="P196" s="181" t="s">
        <v>168</v>
      </c>
      <c r="Q196" s="182" t="s">
        <v>87</v>
      </c>
      <c r="R196" s="181">
        <f>+IFERROR(VLOOKUP(Q196,[3]DATOS!$E$2:$F$17,2,FALSE),"")</f>
        <v>10</v>
      </c>
      <c r="S196" s="934"/>
      <c r="T196" s="934"/>
      <c r="U196" s="919"/>
      <c r="V196" s="934"/>
      <c r="W196" s="934"/>
      <c r="X196" s="934"/>
      <c r="Y196" s="918"/>
      <c r="Z196" s="918"/>
      <c r="AA196" s="918"/>
      <c r="AB196" s="935"/>
      <c r="AC196" s="923"/>
      <c r="AD196" s="923"/>
      <c r="AE196" s="925"/>
      <c r="AF196" s="925"/>
      <c r="AG196" s="925"/>
      <c r="AH196" s="925"/>
      <c r="AI196" s="925"/>
      <c r="AJ196" s="920"/>
      <c r="AK196" s="1017"/>
      <c r="AL196" s="1017"/>
      <c r="AM196" s="918"/>
      <c r="AN196" s="914"/>
      <c r="AO196" s="999"/>
      <c r="AP196" s="919"/>
      <c r="AQ196" s="919"/>
      <c r="AR196" s="919"/>
      <c r="AS196" s="919"/>
      <c r="AT196" s="919"/>
      <c r="AU196" s="919"/>
      <c r="AV196" s="919"/>
      <c r="AW196" s="919"/>
      <c r="AX196" s="919"/>
      <c r="AY196" s="919"/>
      <c r="AZ196" s="1003"/>
      <c r="BA196" s="1004"/>
      <c r="BB196" s="1000"/>
      <c r="BC196" s="1000"/>
      <c r="BD196" s="1000"/>
      <c r="BE196" s="1001"/>
    </row>
    <row r="197" spans="1:57" ht="45" customHeight="1" thickBot="1">
      <c r="A197" s="916"/>
      <c r="B197" s="928"/>
      <c r="C197" s="918"/>
      <c r="D197" s="918"/>
      <c r="E197" s="917"/>
      <c r="F197" s="918"/>
      <c r="G197" s="918"/>
      <c r="H197" s="183" t="s">
        <v>163</v>
      </c>
      <c r="I197" s="184" t="s">
        <v>49</v>
      </c>
      <c r="J197" s="939"/>
      <c r="K197" s="940"/>
      <c r="L197" s="925"/>
      <c r="M197" s="925"/>
      <c r="N197" s="917"/>
      <c r="O197" s="918"/>
      <c r="P197" s="181"/>
      <c r="Q197" s="182"/>
      <c r="R197" s="181"/>
      <c r="S197" s="934"/>
      <c r="T197" s="934"/>
      <c r="U197" s="919"/>
      <c r="V197" s="934"/>
      <c r="W197" s="934"/>
      <c r="X197" s="934"/>
      <c r="Y197" s="918"/>
      <c r="Z197" s="918"/>
      <c r="AA197" s="918"/>
      <c r="AB197" s="935"/>
      <c r="AC197" s="923"/>
      <c r="AD197" s="923"/>
      <c r="AE197" s="925"/>
      <c r="AF197" s="925"/>
      <c r="AG197" s="925"/>
      <c r="AH197" s="925"/>
      <c r="AI197" s="925"/>
      <c r="AJ197" s="920"/>
      <c r="AK197" s="1017"/>
      <c r="AL197" s="1017"/>
      <c r="AM197" s="918"/>
      <c r="AN197" s="914"/>
      <c r="AO197" s="999"/>
      <c r="AP197" s="919"/>
      <c r="AQ197" s="919"/>
      <c r="AR197" s="919"/>
      <c r="AS197" s="919"/>
      <c r="AT197" s="919"/>
      <c r="AU197" s="919"/>
      <c r="AV197" s="919"/>
      <c r="AW197" s="919"/>
      <c r="AX197" s="919"/>
      <c r="AY197" s="919"/>
      <c r="AZ197" s="1003"/>
      <c r="BA197" s="1004"/>
      <c r="BB197" s="1000"/>
      <c r="BC197" s="1000"/>
      <c r="BD197" s="1000"/>
      <c r="BE197" s="1001"/>
    </row>
    <row r="198" spans="1:57" ht="46.5" customHeight="1">
      <c r="A198" s="916">
        <v>11</v>
      </c>
      <c r="B198" s="928" t="s">
        <v>650</v>
      </c>
      <c r="C198" s="918" t="s">
        <v>246</v>
      </c>
      <c r="D198" s="918" t="s">
        <v>32</v>
      </c>
      <c r="E198" s="1023" t="s">
        <v>651</v>
      </c>
      <c r="F198" s="918" t="s">
        <v>652</v>
      </c>
      <c r="G198" s="918" t="s">
        <v>100</v>
      </c>
      <c r="H198" s="180" t="s">
        <v>194</v>
      </c>
      <c r="I198" s="184" t="s">
        <v>48</v>
      </c>
      <c r="J198" s="939">
        <f>COUNTIF(I198:I216,"Si")</f>
        <v>12</v>
      </c>
      <c r="K198" s="940" t="str">
        <f>+IF(AND(J198&lt;6,J198&gt;0),"Moderado",IF(AND(J198&lt;12,J198&gt;5),"Mayor",IF(AND(J198&lt;20,J198&gt;11),"Catastrófico","Responda las Preguntas de Impacto")))</f>
        <v>Catastrófico</v>
      </c>
      <c r="L198" s="925" t="str">
        <f>IF(AND(EXACT(G198,"Rara vez"),(EXACT(K198,"Moderado"))),"Moderado",IF(AND(EXACT(G198,"Rara vez"),(EXACT(K198,"Mayor"))),"Alto",IF(AND(EXACT(G198,"Rara vez"),(EXACT(K198,"Catastrófico"))),"Extremo",IF(AND(EXACT(G198,"Improbable"),(EXACT(K198,"Moderado"))),"Moderado",IF(AND(EXACT(G198,"Improbable"),(EXACT(K198,"Mayor"))),"Alto",IF(AND(EXACT(G198,"Improbable"),(EXACT(K198,"Catastrófico"))),"Extremo",IF(AND(EXACT(G198,"Posible"),(EXACT(K198,"Moderado"))),"Alto",IF(AND(EXACT(G198,"Posible"),(EXACT(K198,"Mayor"))),"Extremo",IF(AND(EXACT(G198,"Posible"),(EXACT(K198,"Catastrófico"))),"Extremo",IF(AND(EXACT(G198,"Probable"),(EXACT(K198,"Moderado"))),"Alto",IF(AND(EXACT(G198,"Probable"),(EXACT(K198,"Mayor"))),"Extremo",IF(AND(EXACT(G198,"Probable"),(EXACT(K198,"Catastrófico"))),"Extremo",IF(AND(EXACT(G198,"Casi Seguro"),(EXACT(K198,"Moderado"))),"Extremo",IF(AND(EXACT(G198,"Casi Seguro"),(EXACT(K198,"Mayor"))),"Extremo",IF(AND(EXACT(G198,"Casi Seguro"),(EXACT(K198,"Catastrófico"))),"Extremo","")))))))))))))))</f>
        <v>Extremo</v>
      </c>
      <c r="M198" s="925" t="str">
        <f>IF(EXACT(L198,"Bajo"),"Evitar el Riesgo, Reducir el Riesgo, Compartir el Riesgo",IF(EXACT(L198,"Moderado"),"Evitar el Riesgo, Reducir el Riesgo, Compartir el Riesgo",IF(EXACT(L198,"Alto"),"Evitar el Riesgo, Reducir el Riesgo, Compartir el Riesgo",IF(EXACT(L198,"Extremo"),"Evitar el Riesgo, Reducir el Riesgo, Compartir el Riesgo",""))))</f>
        <v>Evitar el Riesgo, Reducir el Riesgo, Compartir el Riesgo</v>
      </c>
      <c r="N198" s="918" t="s">
        <v>1009</v>
      </c>
      <c r="O198" s="918" t="s">
        <v>65</v>
      </c>
      <c r="P198" s="181" t="s">
        <v>179</v>
      </c>
      <c r="Q198" s="182" t="s">
        <v>76</v>
      </c>
      <c r="R198" s="181">
        <f>+IFERROR(VLOOKUP(Q198,[3]DATOS!$E$2:$F$17,2,FALSE),"")</f>
        <v>15</v>
      </c>
      <c r="S198" s="934">
        <f>SUM(R198:R204)</f>
        <v>100</v>
      </c>
      <c r="T198" s="934" t="str">
        <f>+IF(AND(S198&lt;=100,S198&gt;=96),"Fuerte",IF(AND(S198&lt;=95,S198&gt;=86),"Moderado",IF(AND(S198&lt;=85,J198&gt;=0),"Débil"," ")))</f>
        <v>Fuerte</v>
      </c>
      <c r="U198" s="919" t="s">
        <v>90</v>
      </c>
      <c r="V198" s="934" t="str">
        <f>IF(AND(EXACT(T198,"Fuerte"),(EXACT(U198,"Fuerte"))),"Fuerte",IF(AND(EXACT(T198,"Fuerte"),(EXACT(U198,"Moderado"))),"Moderado",IF(AND(EXACT(T198,"Fuerte"),(EXACT(U198,"Débil"))),"Débil",IF(AND(EXACT(T198,"Moderado"),(EXACT(U198,"Fuerte"))),"Moderado",IF(AND(EXACT(T198,"Moderado"),(EXACT(U198,"Moderado"))),"Moderado",IF(AND(EXACT(T198,"Moderado"),(EXACT(U198,"Débil"))),"Débil",IF(AND(EXACT(T198,"Débil"),(EXACT(U198,"Fuerte"))),"Débil",IF(AND(EXACT(T198,"Débil"),(EXACT(U198,"Moderado"))),"Débil",IF(AND(EXACT(T198,"Débil"),(EXACT(U198,"Débil"))),"Débil",)))))))))</f>
        <v>Fuerte</v>
      </c>
      <c r="W198" s="934">
        <f>IF(V198="Fuerte",100,IF(V198="Moderado",50,IF(V198="Débil",0)))</f>
        <v>100</v>
      </c>
      <c r="X198" s="934">
        <f>AVERAGE(W198:W216)</f>
        <v>100</v>
      </c>
      <c r="Y198" s="918" t="s">
        <v>241</v>
      </c>
      <c r="Z198" s="916" t="s">
        <v>589</v>
      </c>
      <c r="AA198" s="921" t="s">
        <v>242</v>
      </c>
      <c r="AB198" s="935" t="str">
        <f>+IF(X198=100,"Fuerte",IF(AND(X198&lt;=99,X198&gt;=50),"Moderado",IF(X198&lt;50,"Débil"," ")))</f>
        <v>Fuerte</v>
      </c>
      <c r="AC198" s="923" t="s">
        <v>95</v>
      </c>
      <c r="AD198" s="923" t="s">
        <v>96</v>
      </c>
      <c r="AE198" s="925" t="str">
        <f>IF(AND(OR(AD198="Directamente",AD198="Indirectamente",AD198="No Disminuye"),(AB198="Fuerte"),(AC198="Directamente"),(OR(G198="Rara vez",G198="Improbable",G198="Posible"))),"Rara vez",IF(AND(OR(AD198="Directamente",AD198="Indirectamente",AD198="No Disminuye"),(AB198="Fuerte"),(AC198="Directamente"),(G198="Probable")),"Improbable",IF(AND(OR(AD198="Directamente",AD198="Indirectamente",AD198="No Disminuye"),(AB198="Fuerte"),(AC198="Directamente"),(G198="Casi Seguro")),"Posible",IF(AND(AD198="Directamente",AC198="No disminuye",AB198="Fuerte"),G198,IF(AND(OR(AD198="Directamente",AD198="Indirectamente",AD198="No Disminuye"),AB198="Moderado",AC198="Directamente",(OR(G198="Rara vez",G198="Improbable"))),"Rara vez",IF(AND(OR(AD198="Directamente",AD198="Indirectamente",AD198="No Disminuye"),(AB198="Moderado"),(AC198="Directamente"),(G198="Posible")),"Improbable",IF(AND(OR(AD198="Directamente",AD198="Indirectamente",AD198="No Disminuye"),(AB198="Moderado"),(AC198="Directamente"),(G198="Probable")),"Posible",IF(AND(OR(AD198="Directamente",AD198="Indirectamente",AD198="No Disminuye"),(AB198="Moderado"),(AC198="Directamente"),(G198="Casi Seguro")),"Probable",IF(AND(AD198="Directamente",AC198="No disminuye",AB198="Moderado"),G198,IF(AB198="Débil",G198," ESTA COMBINACION NO ESTÁ CONTEMPLADA EN LA METODOLOGÍA "))))))))))</f>
        <v>Rara vez</v>
      </c>
      <c r="AF198" s="925" t="str">
        <f>IF(AND(OR(AD198="Directamente",AD198="Indirectamente",AD198="No Disminuye"),AB198="Moderado",AC198="Directamente",(OR(G198="Raro",G198="Improbable"))),"Raro",IF(AND(OR(AD198="Directamente",AD198="Indirectamente",AD198="No Disminuye"),(AB198="Moderado"),(AC198="Directamente"),(G198="Posible")),"Improbable",IF(AND(OR(AD198="Directamente",AD198="Indirectamente",AD198="No Disminuye"),(AB198="Moderado"),(AC198="Directamente"),(G198="Probable")),"Posible",IF(AND(OR(AD198="Directamente",AD198="Indirectamente",AD198="No Disminuye"),(AB198="Moderado"),(AC198="Directamente"),(G198="Casi Seguro")),"Probable",IF(AND(AD198="Directamente",AC198="No disminuye",AB198="Moderado"),G198," ")))))</f>
        <v xml:space="preserve"> </v>
      </c>
      <c r="AG198" s="925" t="str">
        <f>K198</f>
        <v>Catastrófico</v>
      </c>
      <c r="AH198" s="925" t="str">
        <f>IF(AND(EXACT(AE198,"Rara vez"),(EXACT(AG198,"Moderado"))),"Moderado",IF(AND(EXACT(AE198,"Rara vez"),(EXACT(AG198,"Mayor"))),"Alto",IF(AND(EXACT(AE198,"Rara vez"),(EXACT(AG198,"Catastrófico"))),"Extremo",IF(AND(EXACT(AE198,"Improbable"),(EXACT(AG198,"Moderado"))),"Moderado",IF(AND(EXACT(AE198,"Improbable"),(EXACT(AG198,"Mayor"))),"Alto",IF(AND(EXACT(AE198,"Improbable"),(EXACT(AG198,"Catastrófico"))),"Extremo",IF(AND(EXACT(AE198,"Posible"),(EXACT(AG198,"Moderado"))),"Alto",IF(AND(EXACT(AE198,"Posible"),(EXACT(AG198,"Mayor"))),"Extremo",IF(AND(EXACT(AE198,"Posible"),(EXACT(AG198,"Catastrófico"))),"Extremo",IF(AND(EXACT(AE198,"Probable"),(EXACT(AG198,"Moderado"))),"Alto",IF(AND(EXACT(AE198,"Probable"),(EXACT(AG198,"Mayor"))),"Extremo",IF(AND(EXACT(AE198,"Probable"),(EXACT(AG198,"Catastrófico"))),"Extremo",IF(AND(EXACT(AE198,"Casi Seguro"),(EXACT(AG198,"Moderado"))),"Extremo",IF(AND(EXACT(AE198,"Casi Seguro"),(EXACT(AG198,"Mayor"))),"Extremo",IF(AND(EXACT(AE198,"Casi Seguro"),(EXACT(AG198,"Catastrófico"))),"Extremo","")))))))))))))))</f>
        <v>Extremo</v>
      </c>
      <c r="AI198" s="925" t="str">
        <f>IF(EXACT(L198,"Bajo"),"Evitar el Riesgo, Reducir el Riesgo, Compartir el Riesg",IF(EXACT(L198,"Moderado"),"Evitar el Riesgo, Reducir el Riesgo, Compartir el Riesgo",IF(EXACT(L198,"Alto"),"Evitar el Riesgo, Reducir el Riesgo, Compartir el Riesgo",IF(EXACT(L198,"Extremo"),"Evitar el Riesgo, Reducir el Riesgo, Compartir el Riesgo",""))))</f>
        <v>Evitar el Riesgo, Reducir el Riesgo, Compartir el Riesgo</v>
      </c>
      <c r="AJ198" s="1024" t="s">
        <v>661</v>
      </c>
      <c r="AK198" s="926">
        <v>44197</v>
      </c>
      <c r="AL198" s="926">
        <v>44561</v>
      </c>
      <c r="AM198" s="927" t="s">
        <v>662</v>
      </c>
      <c r="AN198" s="1025" t="s">
        <v>663</v>
      </c>
      <c r="AO198" s="1019"/>
      <c r="AP198" s="1002"/>
      <c r="AQ198" s="1002"/>
      <c r="AR198" s="1002"/>
      <c r="AS198" s="1002"/>
      <c r="AT198" s="1002"/>
      <c r="AU198" s="1002"/>
      <c r="AV198" s="1002"/>
      <c r="AW198" s="1002"/>
      <c r="AX198" s="1002"/>
      <c r="AY198" s="1002"/>
      <c r="AZ198" s="1011"/>
      <c r="BA198" s="1014"/>
      <c r="BB198" s="993"/>
      <c r="BC198" s="993"/>
      <c r="BD198" s="993"/>
      <c r="BE198" s="996"/>
    </row>
    <row r="199" spans="1:57" ht="30" customHeight="1">
      <c r="A199" s="916"/>
      <c r="B199" s="928"/>
      <c r="C199" s="918"/>
      <c r="D199" s="918"/>
      <c r="E199" s="1023"/>
      <c r="F199" s="918"/>
      <c r="G199" s="918"/>
      <c r="H199" s="180" t="s">
        <v>187</v>
      </c>
      <c r="I199" s="184" t="s">
        <v>48</v>
      </c>
      <c r="J199" s="939"/>
      <c r="K199" s="940"/>
      <c r="L199" s="925"/>
      <c r="M199" s="925"/>
      <c r="N199" s="918"/>
      <c r="O199" s="918"/>
      <c r="P199" s="181" t="s">
        <v>177</v>
      </c>
      <c r="Q199" s="182" t="s">
        <v>78</v>
      </c>
      <c r="R199" s="181">
        <f>+IFERROR(VLOOKUP(Q199,[3]DATOS!$E$2:$F$17,2,FALSE),"")</f>
        <v>15</v>
      </c>
      <c r="S199" s="934"/>
      <c r="T199" s="934"/>
      <c r="U199" s="919"/>
      <c r="V199" s="934"/>
      <c r="W199" s="934"/>
      <c r="X199" s="934"/>
      <c r="Y199" s="918"/>
      <c r="Z199" s="916"/>
      <c r="AA199" s="921"/>
      <c r="AB199" s="935"/>
      <c r="AC199" s="923"/>
      <c r="AD199" s="923"/>
      <c r="AE199" s="925"/>
      <c r="AF199" s="925"/>
      <c r="AG199" s="925"/>
      <c r="AH199" s="925"/>
      <c r="AI199" s="925"/>
      <c r="AJ199" s="1024"/>
      <c r="AK199" s="926"/>
      <c r="AL199" s="926"/>
      <c r="AM199" s="927"/>
      <c r="AN199" s="1025"/>
      <c r="AO199" s="1020"/>
      <c r="AP199" s="987"/>
      <c r="AQ199" s="987"/>
      <c r="AR199" s="987"/>
      <c r="AS199" s="987"/>
      <c r="AT199" s="987"/>
      <c r="AU199" s="987"/>
      <c r="AV199" s="987"/>
      <c r="AW199" s="987"/>
      <c r="AX199" s="987"/>
      <c r="AY199" s="987"/>
      <c r="AZ199" s="1012"/>
      <c r="BA199" s="1015"/>
      <c r="BB199" s="994"/>
      <c r="BC199" s="994"/>
      <c r="BD199" s="994"/>
      <c r="BE199" s="997"/>
    </row>
    <row r="200" spans="1:57" ht="30" customHeight="1">
      <c r="A200" s="916"/>
      <c r="B200" s="928"/>
      <c r="C200" s="918"/>
      <c r="D200" s="918"/>
      <c r="E200" s="1023"/>
      <c r="F200" s="918"/>
      <c r="G200" s="918"/>
      <c r="H200" s="180" t="s">
        <v>186</v>
      </c>
      <c r="I200" s="184" t="s">
        <v>49</v>
      </c>
      <c r="J200" s="939"/>
      <c r="K200" s="940"/>
      <c r="L200" s="925"/>
      <c r="M200" s="925"/>
      <c r="N200" s="918"/>
      <c r="O200" s="918"/>
      <c r="P200" s="181" t="s">
        <v>175</v>
      </c>
      <c r="Q200" s="182" t="s">
        <v>80</v>
      </c>
      <c r="R200" s="181">
        <f>+IFERROR(VLOOKUP(Q200,[3]DATOS!$E$2:$F$17,2,FALSE),"")</f>
        <v>15</v>
      </c>
      <c r="S200" s="934"/>
      <c r="T200" s="934"/>
      <c r="U200" s="919"/>
      <c r="V200" s="934"/>
      <c r="W200" s="934"/>
      <c r="X200" s="934"/>
      <c r="Y200" s="918"/>
      <c r="Z200" s="916"/>
      <c r="AA200" s="921"/>
      <c r="AB200" s="935"/>
      <c r="AC200" s="923"/>
      <c r="AD200" s="923"/>
      <c r="AE200" s="925"/>
      <c r="AF200" s="925"/>
      <c r="AG200" s="925"/>
      <c r="AH200" s="925"/>
      <c r="AI200" s="925"/>
      <c r="AJ200" s="1024"/>
      <c r="AK200" s="926"/>
      <c r="AL200" s="926"/>
      <c r="AM200" s="927"/>
      <c r="AN200" s="1025"/>
      <c r="AO200" s="1020"/>
      <c r="AP200" s="987"/>
      <c r="AQ200" s="987"/>
      <c r="AR200" s="987"/>
      <c r="AS200" s="987"/>
      <c r="AT200" s="987"/>
      <c r="AU200" s="987"/>
      <c r="AV200" s="987"/>
      <c r="AW200" s="987"/>
      <c r="AX200" s="987"/>
      <c r="AY200" s="987"/>
      <c r="AZ200" s="1012"/>
      <c r="BA200" s="1015"/>
      <c r="BB200" s="994"/>
      <c r="BC200" s="994"/>
      <c r="BD200" s="994"/>
      <c r="BE200" s="997"/>
    </row>
    <row r="201" spans="1:57" ht="30" customHeight="1">
      <c r="A201" s="916"/>
      <c r="B201" s="928"/>
      <c r="C201" s="918"/>
      <c r="D201" s="918"/>
      <c r="E201" s="1023"/>
      <c r="F201" s="918"/>
      <c r="G201" s="918"/>
      <c r="H201" s="180" t="s">
        <v>185</v>
      </c>
      <c r="I201" s="184" t="s">
        <v>49</v>
      </c>
      <c r="J201" s="939"/>
      <c r="K201" s="940"/>
      <c r="L201" s="925"/>
      <c r="M201" s="925"/>
      <c r="N201" s="918"/>
      <c r="O201" s="918"/>
      <c r="P201" s="181" t="s">
        <v>173</v>
      </c>
      <c r="Q201" s="182" t="s">
        <v>82</v>
      </c>
      <c r="R201" s="181">
        <f>+IFERROR(VLOOKUP(Q201,[3]DATOS!$E$2:$F$17,2,FALSE),"")</f>
        <v>15</v>
      </c>
      <c r="S201" s="934"/>
      <c r="T201" s="934"/>
      <c r="U201" s="919"/>
      <c r="V201" s="934"/>
      <c r="W201" s="934"/>
      <c r="X201" s="934"/>
      <c r="Y201" s="918"/>
      <c r="Z201" s="916"/>
      <c r="AA201" s="921"/>
      <c r="AB201" s="935"/>
      <c r="AC201" s="923"/>
      <c r="AD201" s="923"/>
      <c r="AE201" s="925"/>
      <c r="AF201" s="925"/>
      <c r="AG201" s="925"/>
      <c r="AH201" s="925"/>
      <c r="AI201" s="925"/>
      <c r="AJ201" s="1024"/>
      <c r="AK201" s="926"/>
      <c r="AL201" s="926"/>
      <c r="AM201" s="927"/>
      <c r="AN201" s="1025"/>
      <c r="AO201" s="1020"/>
      <c r="AP201" s="987"/>
      <c r="AQ201" s="987"/>
      <c r="AR201" s="987"/>
      <c r="AS201" s="987"/>
      <c r="AT201" s="987"/>
      <c r="AU201" s="987"/>
      <c r="AV201" s="987"/>
      <c r="AW201" s="987"/>
      <c r="AX201" s="987"/>
      <c r="AY201" s="987"/>
      <c r="AZ201" s="1012"/>
      <c r="BA201" s="1015"/>
      <c r="BB201" s="994"/>
      <c r="BC201" s="994"/>
      <c r="BD201" s="994"/>
      <c r="BE201" s="997"/>
    </row>
    <row r="202" spans="1:57" ht="30" customHeight="1">
      <c r="A202" s="916"/>
      <c r="B202" s="928"/>
      <c r="C202" s="918"/>
      <c r="D202" s="918"/>
      <c r="E202" s="1023"/>
      <c r="F202" s="918"/>
      <c r="G202" s="918"/>
      <c r="H202" s="180" t="s">
        <v>184</v>
      </c>
      <c r="I202" s="184" t="s">
        <v>48</v>
      </c>
      <c r="J202" s="939"/>
      <c r="K202" s="940"/>
      <c r="L202" s="925"/>
      <c r="M202" s="925"/>
      <c r="N202" s="918"/>
      <c r="O202" s="918"/>
      <c r="P202" s="181" t="s">
        <v>171</v>
      </c>
      <c r="Q202" s="182" t="s">
        <v>85</v>
      </c>
      <c r="R202" s="181">
        <f>+IFERROR(VLOOKUP(Q202,[3]DATOS!$E$2:$F$17,2,FALSE),"")</f>
        <v>15</v>
      </c>
      <c r="S202" s="934"/>
      <c r="T202" s="934"/>
      <c r="U202" s="919"/>
      <c r="V202" s="934"/>
      <c r="W202" s="934"/>
      <c r="X202" s="934"/>
      <c r="Y202" s="918"/>
      <c r="Z202" s="916"/>
      <c r="AA202" s="921"/>
      <c r="AB202" s="935"/>
      <c r="AC202" s="923"/>
      <c r="AD202" s="923"/>
      <c r="AE202" s="925"/>
      <c r="AF202" s="925"/>
      <c r="AG202" s="925"/>
      <c r="AH202" s="925"/>
      <c r="AI202" s="925"/>
      <c r="AJ202" s="1024"/>
      <c r="AK202" s="926"/>
      <c r="AL202" s="926"/>
      <c r="AM202" s="927"/>
      <c r="AN202" s="1025"/>
      <c r="AO202" s="1020"/>
      <c r="AP202" s="987"/>
      <c r="AQ202" s="987"/>
      <c r="AR202" s="987"/>
      <c r="AS202" s="987"/>
      <c r="AT202" s="987"/>
      <c r="AU202" s="987"/>
      <c r="AV202" s="987"/>
      <c r="AW202" s="987"/>
      <c r="AX202" s="987"/>
      <c r="AY202" s="987"/>
      <c r="AZ202" s="1012"/>
      <c r="BA202" s="1015"/>
      <c r="BB202" s="994"/>
      <c r="BC202" s="994"/>
      <c r="BD202" s="994"/>
      <c r="BE202" s="997"/>
    </row>
    <row r="203" spans="1:57" ht="30" customHeight="1">
      <c r="A203" s="916"/>
      <c r="B203" s="928"/>
      <c r="C203" s="918"/>
      <c r="D203" s="918"/>
      <c r="E203" s="1023"/>
      <c r="F203" s="918"/>
      <c r="G203" s="918"/>
      <c r="H203" s="180" t="s">
        <v>183</v>
      </c>
      <c r="I203" s="184" t="s">
        <v>48</v>
      </c>
      <c r="J203" s="939"/>
      <c r="K203" s="940"/>
      <c r="L203" s="925"/>
      <c r="M203" s="925"/>
      <c r="N203" s="918"/>
      <c r="O203" s="918"/>
      <c r="P203" s="181" t="s">
        <v>170</v>
      </c>
      <c r="Q203" s="182" t="s">
        <v>98</v>
      </c>
      <c r="R203" s="181">
        <f>+IFERROR(VLOOKUP(Q203,[3]DATOS!$E$2:$F$17,2,FALSE),"")</f>
        <v>15</v>
      </c>
      <c r="S203" s="934"/>
      <c r="T203" s="934"/>
      <c r="U203" s="919"/>
      <c r="V203" s="934"/>
      <c r="W203" s="934"/>
      <c r="X203" s="934"/>
      <c r="Y203" s="918"/>
      <c r="Z203" s="916"/>
      <c r="AA203" s="921"/>
      <c r="AB203" s="935"/>
      <c r="AC203" s="923"/>
      <c r="AD203" s="923"/>
      <c r="AE203" s="925"/>
      <c r="AF203" s="925"/>
      <c r="AG203" s="925"/>
      <c r="AH203" s="925"/>
      <c r="AI203" s="925"/>
      <c r="AJ203" s="1024"/>
      <c r="AK203" s="926"/>
      <c r="AL203" s="926"/>
      <c r="AM203" s="927"/>
      <c r="AN203" s="1025"/>
      <c r="AO203" s="1020"/>
      <c r="AP203" s="987"/>
      <c r="AQ203" s="987"/>
      <c r="AR203" s="987"/>
      <c r="AS203" s="987"/>
      <c r="AT203" s="987"/>
      <c r="AU203" s="987"/>
      <c r="AV203" s="987"/>
      <c r="AW203" s="987"/>
      <c r="AX203" s="987"/>
      <c r="AY203" s="987"/>
      <c r="AZ203" s="1012"/>
      <c r="BA203" s="1015"/>
      <c r="BB203" s="994"/>
      <c r="BC203" s="994"/>
      <c r="BD203" s="994"/>
      <c r="BE203" s="997"/>
    </row>
    <row r="204" spans="1:57" ht="30" customHeight="1">
      <c r="A204" s="916"/>
      <c r="B204" s="928"/>
      <c r="C204" s="918"/>
      <c r="D204" s="918"/>
      <c r="E204" s="1023"/>
      <c r="F204" s="918"/>
      <c r="G204" s="918"/>
      <c r="H204" s="180" t="s">
        <v>182</v>
      </c>
      <c r="I204" s="184" t="s">
        <v>48</v>
      </c>
      <c r="J204" s="939"/>
      <c r="K204" s="940"/>
      <c r="L204" s="925"/>
      <c r="M204" s="925"/>
      <c r="N204" s="918"/>
      <c r="O204" s="918"/>
      <c r="P204" s="181" t="s">
        <v>168</v>
      </c>
      <c r="Q204" s="182" t="s">
        <v>87</v>
      </c>
      <c r="R204" s="181">
        <f>+IFERROR(VLOOKUP(Q204,[3]DATOS!$E$2:$F$17,2,FALSE),"")</f>
        <v>10</v>
      </c>
      <c r="S204" s="934"/>
      <c r="T204" s="934"/>
      <c r="U204" s="919"/>
      <c r="V204" s="934"/>
      <c r="W204" s="934"/>
      <c r="X204" s="934"/>
      <c r="Y204" s="918"/>
      <c r="Z204" s="916"/>
      <c r="AA204" s="921"/>
      <c r="AB204" s="935"/>
      <c r="AC204" s="923"/>
      <c r="AD204" s="923"/>
      <c r="AE204" s="925"/>
      <c r="AF204" s="925"/>
      <c r="AG204" s="925"/>
      <c r="AH204" s="925"/>
      <c r="AI204" s="925"/>
      <c r="AJ204" s="1024"/>
      <c r="AK204" s="926"/>
      <c r="AL204" s="926"/>
      <c r="AM204" s="927"/>
      <c r="AN204" s="1025"/>
      <c r="AO204" s="1020"/>
      <c r="AP204" s="987"/>
      <c r="AQ204" s="987"/>
      <c r="AR204" s="987"/>
      <c r="AS204" s="987"/>
      <c r="AT204" s="987"/>
      <c r="AU204" s="987"/>
      <c r="AV204" s="987"/>
      <c r="AW204" s="987"/>
      <c r="AX204" s="987"/>
      <c r="AY204" s="987"/>
      <c r="AZ204" s="1012"/>
      <c r="BA204" s="1015"/>
      <c r="BB204" s="994"/>
      <c r="BC204" s="994"/>
      <c r="BD204" s="994"/>
      <c r="BE204" s="997"/>
    </row>
    <row r="205" spans="1:57" ht="72" customHeight="1">
      <c r="A205" s="916"/>
      <c r="B205" s="928"/>
      <c r="C205" s="918"/>
      <c r="D205" s="918"/>
      <c r="E205" s="1023"/>
      <c r="F205" s="918"/>
      <c r="G205" s="918"/>
      <c r="H205" s="180" t="s">
        <v>181</v>
      </c>
      <c r="I205" s="184" t="s">
        <v>49</v>
      </c>
      <c r="J205" s="939"/>
      <c r="K205" s="940"/>
      <c r="L205" s="925"/>
      <c r="M205" s="925"/>
      <c r="N205" s="918"/>
      <c r="O205" s="918"/>
      <c r="P205" s="934"/>
      <c r="Q205" s="919"/>
      <c r="R205" s="934"/>
      <c r="S205" s="934"/>
      <c r="T205" s="934"/>
      <c r="U205" s="919"/>
      <c r="V205" s="934"/>
      <c r="W205" s="934"/>
      <c r="X205" s="934"/>
      <c r="Y205" s="918"/>
      <c r="Z205" s="916"/>
      <c r="AA205" s="921"/>
      <c r="AB205" s="935"/>
      <c r="AC205" s="923"/>
      <c r="AD205" s="923"/>
      <c r="AE205" s="925"/>
      <c r="AF205" s="925"/>
      <c r="AG205" s="925"/>
      <c r="AH205" s="925"/>
      <c r="AI205" s="925"/>
      <c r="AJ205" s="1024"/>
      <c r="AK205" s="926"/>
      <c r="AL205" s="926"/>
      <c r="AM205" s="927"/>
      <c r="AN205" s="1025"/>
      <c r="AO205" s="1021"/>
      <c r="AP205" s="988"/>
      <c r="AQ205" s="988"/>
      <c r="AR205" s="988"/>
      <c r="AS205" s="988"/>
      <c r="AT205" s="988"/>
      <c r="AU205" s="988"/>
      <c r="AV205" s="988"/>
      <c r="AW205" s="988"/>
      <c r="AX205" s="988"/>
      <c r="AY205" s="988"/>
      <c r="AZ205" s="1013"/>
      <c r="BA205" s="1016"/>
      <c r="BB205" s="995"/>
      <c r="BC205" s="995"/>
      <c r="BD205" s="995"/>
      <c r="BE205" s="998"/>
    </row>
    <row r="206" spans="1:57" ht="45" customHeight="1">
      <c r="A206" s="916"/>
      <c r="B206" s="928"/>
      <c r="C206" s="918"/>
      <c r="D206" s="918"/>
      <c r="E206" s="1023"/>
      <c r="F206" s="918"/>
      <c r="G206" s="918"/>
      <c r="H206" s="180" t="s">
        <v>180</v>
      </c>
      <c r="I206" s="184" t="s">
        <v>48</v>
      </c>
      <c r="J206" s="939"/>
      <c r="K206" s="940"/>
      <c r="L206" s="925"/>
      <c r="M206" s="925"/>
      <c r="N206" s="918"/>
      <c r="O206" s="918"/>
      <c r="P206" s="934"/>
      <c r="Q206" s="919"/>
      <c r="R206" s="934"/>
      <c r="S206" s="934"/>
      <c r="T206" s="934"/>
      <c r="U206" s="919"/>
      <c r="V206" s="934"/>
      <c r="W206" s="934"/>
      <c r="X206" s="934"/>
      <c r="Y206" s="918"/>
      <c r="Z206" s="916"/>
      <c r="AA206" s="921"/>
      <c r="AB206" s="935"/>
      <c r="AC206" s="923"/>
      <c r="AD206" s="923"/>
      <c r="AE206" s="925"/>
      <c r="AF206" s="925"/>
      <c r="AG206" s="925"/>
      <c r="AH206" s="925"/>
      <c r="AI206" s="925"/>
      <c r="AJ206" s="1024"/>
      <c r="AK206" s="926"/>
      <c r="AL206" s="926"/>
      <c r="AM206" s="927"/>
      <c r="AN206" s="1025"/>
      <c r="AO206" s="999"/>
      <c r="AP206" s="919"/>
      <c r="AQ206" s="919"/>
      <c r="AR206" s="919"/>
      <c r="AS206" s="919"/>
      <c r="AT206" s="919"/>
      <c r="AU206" s="919"/>
      <c r="AV206" s="919"/>
      <c r="AW206" s="919"/>
      <c r="AX206" s="919"/>
      <c r="AY206" s="919"/>
      <c r="AZ206" s="1003"/>
      <c r="BA206" s="1004"/>
      <c r="BB206" s="1000"/>
      <c r="BC206" s="1000"/>
      <c r="BD206" s="1000"/>
      <c r="BE206" s="1001"/>
    </row>
    <row r="207" spans="1:57" ht="45" customHeight="1">
      <c r="A207" s="916"/>
      <c r="B207" s="928"/>
      <c r="C207" s="918"/>
      <c r="D207" s="918"/>
      <c r="E207" s="1023"/>
      <c r="F207" s="918"/>
      <c r="G207" s="918"/>
      <c r="H207" s="180" t="s">
        <v>178</v>
      </c>
      <c r="I207" s="184" t="s">
        <v>48</v>
      </c>
      <c r="J207" s="939"/>
      <c r="K207" s="940"/>
      <c r="L207" s="925"/>
      <c r="M207" s="925"/>
      <c r="N207" s="918"/>
      <c r="O207" s="918"/>
      <c r="P207" s="934"/>
      <c r="Q207" s="919"/>
      <c r="R207" s="934"/>
      <c r="S207" s="934"/>
      <c r="T207" s="934"/>
      <c r="U207" s="919"/>
      <c r="V207" s="934"/>
      <c r="W207" s="934"/>
      <c r="X207" s="934"/>
      <c r="Y207" s="918"/>
      <c r="Z207" s="916"/>
      <c r="AA207" s="921"/>
      <c r="AB207" s="935"/>
      <c r="AC207" s="923"/>
      <c r="AD207" s="923"/>
      <c r="AE207" s="925"/>
      <c r="AF207" s="925"/>
      <c r="AG207" s="925"/>
      <c r="AH207" s="925"/>
      <c r="AI207" s="925"/>
      <c r="AJ207" s="1024"/>
      <c r="AK207" s="926"/>
      <c r="AL207" s="926"/>
      <c r="AM207" s="927"/>
      <c r="AN207" s="1025"/>
      <c r="AO207" s="999"/>
      <c r="AP207" s="919"/>
      <c r="AQ207" s="919"/>
      <c r="AR207" s="919"/>
      <c r="AS207" s="919"/>
      <c r="AT207" s="919"/>
      <c r="AU207" s="919"/>
      <c r="AV207" s="919"/>
      <c r="AW207" s="919"/>
      <c r="AX207" s="919"/>
      <c r="AY207" s="919"/>
      <c r="AZ207" s="1003"/>
      <c r="BA207" s="1004"/>
      <c r="BB207" s="1000"/>
      <c r="BC207" s="1000"/>
      <c r="BD207" s="1000"/>
      <c r="BE207" s="1001"/>
    </row>
    <row r="208" spans="1:57" ht="45" customHeight="1">
      <c r="A208" s="916"/>
      <c r="B208" s="928"/>
      <c r="C208" s="918"/>
      <c r="D208" s="918"/>
      <c r="E208" s="1023"/>
      <c r="F208" s="918"/>
      <c r="G208" s="918"/>
      <c r="H208" s="180" t="s">
        <v>176</v>
      </c>
      <c r="I208" s="184" t="s">
        <v>48</v>
      </c>
      <c r="J208" s="939"/>
      <c r="K208" s="940"/>
      <c r="L208" s="925"/>
      <c r="M208" s="925"/>
      <c r="N208" s="918"/>
      <c r="O208" s="918"/>
      <c r="P208" s="934"/>
      <c r="Q208" s="919"/>
      <c r="R208" s="934"/>
      <c r="S208" s="934"/>
      <c r="T208" s="934"/>
      <c r="U208" s="919"/>
      <c r="V208" s="934"/>
      <c r="W208" s="934"/>
      <c r="X208" s="934"/>
      <c r="Y208" s="918"/>
      <c r="Z208" s="916"/>
      <c r="AA208" s="921"/>
      <c r="AB208" s="935"/>
      <c r="AC208" s="923"/>
      <c r="AD208" s="923"/>
      <c r="AE208" s="925"/>
      <c r="AF208" s="925"/>
      <c r="AG208" s="925"/>
      <c r="AH208" s="925"/>
      <c r="AI208" s="925"/>
      <c r="AJ208" s="1024"/>
      <c r="AK208" s="926"/>
      <c r="AL208" s="926"/>
      <c r="AM208" s="927"/>
      <c r="AN208" s="1025"/>
      <c r="AO208" s="999"/>
      <c r="AP208" s="919"/>
      <c r="AQ208" s="919"/>
      <c r="AR208" s="919"/>
      <c r="AS208" s="919"/>
      <c r="AT208" s="919"/>
      <c r="AU208" s="919"/>
      <c r="AV208" s="919"/>
      <c r="AW208" s="919"/>
      <c r="AX208" s="919"/>
      <c r="AY208" s="919"/>
      <c r="AZ208" s="1003"/>
      <c r="BA208" s="1004"/>
      <c r="BB208" s="1000"/>
      <c r="BC208" s="1000"/>
      <c r="BD208" s="1000"/>
      <c r="BE208" s="1001"/>
    </row>
    <row r="209" spans="1:57" ht="45" customHeight="1">
      <c r="A209" s="916"/>
      <c r="B209" s="928"/>
      <c r="C209" s="918"/>
      <c r="D209" s="918"/>
      <c r="E209" s="917"/>
      <c r="F209" s="918"/>
      <c r="G209" s="918"/>
      <c r="H209" s="180" t="s">
        <v>174</v>
      </c>
      <c r="I209" s="184" t="s">
        <v>48</v>
      </c>
      <c r="J209" s="939"/>
      <c r="K209" s="940"/>
      <c r="L209" s="925"/>
      <c r="M209" s="925"/>
      <c r="N209" s="917"/>
      <c r="O209" s="918"/>
      <c r="P209" s="181" t="s">
        <v>179</v>
      </c>
      <c r="Q209" s="182"/>
      <c r="R209" s="181" t="str">
        <f>+IFERROR(VLOOKUP(Q209,[3]DATOS!$E$2:$F$17,2,FALSE),"")</f>
        <v/>
      </c>
      <c r="S209" s="934">
        <f>SUM(R209:R215)</f>
        <v>0</v>
      </c>
      <c r="T209" s="934" t="str">
        <f>+IF(AND(S209&lt;=100,S209&gt;=96),"Fuerte",IF(AND(S209&lt;=95,S209&gt;=86),"Moderado",IF(AND(S209&lt;=85,J209&gt;=0),"Débil"," ")))</f>
        <v>Débil</v>
      </c>
      <c r="U209" s="919"/>
      <c r="V209" s="934">
        <f>IF(AND(EXACT(T209,"Fuerte"),(EXACT(U209,"Fuerte"))),"Fuerte",IF(AND(EXACT(T209,"Fuerte"),(EXACT(U209,"Moderado"))),"Moderado",IF(AND(EXACT(T209,"Fuerte"),(EXACT(U209,"Débil"))),"Débil",IF(AND(EXACT(T209,"Moderado"),(EXACT(U209,"Fuerte"))),"Moderado",IF(AND(EXACT(T209,"Moderado"),(EXACT(U209,"Moderado"))),"Moderado",IF(AND(EXACT(T209,"Moderado"),(EXACT(U209,"Débil"))),"Débil",IF(AND(EXACT(T209,"Débil"),(EXACT(U209,"Fuerte"))),"Débil",IF(AND(EXACT(T209,"Débil"),(EXACT(U209,"Moderado"))),"Débil",IF(AND(EXACT(T209,"Débil"),(EXACT(U209,"Débil"))),"Débil",)))))))))</f>
        <v>0</v>
      </c>
      <c r="W209" s="934" t="b">
        <f>IF(V209="Fuerte",100,IF(V209="Moderado",50,IF(V209="Débil",0)))</f>
        <v>0</v>
      </c>
      <c r="X209" s="934"/>
      <c r="Y209" s="918"/>
      <c r="Z209" s="916"/>
      <c r="AA209" s="921"/>
      <c r="AB209" s="935"/>
      <c r="AC209" s="923"/>
      <c r="AD209" s="923"/>
      <c r="AE209" s="925"/>
      <c r="AF209" s="925"/>
      <c r="AG209" s="925"/>
      <c r="AH209" s="925"/>
      <c r="AI209" s="925"/>
      <c r="AJ209" s="1022" t="s">
        <v>1010</v>
      </c>
      <c r="AK209" s="926"/>
      <c r="AL209" s="926"/>
      <c r="AM209" s="927"/>
      <c r="AN209" s="1025" t="s">
        <v>1068</v>
      </c>
      <c r="AO209" s="999"/>
      <c r="AP209" s="919"/>
      <c r="AQ209" s="919"/>
      <c r="AR209" s="919"/>
      <c r="AS209" s="919"/>
      <c r="AT209" s="919"/>
      <c r="AU209" s="919"/>
      <c r="AV209" s="919"/>
      <c r="AW209" s="919"/>
      <c r="AX209" s="919"/>
      <c r="AY209" s="919"/>
      <c r="AZ209" s="1003"/>
      <c r="BA209" s="1004"/>
      <c r="BB209" s="1000"/>
      <c r="BC209" s="1000"/>
      <c r="BD209" s="1000"/>
      <c r="BE209" s="1001"/>
    </row>
    <row r="210" spans="1:57" ht="45" customHeight="1">
      <c r="A210" s="916"/>
      <c r="B210" s="928"/>
      <c r="C210" s="918"/>
      <c r="D210" s="918"/>
      <c r="E210" s="917"/>
      <c r="F210" s="918"/>
      <c r="G210" s="918"/>
      <c r="H210" s="183" t="s">
        <v>172</v>
      </c>
      <c r="I210" s="184" t="s">
        <v>48</v>
      </c>
      <c r="J210" s="939"/>
      <c r="K210" s="940"/>
      <c r="L210" s="925"/>
      <c r="M210" s="925"/>
      <c r="N210" s="917"/>
      <c r="O210" s="918"/>
      <c r="P210" s="181" t="s">
        <v>177</v>
      </c>
      <c r="Q210" s="182"/>
      <c r="R210" s="181" t="str">
        <f>+IFERROR(VLOOKUP(Q210,[3]DATOS!$E$2:$F$17,2,FALSE),"")</f>
        <v/>
      </c>
      <c r="S210" s="934"/>
      <c r="T210" s="934"/>
      <c r="U210" s="919"/>
      <c r="V210" s="934"/>
      <c r="W210" s="934"/>
      <c r="X210" s="934"/>
      <c r="Y210" s="918"/>
      <c r="Z210" s="916"/>
      <c r="AA210" s="921"/>
      <c r="AB210" s="935"/>
      <c r="AC210" s="923"/>
      <c r="AD210" s="923"/>
      <c r="AE210" s="925"/>
      <c r="AF210" s="925"/>
      <c r="AG210" s="925"/>
      <c r="AH210" s="925"/>
      <c r="AI210" s="925"/>
      <c r="AJ210" s="1022"/>
      <c r="AK210" s="926"/>
      <c r="AL210" s="926"/>
      <c r="AM210" s="927"/>
      <c r="AN210" s="1025"/>
      <c r="AO210" s="999"/>
      <c r="AP210" s="919"/>
      <c r="AQ210" s="919"/>
      <c r="AR210" s="919"/>
      <c r="AS210" s="919"/>
      <c r="AT210" s="919"/>
      <c r="AU210" s="919"/>
      <c r="AV210" s="919"/>
      <c r="AW210" s="919"/>
      <c r="AX210" s="919"/>
      <c r="AY210" s="919"/>
      <c r="AZ210" s="1003"/>
      <c r="BA210" s="1004"/>
      <c r="BB210" s="1000"/>
      <c r="BC210" s="1000"/>
      <c r="BD210" s="1000"/>
      <c r="BE210" s="1001"/>
    </row>
    <row r="211" spans="1:57" ht="45" customHeight="1">
      <c r="A211" s="916"/>
      <c r="B211" s="928"/>
      <c r="C211" s="918"/>
      <c r="D211" s="918"/>
      <c r="E211" s="917"/>
      <c r="F211" s="918"/>
      <c r="G211" s="918"/>
      <c r="H211" s="183" t="s">
        <v>169</v>
      </c>
      <c r="I211" s="184" t="s">
        <v>48</v>
      </c>
      <c r="J211" s="939"/>
      <c r="K211" s="940"/>
      <c r="L211" s="925"/>
      <c r="M211" s="925"/>
      <c r="N211" s="917"/>
      <c r="O211" s="918"/>
      <c r="P211" s="181" t="s">
        <v>175</v>
      </c>
      <c r="Q211" s="182"/>
      <c r="R211" s="181" t="str">
        <f>+IFERROR(VLOOKUP(Q211,[3]DATOS!$E$2:$F$17,2,FALSE),"")</f>
        <v/>
      </c>
      <c r="S211" s="934"/>
      <c r="T211" s="934"/>
      <c r="U211" s="919"/>
      <c r="V211" s="934"/>
      <c r="W211" s="934"/>
      <c r="X211" s="934"/>
      <c r="Y211" s="918"/>
      <c r="Z211" s="916"/>
      <c r="AA211" s="921"/>
      <c r="AB211" s="935"/>
      <c r="AC211" s="923"/>
      <c r="AD211" s="923"/>
      <c r="AE211" s="925"/>
      <c r="AF211" s="925"/>
      <c r="AG211" s="925"/>
      <c r="AH211" s="925"/>
      <c r="AI211" s="925"/>
      <c r="AJ211" s="1022"/>
      <c r="AK211" s="926"/>
      <c r="AL211" s="926"/>
      <c r="AM211" s="927"/>
      <c r="AN211" s="1025"/>
      <c r="AO211" s="999"/>
      <c r="AP211" s="919"/>
      <c r="AQ211" s="919"/>
      <c r="AR211" s="919"/>
      <c r="AS211" s="919"/>
      <c r="AT211" s="919"/>
      <c r="AU211" s="919"/>
      <c r="AV211" s="919"/>
      <c r="AW211" s="919"/>
      <c r="AX211" s="919"/>
      <c r="AY211" s="919"/>
      <c r="AZ211" s="1003"/>
      <c r="BA211" s="1004"/>
      <c r="BB211" s="1000"/>
      <c r="BC211" s="1000"/>
      <c r="BD211" s="1000"/>
      <c r="BE211" s="1001"/>
    </row>
    <row r="212" spans="1:57" ht="45" customHeight="1">
      <c r="A212" s="916"/>
      <c r="B212" s="928"/>
      <c r="C212" s="918"/>
      <c r="D212" s="918"/>
      <c r="E212" s="917"/>
      <c r="F212" s="918"/>
      <c r="G212" s="918"/>
      <c r="H212" s="183" t="s">
        <v>167</v>
      </c>
      <c r="I212" s="184" t="s">
        <v>48</v>
      </c>
      <c r="J212" s="939"/>
      <c r="K212" s="940"/>
      <c r="L212" s="925"/>
      <c r="M212" s="925"/>
      <c r="N212" s="917"/>
      <c r="O212" s="918"/>
      <c r="P212" s="181" t="s">
        <v>173</v>
      </c>
      <c r="Q212" s="182"/>
      <c r="R212" s="181" t="str">
        <f>+IFERROR(VLOOKUP(Q212,[3]DATOS!$E$2:$F$17,2,FALSE),"")</f>
        <v/>
      </c>
      <c r="S212" s="934"/>
      <c r="T212" s="934"/>
      <c r="U212" s="919"/>
      <c r="V212" s="934"/>
      <c r="W212" s="934"/>
      <c r="X212" s="934"/>
      <c r="Y212" s="918"/>
      <c r="Z212" s="916"/>
      <c r="AA212" s="921"/>
      <c r="AB212" s="935"/>
      <c r="AC212" s="923"/>
      <c r="AD212" s="923"/>
      <c r="AE212" s="925"/>
      <c r="AF212" s="925"/>
      <c r="AG212" s="925"/>
      <c r="AH212" s="925"/>
      <c r="AI212" s="925"/>
      <c r="AJ212" s="1022"/>
      <c r="AK212" s="926"/>
      <c r="AL212" s="926"/>
      <c r="AM212" s="927"/>
      <c r="AN212" s="1025"/>
      <c r="AO212" s="999"/>
      <c r="AP212" s="919"/>
      <c r="AQ212" s="919"/>
      <c r="AR212" s="919"/>
      <c r="AS212" s="919"/>
      <c r="AT212" s="919"/>
      <c r="AU212" s="919"/>
      <c r="AV212" s="919"/>
      <c r="AW212" s="919"/>
      <c r="AX212" s="919"/>
      <c r="AY212" s="919"/>
      <c r="AZ212" s="1003"/>
      <c r="BA212" s="1004"/>
      <c r="BB212" s="1000"/>
      <c r="BC212" s="1000"/>
      <c r="BD212" s="1000"/>
      <c r="BE212" s="1001"/>
    </row>
    <row r="213" spans="1:57" ht="45" customHeight="1">
      <c r="A213" s="916"/>
      <c r="B213" s="928"/>
      <c r="C213" s="918"/>
      <c r="D213" s="918"/>
      <c r="E213" s="917"/>
      <c r="F213" s="918"/>
      <c r="G213" s="918"/>
      <c r="H213" s="183" t="s">
        <v>166</v>
      </c>
      <c r="I213" s="184" t="s">
        <v>49</v>
      </c>
      <c r="J213" s="939"/>
      <c r="K213" s="940"/>
      <c r="L213" s="925"/>
      <c r="M213" s="925"/>
      <c r="N213" s="917"/>
      <c r="O213" s="918"/>
      <c r="P213" s="181" t="s">
        <v>171</v>
      </c>
      <c r="Q213" s="182"/>
      <c r="R213" s="181" t="str">
        <f>+IFERROR(VLOOKUP(Q213,[3]DATOS!$E$2:$F$17,2,FALSE),"")</f>
        <v/>
      </c>
      <c r="S213" s="934"/>
      <c r="T213" s="934"/>
      <c r="U213" s="919"/>
      <c r="V213" s="934"/>
      <c r="W213" s="934"/>
      <c r="X213" s="934"/>
      <c r="Y213" s="918"/>
      <c r="Z213" s="916"/>
      <c r="AA213" s="921"/>
      <c r="AB213" s="935"/>
      <c r="AC213" s="923"/>
      <c r="AD213" s="923"/>
      <c r="AE213" s="925"/>
      <c r="AF213" s="925"/>
      <c r="AG213" s="925"/>
      <c r="AH213" s="925"/>
      <c r="AI213" s="925"/>
      <c r="AJ213" s="1022"/>
      <c r="AK213" s="926"/>
      <c r="AL213" s="926"/>
      <c r="AM213" s="927"/>
      <c r="AN213" s="1025"/>
      <c r="AO213" s="999"/>
      <c r="AP213" s="919"/>
      <c r="AQ213" s="919"/>
      <c r="AR213" s="919"/>
      <c r="AS213" s="919"/>
      <c r="AT213" s="919"/>
      <c r="AU213" s="919"/>
      <c r="AV213" s="919"/>
      <c r="AW213" s="919"/>
      <c r="AX213" s="919"/>
      <c r="AY213" s="919"/>
      <c r="AZ213" s="1003"/>
      <c r="BA213" s="1004"/>
      <c r="BB213" s="1000"/>
      <c r="BC213" s="1000"/>
      <c r="BD213" s="1000"/>
      <c r="BE213" s="1001"/>
    </row>
    <row r="214" spans="1:57" ht="45" customHeight="1">
      <c r="A214" s="916"/>
      <c r="B214" s="928"/>
      <c r="C214" s="918"/>
      <c r="D214" s="918"/>
      <c r="E214" s="917"/>
      <c r="F214" s="918"/>
      <c r="G214" s="918"/>
      <c r="H214" s="183" t="s">
        <v>165</v>
      </c>
      <c r="I214" s="184" t="s">
        <v>49</v>
      </c>
      <c r="J214" s="939"/>
      <c r="K214" s="940"/>
      <c r="L214" s="925"/>
      <c r="M214" s="925"/>
      <c r="N214" s="917"/>
      <c r="O214" s="918"/>
      <c r="P214" s="181" t="s">
        <v>170</v>
      </c>
      <c r="Q214" s="182"/>
      <c r="R214" s="181" t="str">
        <f>+IFERROR(VLOOKUP(Q214,[3]DATOS!$E$2:$F$17,2,FALSE),"")</f>
        <v/>
      </c>
      <c r="S214" s="934"/>
      <c r="T214" s="934"/>
      <c r="U214" s="919"/>
      <c r="V214" s="934"/>
      <c r="W214" s="934"/>
      <c r="X214" s="934"/>
      <c r="Y214" s="918"/>
      <c r="Z214" s="916"/>
      <c r="AA214" s="921"/>
      <c r="AB214" s="935"/>
      <c r="AC214" s="923"/>
      <c r="AD214" s="923"/>
      <c r="AE214" s="925"/>
      <c r="AF214" s="925"/>
      <c r="AG214" s="925"/>
      <c r="AH214" s="925"/>
      <c r="AI214" s="925"/>
      <c r="AJ214" s="1022"/>
      <c r="AK214" s="926"/>
      <c r="AL214" s="926"/>
      <c r="AM214" s="927"/>
      <c r="AN214" s="1025"/>
      <c r="AO214" s="999"/>
      <c r="AP214" s="919"/>
      <c r="AQ214" s="919"/>
      <c r="AR214" s="919"/>
      <c r="AS214" s="919"/>
      <c r="AT214" s="919"/>
      <c r="AU214" s="919"/>
      <c r="AV214" s="919"/>
      <c r="AW214" s="919"/>
      <c r="AX214" s="919"/>
      <c r="AY214" s="919"/>
      <c r="AZ214" s="1003"/>
      <c r="BA214" s="1004"/>
      <c r="BB214" s="1000"/>
      <c r="BC214" s="1000"/>
      <c r="BD214" s="1000"/>
      <c r="BE214" s="1001"/>
    </row>
    <row r="215" spans="1:57" ht="45" customHeight="1">
      <c r="A215" s="916"/>
      <c r="B215" s="928"/>
      <c r="C215" s="918"/>
      <c r="D215" s="918"/>
      <c r="E215" s="917"/>
      <c r="F215" s="918"/>
      <c r="G215" s="918"/>
      <c r="H215" s="183" t="s">
        <v>164</v>
      </c>
      <c r="I215" s="184" t="s">
        <v>49</v>
      </c>
      <c r="J215" s="939"/>
      <c r="K215" s="940"/>
      <c r="L215" s="925"/>
      <c r="M215" s="925"/>
      <c r="N215" s="917"/>
      <c r="O215" s="918"/>
      <c r="P215" s="181" t="s">
        <v>168</v>
      </c>
      <c r="Q215" s="182"/>
      <c r="R215" s="181" t="str">
        <f>+IFERROR(VLOOKUP(Q215,[3]DATOS!$E$2:$F$17,2,FALSE),"")</f>
        <v/>
      </c>
      <c r="S215" s="934"/>
      <c r="T215" s="934"/>
      <c r="U215" s="919"/>
      <c r="V215" s="934"/>
      <c r="W215" s="934"/>
      <c r="X215" s="934"/>
      <c r="Y215" s="918"/>
      <c r="Z215" s="916"/>
      <c r="AA215" s="921"/>
      <c r="AB215" s="935"/>
      <c r="AC215" s="923"/>
      <c r="AD215" s="923"/>
      <c r="AE215" s="925"/>
      <c r="AF215" s="925"/>
      <c r="AG215" s="925"/>
      <c r="AH215" s="925"/>
      <c r="AI215" s="925"/>
      <c r="AJ215" s="1022"/>
      <c r="AK215" s="926"/>
      <c r="AL215" s="926"/>
      <c r="AM215" s="927"/>
      <c r="AN215" s="1025"/>
      <c r="AO215" s="999"/>
      <c r="AP215" s="919"/>
      <c r="AQ215" s="919"/>
      <c r="AR215" s="919"/>
      <c r="AS215" s="919"/>
      <c r="AT215" s="919"/>
      <c r="AU215" s="919"/>
      <c r="AV215" s="919"/>
      <c r="AW215" s="919"/>
      <c r="AX215" s="919"/>
      <c r="AY215" s="919"/>
      <c r="AZ215" s="1003"/>
      <c r="BA215" s="1004"/>
      <c r="BB215" s="1000"/>
      <c r="BC215" s="1000"/>
      <c r="BD215" s="1000"/>
      <c r="BE215" s="1001"/>
    </row>
    <row r="216" spans="1:57" ht="45" customHeight="1" thickBot="1">
      <c r="A216" s="916"/>
      <c r="B216" s="928"/>
      <c r="C216" s="918"/>
      <c r="D216" s="918"/>
      <c r="E216" s="917"/>
      <c r="F216" s="918"/>
      <c r="G216" s="918"/>
      <c r="H216" s="183" t="s">
        <v>163</v>
      </c>
      <c r="I216" s="184" t="s">
        <v>49</v>
      </c>
      <c r="J216" s="939"/>
      <c r="K216" s="940"/>
      <c r="L216" s="925"/>
      <c r="M216" s="925"/>
      <c r="N216" s="917"/>
      <c r="O216" s="918"/>
      <c r="P216" s="181"/>
      <c r="Q216" s="182"/>
      <c r="R216" s="181"/>
      <c r="S216" s="934"/>
      <c r="T216" s="934"/>
      <c r="U216" s="919"/>
      <c r="V216" s="934"/>
      <c r="W216" s="934"/>
      <c r="X216" s="934"/>
      <c r="Y216" s="918"/>
      <c r="Z216" s="916"/>
      <c r="AA216" s="921"/>
      <c r="AB216" s="935"/>
      <c r="AC216" s="923"/>
      <c r="AD216" s="923"/>
      <c r="AE216" s="925"/>
      <c r="AF216" s="925"/>
      <c r="AG216" s="925"/>
      <c r="AH216" s="925"/>
      <c r="AI216" s="925"/>
      <c r="AJ216" s="1022"/>
      <c r="AK216" s="926"/>
      <c r="AL216" s="926"/>
      <c r="AM216" s="927"/>
      <c r="AN216" s="1025"/>
      <c r="AO216" s="999"/>
      <c r="AP216" s="919"/>
      <c r="AQ216" s="919"/>
      <c r="AR216" s="919"/>
      <c r="AS216" s="919"/>
      <c r="AT216" s="919"/>
      <c r="AU216" s="919"/>
      <c r="AV216" s="919"/>
      <c r="AW216" s="919"/>
      <c r="AX216" s="919"/>
      <c r="AY216" s="919"/>
      <c r="AZ216" s="1003"/>
      <c r="BA216" s="1004"/>
      <c r="BB216" s="1000"/>
      <c r="BC216" s="1000"/>
      <c r="BD216" s="1000"/>
      <c r="BE216" s="1001"/>
    </row>
    <row r="217" spans="1:57" ht="46.5" customHeight="1">
      <c r="A217" s="916">
        <v>12</v>
      </c>
      <c r="B217" s="928" t="s">
        <v>650</v>
      </c>
      <c r="C217" s="918" t="s">
        <v>653</v>
      </c>
      <c r="D217" s="918" t="s">
        <v>32</v>
      </c>
      <c r="E217" s="1023" t="s">
        <v>237</v>
      </c>
      <c r="F217" s="918" t="s">
        <v>1011</v>
      </c>
      <c r="G217" s="918" t="s">
        <v>100</v>
      </c>
      <c r="H217" s="180" t="s">
        <v>194</v>
      </c>
      <c r="I217" s="184" t="s">
        <v>48</v>
      </c>
      <c r="J217" s="939">
        <f>COUNTIF(I217:I235,"Si")</f>
        <v>13</v>
      </c>
      <c r="K217" s="940" t="str">
        <f>+IF(AND(J217&lt;6,J217&gt;0),"Moderado",IF(AND(J217&lt;12,J217&gt;5),"Mayor",IF(AND(J217&lt;20,J217&gt;11),"Catastrófico","Responda las Preguntas de Impacto")))</f>
        <v>Catastrófico</v>
      </c>
      <c r="L217" s="925" t="str">
        <f>IF(AND(EXACT(G217,"Rara vez"),(EXACT(K217,"Moderado"))),"Moderado",IF(AND(EXACT(G217,"Rara vez"),(EXACT(K217,"Mayor"))),"Alto",IF(AND(EXACT(G217,"Rara vez"),(EXACT(K217,"Catastrófico"))),"Extremo",IF(AND(EXACT(G217,"Improbable"),(EXACT(K217,"Moderado"))),"Moderado",IF(AND(EXACT(G217,"Improbable"),(EXACT(K217,"Mayor"))),"Alto",IF(AND(EXACT(G217,"Improbable"),(EXACT(K217,"Catastrófico"))),"Extremo",IF(AND(EXACT(G217,"Posible"),(EXACT(K217,"Moderado"))),"Alto",IF(AND(EXACT(G217,"Posible"),(EXACT(K217,"Mayor"))),"Extremo",IF(AND(EXACT(G217,"Posible"),(EXACT(K217,"Catastrófico"))),"Extremo",IF(AND(EXACT(G217,"Probable"),(EXACT(K217,"Moderado"))),"Alto",IF(AND(EXACT(G217,"Probable"),(EXACT(K217,"Mayor"))),"Extremo",IF(AND(EXACT(G217,"Probable"),(EXACT(K217,"Catastrófico"))),"Extremo",IF(AND(EXACT(G217,"Casi Seguro"),(EXACT(K217,"Moderado"))),"Extremo",IF(AND(EXACT(G217,"Casi Seguro"),(EXACT(K217,"Mayor"))),"Extremo",IF(AND(EXACT(G217,"Casi Seguro"),(EXACT(K217,"Catastrófico"))),"Extremo","")))))))))))))))</f>
        <v>Extremo</v>
      </c>
      <c r="M217" s="925" t="str">
        <f>IF(EXACT(L217,"Bajo"),"Evitar el Riesgo, Reducir el Riesgo, Compartir el Riesgo",IF(EXACT(L217,"Moderado"),"Evitar el Riesgo, Reducir el Riesgo, Compartir el Riesgo",IF(EXACT(L217,"Alto"),"Evitar el Riesgo, Reducir el Riesgo, Compartir el Riesgo",IF(EXACT(L217,"Extremo"),"Evitar el Riesgo, Reducir el Riesgo, Compartir el Riesgo",""))))</f>
        <v>Evitar el Riesgo, Reducir el Riesgo, Compartir el Riesgo</v>
      </c>
      <c r="N217" s="918" t="s">
        <v>654</v>
      </c>
      <c r="O217" s="918" t="s">
        <v>65</v>
      </c>
      <c r="P217" s="181" t="s">
        <v>179</v>
      </c>
      <c r="Q217" s="182" t="s">
        <v>76</v>
      </c>
      <c r="R217" s="181">
        <f>+IFERROR(VLOOKUP(Q217,[3]DATOS!$E$2:$F$17,2,FALSE),"")</f>
        <v>15</v>
      </c>
      <c r="S217" s="934">
        <f>SUM(R217:R223)</f>
        <v>100</v>
      </c>
      <c r="T217" s="934" t="str">
        <f>+IF(AND(S217&lt;=100,S217&gt;=96),"Fuerte",IF(AND(S217&lt;=95,S217&gt;=86),"Moderado",IF(AND(S217&lt;=85,J217&gt;=0),"Débil"," ")))</f>
        <v>Fuerte</v>
      </c>
      <c r="U217" s="919" t="s">
        <v>90</v>
      </c>
      <c r="V217" s="934" t="str">
        <f>IF(AND(EXACT(T217,"Fuerte"),(EXACT(U217,"Fuerte"))),"Fuerte",IF(AND(EXACT(T217,"Fuerte"),(EXACT(U217,"Moderado"))),"Moderado",IF(AND(EXACT(T217,"Fuerte"),(EXACT(U217,"Débil"))),"Débil",IF(AND(EXACT(T217,"Moderado"),(EXACT(U217,"Fuerte"))),"Moderado",IF(AND(EXACT(T217,"Moderado"),(EXACT(U217,"Moderado"))),"Moderado",IF(AND(EXACT(T217,"Moderado"),(EXACT(U217,"Débil"))),"Débil",IF(AND(EXACT(T217,"Débil"),(EXACT(U217,"Fuerte"))),"Débil",IF(AND(EXACT(T217,"Débil"),(EXACT(U217,"Moderado"))),"Débil",IF(AND(EXACT(T217,"Débil"),(EXACT(U217,"Débil"))),"Débil",)))))))))</f>
        <v>Fuerte</v>
      </c>
      <c r="W217" s="934">
        <f>IF(V217="Fuerte",100,IF(V217="Moderado",50,IF(V217="Débil",0)))</f>
        <v>100</v>
      </c>
      <c r="X217" s="934">
        <f>AVERAGE(W217:W235)</f>
        <v>100</v>
      </c>
      <c r="Y217" s="918" t="s">
        <v>655</v>
      </c>
      <c r="Z217" s="916" t="s">
        <v>589</v>
      </c>
      <c r="AA217" s="921" t="s">
        <v>232</v>
      </c>
      <c r="AB217" s="935" t="str">
        <f>+IF(X217=100,"Fuerte",IF(AND(X217&lt;=99,X217&gt;=50),"Moderado",IF(X217&lt;50,"Débil"," ")))</f>
        <v>Fuerte</v>
      </c>
      <c r="AC217" s="923" t="s">
        <v>95</v>
      </c>
      <c r="AD217" s="923" t="s">
        <v>96</v>
      </c>
      <c r="AE217" s="925" t="str">
        <f>IF(AND(OR(AD217="Directamente",AD217="Indirectamente",AD217="No Disminuye"),(AB217="Fuerte"),(AC217="Directamente"),(OR(G217="Rara vez",G217="Improbable",G217="Posible"))),"Rara vez",IF(AND(OR(AD217="Directamente",AD217="Indirectamente",AD217="No Disminuye"),(AB217="Fuerte"),(AC217="Directamente"),(G217="Probable")),"Improbable",IF(AND(OR(AD217="Directamente",AD217="Indirectamente",AD217="No Disminuye"),(AB217="Fuerte"),(AC217="Directamente"),(G217="Casi Seguro")),"Posible",IF(AND(AD217="Directamente",AC217="No disminuye",AB217="Fuerte"),G217,IF(AND(OR(AD217="Directamente",AD217="Indirectamente",AD217="No Disminuye"),AB217="Moderado",AC217="Directamente",(OR(G217="Rara vez",G217="Improbable"))),"Rara vez",IF(AND(OR(AD217="Directamente",AD217="Indirectamente",AD217="No Disminuye"),(AB217="Moderado"),(AC217="Directamente"),(G217="Posible")),"Improbable",IF(AND(OR(AD217="Directamente",AD217="Indirectamente",AD217="No Disminuye"),(AB217="Moderado"),(AC217="Directamente"),(G217="Probable")),"Posible",IF(AND(OR(AD217="Directamente",AD217="Indirectamente",AD217="No Disminuye"),(AB217="Moderado"),(AC217="Directamente"),(G217="Casi Seguro")),"Probable",IF(AND(AD217="Directamente",AC217="No disminuye",AB217="Moderado"),G217,IF(AB217="Débil",G217," ESTA COMBINACION NO ESTÁ CONTEMPLADA EN LA METODOLOGÍA "))))))))))</f>
        <v>Rara vez</v>
      </c>
      <c r="AF217" s="925" t="str">
        <f>IF(AND(OR(AD217="Directamente",AD217="Indirectamente",AD217="No Disminuye"),AB217="Moderado",AC217="Directamente",(OR(G217="Raro",G217="Improbable"))),"Raro",IF(AND(OR(AD217="Directamente",AD217="Indirectamente",AD217="No Disminuye"),(AB217="Moderado"),(AC217="Directamente"),(G217="Posible")),"Improbable",IF(AND(OR(AD217="Directamente",AD217="Indirectamente",AD217="No Disminuye"),(AB217="Moderado"),(AC217="Directamente"),(G217="Probable")),"Posible",IF(AND(OR(AD217="Directamente",AD217="Indirectamente",AD217="No Disminuye"),(AB217="Moderado"),(AC217="Directamente"),(G217="Casi Seguro")),"Probable",IF(AND(AD217="Directamente",AC217="No disminuye",AB217="Moderado"),G217," ")))))</f>
        <v xml:space="preserve"> </v>
      </c>
      <c r="AG217" s="925" t="str">
        <f>K217</f>
        <v>Catastrófico</v>
      </c>
      <c r="AH217" s="925" t="str">
        <f>IF(AND(EXACT(AE217,"Rara vez"),(EXACT(AG217,"Moderado"))),"Moderado",IF(AND(EXACT(AE217,"Rara vez"),(EXACT(AG217,"Mayor"))),"Alto",IF(AND(EXACT(AE217,"Rara vez"),(EXACT(AG217,"Catastrófico"))),"Extremo",IF(AND(EXACT(AE217,"Improbable"),(EXACT(AG217,"Moderado"))),"Moderado",IF(AND(EXACT(AE217,"Improbable"),(EXACT(AG217,"Mayor"))),"Alto",IF(AND(EXACT(AE217,"Improbable"),(EXACT(AG217,"Catastrófico"))),"Extremo",IF(AND(EXACT(AE217,"Posible"),(EXACT(AG217,"Moderado"))),"Alto",IF(AND(EXACT(AE217,"Posible"),(EXACT(AG217,"Mayor"))),"Extremo",IF(AND(EXACT(AE217,"Posible"),(EXACT(AG217,"Catastrófico"))),"Extremo",IF(AND(EXACT(AE217,"Probable"),(EXACT(AG217,"Moderado"))),"Alto",IF(AND(EXACT(AE217,"Probable"),(EXACT(AG217,"Mayor"))),"Extremo",IF(AND(EXACT(AE217,"Probable"),(EXACT(AG217,"Catastrófico"))),"Extremo",IF(AND(EXACT(AE217,"Casi Seguro"),(EXACT(AG217,"Moderado"))),"Extremo",IF(AND(EXACT(AE217,"Casi Seguro"),(EXACT(AG217,"Mayor"))),"Extremo",IF(AND(EXACT(AE217,"Casi Seguro"),(EXACT(AG217,"Catastrófico"))),"Extremo","")))))))))))))))</f>
        <v>Extremo</v>
      </c>
      <c r="AI217" s="925" t="str">
        <f>IF(EXACT(L217,"Bajo"),"Evitar el Riesgo, Reducir el Riesgo, Compartir el Riesg",IF(EXACT(L217,"Moderado"),"Evitar el Riesgo, Reducir el Riesgo, Compartir el Riesgo",IF(EXACT(L217,"Alto"),"Evitar el Riesgo, Reducir el Riesgo, Compartir el Riesgo",IF(EXACT(L217,"Extremo"),"Evitar el Riesgo, Reducir el Riesgo, Compartir el Riesgo",""))))</f>
        <v>Evitar el Riesgo, Reducir el Riesgo, Compartir el Riesgo</v>
      </c>
      <c r="AJ217" s="927" t="s">
        <v>1012</v>
      </c>
      <c r="AK217" s="926">
        <v>44197</v>
      </c>
      <c r="AL217" s="926">
        <v>44561</v>
      </c>
      <c r="AM217" s="927" t="s">
        <v>655</v>
      </c>
      <c r="AN217" s="918" t="s">
        <v>656</v>
      </c>
      <c r="AO217" s="1019"/>
      <c r="AP217" s="1002"/>
      <c r="AQ217" s="1002"/>
      <c r="AR217" s="1002"/>
      <c r="AS217" s="1002"/>
      <c r="AT217" s="1002"/>
      <c r="AU217" s="1002"/>
      <c r="AV217" s="1002"/>
      <c r="AW217" s="1002"/>
      <c r="AX217" s="1002"/>
      <c r="AY217" s="1002"/>
      <c r="AZ217" s="1011"/>
      <c r="BA217" s="1014"/>
      <c r="BB217" s="993"/>
      <c r="BC217" s="993"/>
      <c r="BD217" s="993"/>
      <c r="BE217" s="996"/>
    </row>
    <row r="218" spans="1:57" ht="30" customHeight="1">
      <c r="A218" s="916"/>
      <c r="B218" s="928"/>
      <c r="C218" s="918"/>
      <c r="D218" s="918"/>
      <c r="E218" s="1023"/>
      <c r="F218" s="918"/>
      <c r="G218" s="918"/>
      <c r="H218" s="180" t="s">
        <v>187</v>
      </c>
      <c r="I218" s="184" t="s">
        <v>48</v>
      </c>
      <c r="J218" s="939"/>
      <c r="K218" s="940"/>
      <c r="L218" s="925"/>
      <c r="M218" s="925"/>
      <c r="N218" s="918"/>
      <c r="O218" s="918"/>
      <c r="P218" s="181" t="s">
        <v>177</v>
      </c>
      <c r="Q218" s="182" t="s">
        <v>78</v>
      </c>
      <c r="R218" s="181">
        <f>+IFERROR(VLOOKUP(Q218,[3]DATOS!$E$2:$F$17,2,FALSE),"")</f>
        <v>15</v>
      </c>
      <c r="S218" s="934"/>
      <c r="T218" s="934"/>
      <c r="U218" s="919"/>
      <c r="V218" s="934"/>
      <c r="W218" s="934"/>
      <c r="X218" s="934"/>
      <c r="Y218" s="918"/>
      <c r="Z218" s="916"/>
      <c r="AA218" s="921"/>
      <c r="AB218" s="935"/>
      <c r="AC218" s="923"/>
      <c r="AD218" s="923"/>
      <c r="AE218" s="925"/>
      <c r="AF218" s="925"/>
      <c r="AG218" s="925"/>
      <c r="AH218" s="925"/>
      <c r="AI218" s="925"/>
      <c r="AJ218" s="927"/>
      <c r="AK218" s="926"/>
      <c r="AL218" s="926"/>
      <c r="AM218" s="927"/>
      <c r="AN218" s="918"/>
      <c r="AO218" s="1020"/>
      <c r="AP218" s="987"/>
      <c r="AQ218" s="987"/>
      <c r="AR218" s="987"/>
      <c r="AS218" s="987"/>
      <c r="AT218" s="987"/>
      <c r="AU218" s="987"/>
      <c r="AV218" s="987"/>
      <c r="AW218" s="987"/>
      <c r="AX218" s="987"/>
      <c r="AY218" s="987"/>
      <c r="AZ218" s="1012"/>
      <c r="BA218" s="1015"/>
      <c r="BB218" s="994"/>
      <c r="BC218" s="994"/>
      <c r="BD218" s="994"/>
      <c r="BE218" s="997"/>
    </row>
    <row r="219" spans="1:57" ht="30" customHeight="1">
      <c r="A219" s="916"/>
      <c r="B219" s="928"/>
      <c r="C219" s="918"/>
      <c r="D219" s="918"/>
      <c r="E219" s="1023"/>
      <c r="F219" s="918"/>
      <c r="G219" s="918"/>
      <c r="H219" s="180" t="s">
        <v>186</v>
      </c>
      <c r="I219" s="184" t="s">
        <v>48</v>
      </c>
      <c r="J219" s="939"/>
      <c r="K219" s="940"/>
      <c r="L219" s="925"/>
      <c r="M219" s="925"/>
      <c r="N219" s="918"/>
      <c r="O219" s="918"/>
      <c r="P219" s="181" t="s">
        <v>175</v>
      </c>
      <c r="Q219" s="182" t="s">
        <v>80</v>
      </c>
      <c r="R219" s="181">
        <f>+IFERROR(VLOOKUP(Q219,[3]DATOS!$E$2:$F$17,2,FALSE),"")</f>
        <v>15</v>
      </c>
      <c r="S219" s="934"/>
      <c r="T219" s="934"/>
      <c r="U219" s="919"/>
      <c r="V219" s="934"/>
      <c r="W219" s="934"/>
      <c r="X219" s="934"/>
      <c r="Y219" s="918"/>
      <c r="Z219" s="916"/>
      <c r="AA219" s="921"/>
      <c r="AB219" s="935"/>
      <c r="AC219" s="923"/>
      <c r="AD219" s="923"/>
      <c r="AE219" s="925"/>
      <c r="AF219" s="925"/>
      <c r="AG219" s="925"/>
      <c r="AH219" s="925"/>
      <c r="AI219" s="925"/>
      <c r="AJ219" s="927"/>
      <c r="AK219" s="926"/>
      <c r="AL219" s="926"/>
      <c r="AM219" s="927"/>
      <c r="AN219" s="918"/>
      <c r="AO219" s="1020"/>
      <c r="AP219" s="987"/>
      <c r="AQ219" s="987"/>
      <c r="AR219" s="987"/>
      <c r="AS219" s="987"/>
      <c r="AT219" s="987"/>
      <c r="AU219" s="987"/>
      <c r="AV219" s="987"/>
      <c r="AW219" s="987"/>
      <c r="AX219" s="987"/>
      <c r="AY219" s="987"/>
      <c r="AZ219" s="1012"/>
      <c r="BA219" s="1015"/>
      <c r="BB219" s="994"/>
      <c r="BC219" s="994"/>
      <c r="BD219" s="994"/>
      <c r="BE219" s="997"/>
    </row>
    <row r="220" spans="1:57" ht="30" customHeight="1">
      <c r="A220" s="916"/>
      <c r="B220" s="928"/>
      <c r="C220" s="918"/>
      <c r="D220" s="918"/>
      <c r="E220" s="1023"/>
      <c r="F220" s="918"/>
      <c r="G220" s="918"/>
      <c r="H220" s="180" t="s">
        <v>185</v>
      </c>
      <c r="I220" s="184" t="s">
        <v>49</v>
      </c>
      <c r="J220" s="939"/>
      <c r="K220" s="940"/>
      <c r="L220" s="925"/>
      <c r="M220" s="925"/>
      <c r="N220" s="918"/>
      <c r="O220" s="918"/>
      <c r="P220" s="181" t="s">
        <v>173</v>
      </c>
      <c r="Q220" s="182" t="s">
        <v>82</v>
      </c>
      <c r="R220" s="181">
        <f>+IFERROR(VLOOKUP(Q220,[3]DATOS!$E$2:$F$17,2,FALSE),"")</f>
        <v>15</v>
      </c>
      <c r="S220" s="934"/>
      <c r="T220" s="934"/>
      <c r="U220" s="919"/>
      <c r="V220" s="934"/>
      <c r="W220" s="934"/>
      <c r="X220" s="934"/>
      <c r="Y220" s="918"/>
      <c r="Z220" s="916"/>
      <c r="AA220" s="921"/>
      <c r="AB220" s="935"/>
      <c r="AC220" s="923"/>
      <c r="AD220" s="923"/>
      <c r="AE220" s="925"/>
      <c r="AF220" s="925"/>
      <c r="AG220" s="925"/>
      <c r="AH220" s="925"/>
      <c r="AI220" s="925"/>
      <c r="AJ220" s="927"/>
      <c r="AK220" s="926"/>
      <c r="AL220" s="926"/>
      <c r="AM220" s="927"/>
      <c r="AN220" s="918"/>
      <c r="AO220" s="1020"/>
      <c r="AP220" s="987"/>
      <c r="AQ220" s="987"/>
      <c r="AR220" s="987"/>
      <c r="AS220" s="987"/>
      <c r="AT220" s="987"/>
      <c r="AU220" s="987"/>
      <c r="AV220" s="987"/>
      <c r="AW220" s="987"/>
      <c r="AX220" s="987"/>
      <c r="AY220" s="987"/>
      <c r="AZ220" s="1012"/>
      <c r="BA220" s="1015"/>
      <c r="BB220" s="994"/>
      <c r="BC220" s="994"/>
      <c r="BD220" s="994"/>
      <c r="BE220" s="997"/>
    </row>
    <row r="221" spans="1:57" ht="30" customHeight="1">
      <c r="A221" s="916"/>
      <c r="B221" s="928"/>
      <c r="C221" s="918"/>
      <c r="D221" s="918"/>
      <c r="E221" s="1023"/>
      <c r="F221" s="918"/>
      <c r="G221" s="918"/>
      <c r="H221" s="180" t="s">
        <v>184</v>
      </c>
      <c r="I221" s="184" t="s">
        <v>48</v>
      </c>
      <c r="J221" s="939"/>
      <c r="K221" s="940"/>
      <c r="L221" s="925"/>
      <c r="M221" s="925"/>
      <c r="N221" s="918"/>
      <c r="O221" s="918"/>
      <c r="P221" s="181" t="s">
        <v>171</v>
      </c>
      <c r="Q221" s="182" t="s">
        <v>85</v>
      </c>
      <c r="R221" s="181">
        <f>+IFERROR(VLOOKUP(Q221,[3]DATOS!$E$2:$F$17,2,FALSE),"")</f>
        <v>15</v>
      </c>
      <c r="S221" s="934"/>
      <c r="T221" s="934"/>
      <c r="U221" s="919"/>
      <c r="V221" s="934"/>
      <c r="W221" s="934"/>
      <c r="X221" s="934"/>
      <c r="Y221" s="918"/>
      <c r="Z221" s="916"/>
      <c r="AA221" s="921"/>
      <c r="AB221" s="935"/>
      <c r="AC221" s="923"/>
      <c r="AD221" s="923"/>
      <c r="AE221" s="925"/>
      <c r="AF221" s="925"/>
      <c r="AG221" s="925"/>
      <c r="AH221" s="925"/>
      <c r="AI221" s="925"/>
      <c r="AJ221" s="927"/>
      <c r="AK221" s="926"/>
      <c r="AL221" s="926"/>
      <c r="AM221" s="927"/>
      <c r="AN221" s="918"/>
      <c r="AO221" s="1020"/>
      <c r="AP221" s="987"/>
      <c r="AQ221" s="987"/>
      <c r="AR221" s="987"/>
      <c r="AS221" s="987"/>
      <c r="AT221" s="987"/>
      <c r="AU221" s="987"/>
      <c r="AV221" s="987"/>
      <c r="AW221" s="987"/>
      <c r="AX221" s="987"/>
      <c r="AY221" s="987"/>
      <c r="AZ221" s="1012"/>
      <c r="BA221" s="1015"/>
      <c r="BB221" s="994"/>
      <c r="BC221" s="994"/>
      <c r="BD221" s="994"/>
      <c r="BE221" s="997"/>
    </row>
    <row r="222" spans="1:57" ht="30" customHeight="1">
      <c r="A222" s="916"/>
      <c r="B222" s="928"/>
      <c r="C222" s="918"/>
      <c r="D222" s="918"/>
      <c r="E222" s="1023"/>
      <c r="F222" s="918"/>
      <c r="G222" s="918"/>
      <c r="H222" s="180" t="s">
        <v>183</v>
      </c>
      <c r="I222" s="184" t="s">
        <v>48</v>
      </c>
      <c r="J222" s="939"/>
      <c r="K222" s="940"/>
      <c r="L222" s="925"/>
      <c r="M222" s="925"/>
      <c r="N222" s="918"/>
      <c r="O222" s="918"/>
      <c r="P222" s="181" t="s">
        <v>170</v>
      </c>
      <c r="Q222" s="182" t="s">
        <v>98</v>
      </c>
      <c r="R222" s="181">
        <f>+IFERROR(VLOOKUP(Q222,[3]DATOS!$E$2:$F$17,2,FALSE),"")</f>
        <v>15</v>
      </c>
      <c r="S222" s="934"/>
      <c r="T222" s="934"/>
      <c r="U222" s="919"/>
      <c r="V222" s="934"/>
      <c r="W222" s="934"/>
      <c r="X222" s="934"/>
      <c r="Y222" s="918"/>
      <c r="Z222" s="916"/>
      <c r="AA222" s="921"/>
      <c r="AB222" s="935"/>
      <c r="AC222" s="923"/>
      <c r="AD222" s="923"/>
      <c r="AE222" s="925"/>
      <c r="AF222" s="925"/>
      <c r="AG222" s="925"/>
      <c r="AH222" s="925"/>
      <c r="AI222" s="925"/>
      <c r="AJ222" s="927"/>
      <c r="AK222" s="926"/>
      <c r="AL222" s="926"/>
      <c r="AM222" s="927"/>
      <c r="AN222" s="918"/>
      <c r="AO222" s="1020"/>
      <c r="AP222" s="987"/>
      <c r="AQ222" s="987"/>
      <c r="AR222" s="987"/>
      <c r="AS222" s="987"/>
      <c r="AT222" s="987"/>
      <c r="AU222" s="987"/>
      <c r="AV222" s="987"/>
      <c r="AW222" s="987"/>
      <c r="AX222" s="987"/>
      <c r="AY222" s="987"/>
      <c r="AZ222" s="1012"/>
      <c r="BA222" s="1015"/>
      <c r="BB222" s="994"/>
      <c r="BC222" s="994"/>
      <c r="BD222" s="994"/>
      <c r="BE222" s="997"/>
    </row>
    <row r="223" spans="1:57" ht="30" customHeight="1">
      <c r="A223" s="916"/>
      <c r="B223" s="928"/>
      <c r="C223" s="918"/>
      <c r="D223" s="918"/>
      <c r="E223" s="1023"/>
      <c r="F223" s="918"/>
      <c r="G223" s="918"/>
      <c r="H223" s="180" t="s">
        <v>182</v>
      </c>
      <c r="I223" s="184" t="s">
        <v>49</v>
      </c>
      <c r="J223" s="939"/>
      <c r="K223" s="940"/>
      <c r="L223" s="925"/>
      <c r="M223" s="925"/>
      <c r="N223" s="918"/>
      <c r="O223" s="918"/>
      <c r="P223" s="181" t="s">
        <v>168</v>
      </c>
      <c r="Q223" s="182" t="s">
        <v>87</v>
      </c>
      <c r="R223" s="181">
        <f>+IFERROR(VLOOKUP(Q223,[3]DATOS!$E$2:$F$17,2,FALSE),"")</f>
        <v>10</v>
      </c>
      <c r="S223" s="934"/>
      <c r="T223" s="934"/>
      <c r="U223" s="919"/>
      <c r="V223" s="934"/>
      <c r="W223" s="934"/>
      <c r="X223" s="934"/>
      <c r="Y223" s="918"/>
      <c r="Z223" s="916"/>
      <c r="AA223" s="921"/>
      <c r="AB223" s="935"/>
      <c r="AC223" s="923"/>
      <c r="AD223" s="923"/>
      <c r="AE223" s="925"/>
      <c r="AF223" s="925"/>
      <c r="AG223" s="925"/>
      <c r="AH223" s="925"/>
      <c r="AI223" s="925"/>
      <c r="AJ223" s="927"/>
      <c r="AK223" s="926"/>
      <c r="AL223" s="926"/>
      <c r="AM223" s="927"/>
      <c r="AN223" s="918"/>
      <c r="AO223" s="1020"/>
      <c r="AP223" s="987"/>
      <c r="AQ223" s="987"/>
      <c r="AR223" s="987"/>
      <c r="AS223" s="987"/>
      <c r="AT223" s="987"/>
      <c r="AU223" s="987"/>
      <c r="AV223" s="987"/>
      <c r="AW223" s="987"/>
      <c r="AX223" s="987"/>
      <c r="AY223" s="987"/>
      <c r="AZ223" s="1012"/>
      <c r="BA223" s="1015"/>
      <c r="BB223" s="994"/>
      <c r="BC223" s="994"/>
      <c r="BD223" s="994"/>
      <c r="BE223" s="997"/>
    </row>
    <row r="224" spans="1:57" ht="72" customHeight="1">
      <c r="A224" s="916"/>
      <c r="B224" s="928"/>
      <c r="C224" s="918"/>
      <c r="D224" s="918"/>
      <c r="E224" s="1023"/>
      <c r="F224" s="918"/>
      <c r="G224" s="918"/>
      <c r="H224" s="180" t="s">
        <v>181</v>
      </c>
      <c r="I224" s="184" t="s">
        <v>48</v>
      </c>
      <c r="J224" s="939"/>
      <c r="K224" s="940"/>
      <c r="L224" s="925"/>
      <c r="M224" s="925"/>
      <c r="N224" s="918"/>
      <c r="O224" s="918"/>
      <c r="P224" s="934"/>
      <c r="Q224" s="919"/>
      <c r="R224" s="934"/>
      <c r="S224" s="934"/>
      <c r="T224" s="934"/>
      <c r="U224" s="919"/>
      <c r="V224" s="934"/>
      <c r="W224" s="934"/>
      <c r="X224" s="934"/>
      <c r="Y224" s="918"/>
      <c r="Z224" s="916"/>
      <c r="AA224" s="921"/>
      <c r="AB224" s="935"/>
      <c r="AC224" s="923"/>
      <c r="AD224" s="923"/>
      <c r="AE224" s="925"/>
      <c r="AF224" s="925"/>
      <c r="AG224" s="925"/>
      <c r="AH224" s="925"/>
      <c r="AI224" s="925"/>
      <c r="AJ224" s="927"/>
      <c r="AK224" s="926"/>
      <c r="AL224" s="926"/>
      <c r="AM224" s="927"/>
      <c r="AN224" s="918"/>
      <c r="AO224" s="1021"/>
      <c r="AP224" s="988"/>
      <c r="AQ224" s="988"/>
      <c r="AR224" s="988"/>
      <c r="AS224" s="988"/>
      <c r="AT224" s="988"/>
      <c r="AU224" s="988"/>
      <c r="AV224" s="988"/>
      <c r="AW224" s="988"/>
      <c r="AX224" s="988"/>
      <c r="AY224" s="988"/>
      <c r="AZ224" s="1013"/>
      <c r="BA224" s="1016"/>
      <c r="BB224" s="995"/>
      <c r="BC224" s="995"/>
      <c r="BD224" s="995"/>
      <c r="BE224" s="998"/>
    </row>
    <row r="225" spans="1:57" ht="45" customHeight="1">
      <c r="A225" s="916"/>
      <c r="B225" s="928"/>
      <c r="C225" s="918"/>
      <c r="D225" s="918"/>
      <c r="E225" s="1023"/>
      <c r="F225" s="918"/>
      <c r="G225" s="918"/>
      <c r="H225" s="180" t="s">
        <v>180</v>
      </c>
      <c r="I225" s="184" t="s">
        <v>48</v>
      </c>
      <c r="J225" s="939"/>
      <c r="K225" s="940"/>
      <c r="L225" s="925"/>
      <c r="M225" s="925"/>
      <c r="N225" s="918"/>
      <c r="O225" s="918"/>
      <c r="P225" s="934"/>
      <c r="Q225" s="919"/>
      <c r="R225" s="934"/>
      <c r="S225" s="934"/>
      <c r="T225" s="934"/>
      <c r="U225" s="919"/>
      <c r="V225" s="934"/>
      <c r="W225" s="934"/>
      <c r="X225" s="934"/>
      <c r="Y225" s="918"/>
      <c r="Z225" s="916"/>
      <c r="AA225" s="921"/>
      <c r="AB225" s="935"/>
      <c r="AC225" s="923"/>
      <c r="AD225" s="923"/>
      <c r="AE225" s="925"/>
      <c r="AF225" s="925"/>
      <c r="AG225" s="925"/>
      <c r="AH225" s="925"/>
      <c r="AI225" s="925"/>
      <c r="AJ225" s="927"/>
      <c r="AK225" s="926"/>
      <c r="AL225" s="926"/>
      <c r="AM225" s="927"/>
      <c r="AN225" s="918"/>
      <c r="AO225" s="999"/>
      <c r="AP225" s="919"/>
      <c r="AQ225" s="919"/>
      <c r="AR225" s="919"/>
      <c r="AS225" s="919"/>
      <c r="AT225" s="919"/>
      <c r="AU225" s="919"/>
      <c r="AV225" s="919"/>
      <c r="AW225" s="919"/>
      <c r="AX225" s="919"/>
      <c r="AY225" s="919"/>
      <c r="AZ225" s="1003"/>
      <c r="BA225" s="1004"/>
      <c r="BB225" s="1000"/>
      <c r="BC225" s="1000"/>
      <c r="BD225" s="1000"/>
      <c r="BE225" s="1001"/>
    </row>
    <row r="226" spans="1:57" ht="45" customHeight="1">
      <c r="A226" s="916"/>
      <c r="B226" s="928"/>
      <c r="C226" s="918"/>
      <c r="D226" s="918"/>
      <c r="E226" s="1023"/>
      <c r="F226" s="918"/>
      <c r="G226" s="918"/>
      <c r="H226" s="180" t="s">
        <v>178</v>
      </c>
      <c r="I226" s="184" t="s">
        <v>48</v>
      </c>
      <c r="J226" s="939"/>
      <c r="K226" s="940"/>
      <c r="L226" s="925"/>
      <c r="M226" s="925"/>
      <c r="N226" s="918"/>
      <c r="O226" s="918"/>
      <c r="P226" s="934"/>
      <c r="Q226" s="919"/>
      <c r="R226" s="934"/>
      <c r="S226" s="934"/>
      <c r="T226" s="934"/>
      <c r="U226" s="919"/>
      <c r="V226" s="934"/>
      <c r="W226" s="934"/>
      <c r="X226" s="934"/>
      <c r="Y226" s="918"/>
      <c r="Z226" s="916"/>
      <c r="AA226" s="921"/>
      <c r="AB226" s="935"/>
      <c r="AC226" s="923"/>
      <c r="AD226" s="923"/>
      <c r="AE226" s="925"/>
      <c r="AF226" s="925"/>
      <c r="AG226" s="925"/>
      <c r="AH226" s="925"/>
      <c r="AI226" s="925"/>
      <c r="AJ226" s="927"/>
      <c r="AK226" s="926"/>
      <c r="AL226" s="926"/>
      <c r="AM226" s="927"/>
      <c r="AN226" s="918"/>
      <c r="AO226" s="999"/>
      <c r="AP226" s="919"/>
      <c r="AQ226" s="919"/>
      <c r="AR226" s="919"/>
      <c r="AS226" s="919"/>
      <c r="AT226" s="919"/>
      <c r="AU226" s="919"/>
      <c r="AV226" s="919"/>
      <c r="AW226" s="919"/>
      <c r="AX226" s="919"/>
      <c r="AY226" s="919"/>
      <c r="AZ226" s="1003"/>
      <c r="BA226" s="1004"/>
      <c r="BB226" s="1000"/>
      <c r="BC226" s="1000"/>
      <c r="BD226" s="1000"/>
      <c r="BE226" s="1001"/>
    </row>
    <row r="227" spans="1:57" ht="45" customHeight="1">
      <c r="A227" s="916"/>
      <c r="B227" s="928"/>
      <c r="C227" s="918"/>
      <c r="D227" s="918"/>
      <c r="E227" s="1023"/>
      <c r="F227" s="918"/>
      <c r="G227" s="918"/>
      <c r="H227" s="180" t="s">
        <v>176</v>
      </c>
      <c r="I227" s="184" t="s">
        <v>48</v>
      </c>
      <c r="J227" s="939"/>
      <c r="K227" s="940"/>
      <c r="L227" s="925"/>
      <c r="M227" s="925"/>
      <c r="N227" s="918"/>
      <c r="O227" s="918"/>
      <c r="P227" s="934"/>
      <c r="Q227" s="919"/>
      <c r="R227" s="934"/>
      <c r="S227" s="934"/>
      <c r="T227" s="934"/>
      <c r="U227" s="919"/>
      <c r="V227" s="934"/>
      <c r="W227" s="934"/>
      <c r="X227" s="934"/>
      <c r="Y227" s="918"/>
      <c r="Z227" s="916"/>
      <c r="AA227" s="921"/>
      <c r="AB227" s="935"/>
      <c r="AC227" s="923"/>
      <c r="AD227" s="923"/>
      <c r="AE227" s="925"/>
      <c r="AF227" s="925"/>
      <c r="AG227" s="925"/>
      <c r="AH227" s="925"/>
      <c r="AI227" s="925"/>
      <c r="AJ227" s="927"/>
      <c r="AK227" s="926"/>
      <c r="AL227" s="926"/>
      <c r="AM227" s="927"/>
      <c r="AN227" s="918"/>
      <c r="AO227" s="999"/>
      <c r="AP227" s="919"/>
      <c r="AQ227" s="919"/>
      <c r="AR227" s="919"/>
      <c r="AS227" s="919"/>
      <c r="AT227" s="919"/>
      <c r="AU227" s="919"/>
      <c r="AV227" s="919"/>
      <c r="AW227" s="919"/>
      <c r="AX227" s="919"/>
      <c r="AY227" s="919"/>
      <c r="AZ227" s="1003"/>
      <c r="BA227" s="1004"/>
      <c r="BB227" s="1000"/>
      <c r="BC227" s="1000"/>
      <c r="BD227" s="1000"/>
      <c r="BE227" s="1001"/>
    </row>
    <row r="228" spans="1:57" ht="45" customHeight="1">
      <c r="A228" s="916"/>
      <c r="B228" s="928"/>
      <c r="C228" s="918"/>
      <c r="D228" s="918"/>
      <c r="E228" s="917"/>
      <c r="F228" s="918"/>
      <c r="G228" s="918"/>
      <c r="H228" s="180" t="s">
        <v>174</v>
      </c>
      <c r="I228" s="184" t="s">
        <v>48</v>
      </c>
      <c r="J228" s="939"/>
      <c r="K228" s="940"/>
      <c r="L228" s="925"/>
      <c r="M228" s="925"/>
      <c r="N228" s="917"/>
      <c r="O228" s="918"/>
      <c r="P228" s="181" t="s">
        <v>179</v>
      </c>
      <c r="Q228" s="182"/>
      <c r="R228" s="181" t="str">
        <f>+IFERROR(VLOOKUP(Q228,[3]DATOS!$E$2:$F$17,2,FALSE),"")</f>
        <v/>
      </c>
      <c r="S228" s="934">
        <f>SUM(R228:R234)</f>
        <v>0</v>
      </c>
      <c r="T228" s="934" t="str">
        <f>+IF(AND(S228&lt;=100,S228&gt;=96),"Fuerte",IF(AND(S228&lt;=95,S228&gt;=86),"Moderado",IF(AND(S228&lt;=85,J228&gt;=0),"Débil"," ")))</f>
        <v>Débil</v>
      </c>
      <c r="U228" s="919"/>
      <c r="V228" s="934">
        <f>IF(AND(EXACT(T228,"Fuerte"),(EXACT(U228,"Fuerte"))),"Fuerte",IF(AND(EXACT(T228,"Fuerte"),(EXACT(U228,"Moderado"))),"Moderado",IF(AND(EXACT(T228,"Fuerte"),(EXACT(U228,"Débil"))),"Débil",IF(AND(EXACT(T228,"Moderado"),(EXACT(U228,"Fuerte"))),"Moderado",IF(AND(EXACT(T228,"Moderado"),(EXACT(U228,"Moderado"))),"Moderado",IF(AND(EXACT(T228,"Moderado"),(EXACT(U228,"Débil"))),"Débil",IF(AND(EXACT(T228,"Débil"),(EXACT(U228,"Fuerte"))),"Débil",IF(AND(EXACT(T228,"Débil"),(EXACT(U228,"Moderado"))),"Débil",IF(AND(EXACT(T228,"Débil"),(EXACT(U228,"Débil"))),"Débil",)))))))))</f>
        <v>0</v>
      </c>
      <c r="W228" s="934" t="b">
        <f>IF(V228="Fuerte",100,IF(V228="Moderado",50,IF(V228="Débil",0)))</f>
        <v>0</v>
      </c>
      <c r="X228" s="934"/>
      <c r="Y228" s="918"/>
      <c r="Z228" s="916"/>
      <c r="AA228" s="921"/>
      <c r="AB228" s="935"/>
      <c r="AC228" s="923"/>
      <c r="AD228" s="923"/>
      <c r="AE228" s="925"/>
      <c r="AF228" s="925"/>
      <c r="AG228" s="925"/>
      <c r="AH228" s="925"/>
      <c r="AI228" s="925"/>
      <c r="AJ228" s="920" t="s">
        <v>657</v>
      </c>
      <c r="AK228" s="926"/>
      <c r="AL228" s="926"/>
      <c r="AM228" s="927"/>
      <c r="AN228" s="914" t="s">
        <v>1013</v>
      </c>
      <c r="AO228" s="999"/>
      <c r="AP228" s="919"/>
      <c r="AQ228" s="919"/>
      <c r="AR228" s="919"/>
      <c r="AS228" s="919"/>
      <c r="AT228" s="919"/>
      <c r="AU228" s="919"/>
      <c r="AV228" s="919"/>
      <c r="AW228" s="919"/>
      <c r="AX228" s="919"/>
      <c r="AY228" s="919"/>
      <c r="AZ228" s="1003"/>
      <c r="BA228" s="1004"/>
      <c r="BB228" s="1000"/>
      <c r="BC228" s="1000"/>
      <c r="BD228" s="1000"/>
      <c r="BE228" s="1001"/>
    </row>
    <row r="229" spans="1:57" ht="45" customHeight="1">
      <c r="A229" s="916"/>
      <c r="B229" s="928"/>
      <c r="C229" s="918"/>
      <c r="D229" s="918"/>
      <c r="E229" s="917"/>
      <c r="F229" s="918"/>
      <c r="G229" s="918"/>
      <c r="H229" s="183" t="s">
        <v>172</v>
      </c>
      <c r="I229" s="184" t="s">
        <v>48</v>
      </c>
      <c r="J229" s="939"/>
      <c r="K229" s="940"/>
      <c r="L229" s="925"/>
      <c r="M229" s="925"/>
      <c r="N229" s="917"/>
      <c r="O229" s="918"/>
      <c r="P229" s="181" t="s">
        <v>177</v>
      </c>
      <c r="Q229" s="182"/>
      <c r="R229" s="181" t="str">
        <f>+IFERROR(VLOOKUP(Q229,[3]DATOS!$E$2:$F$17,2,FALSE),"")</f>
        <v/>
      </c>
      <c r="S229" s="934"/>
      <c r="T229" s="934"/>
      <c r="U229" s="919"/>
      <c r="V229" s="934"/>
      <c r="W229" s="934"/>
      <c r="X229" s="934"/>
      <c r="Y229" s="918"/>
      <c r="Z229" s="916"/>
      <c r="AA229" s="921"/>
      <c r="AB229" s="935"/>
      <c r="AC229" s="923"/>
      <c r="AD229" s="923"/>
      <c r="AE229" s="925"/>
      <c r="AF229" s="925"/>
      <c r="AG229" s="925"/>
      <c r="AH229" s="925"/>
      <c r="AI229" s="925"/>
      <c r="AJ229" s="920"/>
      <c r="AK229" s="926"/>
      <c r="AL229" s="926"/>
      <c r="AM229" s="927"/>
      <c r="AN229" s="914"/>
      <c r="AO229" s="999"/>
      <c r="AP229" s="919"/>
      <c r="AQ229" s="919"/>
      <c r="AR229" s="919"/>
      <c r="AS229" s="919"/>
      <c r="AT229" s="919"/>
      <c r="AU229" s="919"/>
      <c r="AV229" s="919"/>
      <c r="AW229" s="919"/>
      <c r="AX229" s="919"/>
      <c r="AY229" s="919"/>
      <c r="AZ229" s="1003"/>
      <c r="BA229" s="1004"/>
      <c r="BB229" s="1000"/>
      <c r="BC229" s="1000"/>
      <c r="BD229" s="1000"/>
      <c r="BE229" s="1001"/>
    </row>
    <row r="230" spans="1:57" ht="45" customHeight="1">
      <c r="A230" s="916"/>
      <c r="B230" s="928"/>
      <c r="C230" s="918"/>
      <c r="D230" s="918"/>
      <c r="E230" s="917"/>
      <c r="F230" s="918"/>
      <c r="G230" s="918"/>
      <c r="H230" s="183" t="s">
        <v>169</v>
      </c>
      <c r="I230" s="184" t="s">
        <v>48</v>
      </c>
      <c r="J230" s="939"/>
      <c r="K230" s="940"/>
      <c r="L230" s="925"/>
      <c r="M230" s="925"/>
      <c r="N230" s="917"/>
      <c r="O230" s="918"/>
      <c r="P230" s="181" t="s">
        <v>175</v>
      </c>
      <c r="Q230" s="182"/>
      <c r="R230" s="181" t="str">
        <f>+IFERROR(VLOOKUP(Q230,[3]DATOS!$E$2:$F$17,2,FALSE),"")</f>
        <v/>
      </c>
      <c r="S230" s="934"/>
      <c r="T230" s="934"/>
      <c r="U230" s="919"/>
      <c r="V230" s="934"/>
      <c r="W230" s="934"/>
      <c r="X230" s="934"/>
      <c r="Y230" s="918"/>
      <c r="Z230" s="916"/>
      <c r="AA230" s="921"/>
      <c r="AB230" s="935"/>
      <c r="AC230" s="923"/>
      <c r="AD230" s="923"/>
      <c r="AE230" s="925"/>
      <c r="AF230" s="925"/>
      <c r="AG230" s="925"/>
      <c r="AH230" s="925"/>
      <c r="AI230" s="925"/>
      <c r="AJ230" s="920"/>
      <c r="AK230" s="926"/>
      <c r="AL230" s="926"/>
      <c r="AM230" s="927"/>
      <c r="AN230" s="914"/>
      <c r="AO230" s="999"/>
      <c r="AP230" s="919"/>
      <c r="AQ230" s="919"/>
      <c r="AR230" s="919"/>
      <c r="AS230" s="919"/>
      <c r="AT230" s="919"/>
      <c r="AU230" s="919"/>
      <c r="AV230" s="919"/>
      <c r="AW230" s="919"/>
      <c r="AX230" s="919"/>
      <c r="AY230" s="919"/>
      <c r="AZ230" s="1003"/>
      <c r="BA230" s="1004"/>
      <c r="BB230" s="1000"/>
      <c r="BC230" s="1000"/>
      <c r="BD230" s="1000"/>
      <c r="BE230" s="1001"/>
    </row>
    <row r="231" spans="1:57" ht="45" customHeight="1">
      <c r="A231" s="916"/>
      <c r="B231" s="928"/>
      <c r="C231" s="918"/>
      <c r="D231" s="918"/>
      <c r="E231" s="917"/>
      <c r="F231" s="918"/>
      <c r="G231" s="918"/>
      <c r="H231" s="183" t="s">
        <v>167</v>
      </c>
      <c r="I231" s="184" t="s">
        <v>48</v>
      </c>
      <c r="J231" s="939"/>
      <c r="K231" s="940"/>
      <c r="L231" s="925"/>
      <c r="M231" s="925"/>
      <c r="N231" s="917"/>
      <c r="O231" s="918"/>
      <c r="P231" s="181" t="s">
        <v>173</v>
      </c>
      <c r="Q231" s="182"/>
      <c r="R231" s="181" t="str">
        <f>+IFERROR(VLOOKUP(Q231,[3]DATOS!$E$2:$F$17,2,FALSE),"")</f>
        <v/>
      </c>
      <c r="S231" s="934"/>
      <c r="T231" s="934"/>
      <c r="U231" s="919"/>
      <c r="V231" s="934"/>
      <c r="W231" s="934"/>
      <c r="X231" s="934"/>
      <c r="Y231" s="918"/>
      <c r="Z231" s="916"/>
      <c r="AA231" s="921"/>
      <c r="AB231" s="935"/>
      <c r="AC231" s="923"/>
      <c r="AD231" s="923"/>
      <c r="AE231" s="925"/>
      <c r="AF231" s="925"/>
      <c r="AG231" s="925"/>
      <c r="AH231" s="925"/>
      <c r="AI231" s="925"/>
      <c r="AJ231" s="920"/>
      <c r="AK231" s="926"/>
      <c r="AL231" s="926"/>
      <c r="AM231" s="927"/>
      <c r="AN231" s="914"/>
      <c r="AO231" s="999"/>
      <c r="AP231" s="919"/>
      <c r="AQ231" s="919"/>
      <c r="AR231" s="919"/>
      <c r="AS231" s="919"/>
      <c r="AT231" s="919"/>
      <c r="AU231" s="919"/>
      <c r="AV231" s="919"/>
      <c r="AW231" s="919"/>
      <c r="AX231" s="919"/>
      <c r="AY231" s="919"/>
      <c r="AZ231" s="1003"/>
      <c r="BA231" s="1004"/>
      <c r="BB231" s="1000"/>
      <c r="BC231" s="1000"/>
      <c r="BD231" s="1000"/>
      <c r="BE231" s="1001"/>
    </row>
    <row r="232" spans="1:57" ht="45" customHeight="1">
      <c r="A232" s="916"/>
      <c r="B232" s="928"/>
      <c r="C232" s="918"/>
      <c r="D232" s="918"/>
      <c r="E232" s="917"/>
      <c r="F232" s="918"/>
      <c r="G232" s="918"/>
      <c r="H232" s="183" t="s">
        <v>166</v>
      </c>
      <c r="I232" s="184" t="s">
        <v>49</v>
      </c>
      <c r="J232" s="939"/>
      <c r="K232" s="940"/>
      <c r="L232" s="925"/>
      <c r="M232" s="925"/>
      <c r="N232" s="917"/>
      <c r="O232" s="918"/>
      <c r="P232" s="181" t="s">
        <v>171</v>
      </c>
      <c r="Q232" s="182"/>
      <c r="R232" s="181" t="str">
        <f>+IFERROR(VLOOKUP(Q232,[3]DATOS!$E$2:$F$17,2,FALSE),"")</f>
        <v/>
      </c>
      <c r="S232" s="934"/>
      <c r="T232" s="934"/>
      <c r="U232" s="919"/>
      <c r="V232" s="934"/>
      <c r="W232" s="934"/>
      <c r="X232" s="934"/>
      <c r="Y232" s="918"/>
      <c r="Z232" s="916"/>
      <c r="AA232" s="921"/>
      <c r="AB232" s="935"/>
      <c r="AC232" s="923"/>
      <c r="AD232" s="923"/>
      <c r="AE232" s="925"/>
      <c r="AF232" s="925"/>
      <c r="AG232" s="925"/>
      <c r="AH232" s="925"/>
      <c r="AI232" s="925"/>
      <c r="AJ232" s="920"/>
      <c r="AK232" s="926"/>
      <c r="AL232" s="926"/>
      <c r="AM232" s="927"/>
      <c r="AN232" s="914"/>
      <c r="AO232" s="999"/>
      <c r="AP232" s="919"/>
      <c r="AQ232" s="919"/>
      <c r="AR232" s="919"/>
      <c r="AS232" s="919"/>
      <c r="AT232" s="919"/>
      <c r="AU232" s="919"/>
      <c r="AV232" s="919"/>
      <c r="AW232" s="919"/>
      <c r="AX232" s="919"/>
      <c r="AY232" s="919"/>
      <c r="AZ232" s="1003"/>
      <c r="BA232" s="1004"/>
      <c r="BB232" s="1000"/>
      <c r="BC232" s="1000"/>
      <c r="BD232" s="1000"/>
      <c r="BE232" s="1001"/>
    </row>
    <row r="233" spans="1:57" ht="45" customHeight="1">
      <c r="A233" s="916"/>
      <c r="B233" s="928"/>
      <c r="C233" s="918"/>
      <c r="D233" s="918"/>
      <c r="E233" s="917"/>
      <c r="F233" s="918"/>
      <c r="G233" s="918"/>
      <c r="H233" s="183" t="s">
        <v>165</v>
      </c>
      <c r="I233" s="184" t="s">
        <v>49</v>
      </c>
      <c r="J233" s="939"/>
      <c r="K233" s="940"/>
      <c r="L233" s="925"/>
      <c r="M233" s="925"/>
      <c r="N233" s="917"/>
      <c r="O233" s="918"/>
      <c r="P233" s="181" t="s">
        <v>170</v>
      </c>
      <c r="Q233" s="182"/>
      <c r="R233" s="181" t="str">
        <f>+IFERROR(VLOOKUP(Q233,[3]DATOS!$E$2:$F$17,2,FALSE),"")</f>
        <v/>
      </c>
      <c r="S233" s="934"/>
      <c r="T233" s="934"/>
      <c r="U233" s="919"/>
      <c r="V233" s="934"/>
      <c r="W233" s="934"/>
      <c r="X233" s="934"/>
      <c r="Y233" s="918"/>
      <c r="Z233" s="916"/>
      <c r="AA233" s="921"/>
      <c r="AB233" s="935"/>
      <c r="AC233" s="923"/>
      <c r="AD233" s="923"/>
      <c r="AE233" s="925"/>
      <c r="AF233" s="925"/>
      <c r="AG233" s="925"/>
      <c r="AH233" s="925"/>
      <c r="AI233" s="925"/>
      <c r="AJ233" s="920"/>
      <c r="AK233" s="926"/>
      <c r="AL233" s="926"/>
      <c r="AM233" s="927"/>
      <c r="AN233" s="914"/>
      <c r="AO233" s="999"/>
      <c r="AP233" s="919"/>
      <c r="AQ233" s="919"/>
      <c r="AR233" s="919"/>
      <c r="AS233" s="919"/>
      <c r="AT233" s="919"/>
      <c r="AU233" s="919"/>
      <c r="AV233" s="919"/>
      <c r="AW233" s="919"/>
      <c r="AX233" s="919"/>
      <c r="AY233" s="919"/>
      <c r="AZ233" s="1003"/>
      <c r="BA233" s="1004"/>
      <c r="BB233" s="1000"/>
      <c r="BC233" s="1000"/>
      <c r="BD233" s="1000"/>
      <c r="BE233" s="1001"/>
    </row>
    <row r="234" spans="1:57" ht="45" customHeight="1">
      <c r="A234" s="916"/>
      <c r="B234" s="928"/>
      <c r="C234" s="918"/>
      <c r="D234" s="918"/>
      <c r="E234" s="917"/>
      <c r="F234" s="918"/>
      <c r="G234" s="918"/>
      <c r="H234" s="183" t="s">
        <v>164</v>
      </c>
      <c r="I234" s="184" t="s">
        <v>49</v>
      </c>
      <c r="J234" s="939"/>
      <c r="K234" s="940"/>
      <c r="L234" s="925"/>
      <c r="M234" s="925"/>
      <c r="N234" s="917"/>
      <c r="O234" s="918"/>
      <c r="P234" s="181" t="s">
        <v>168</v>
      </c>
      <c r="Q234" s="182"/>
      <c r="R234" s="181" t="str">
        <f>+IFERROR(VLOOKUP(Q234,[3]DATOS!$E$2:$F$17,2,FALSE),"")</f>
        <v/>
      </c>
      <c r="S234" s="934"/>
      <c r="T234" s="934"/>
      <c r="U234" s="919"/>
      <c r="V234" s="934"/>
      <c r="W234" s="934"/>
      <c r="X234" s="934"/>
      <c r="Y234" s="918"/>
      <c r="Z234" s="916"/>
      <c r="AA234" s="921"/>
      <c r="AB234" s="935"/>
      <c r="AC234" s="923"/>
      <c r="AD234" s="923"/>
      <c r="AE234" s="925"/>
      <c r="AF234" s="925"/>
      <c r="AG234" s="925"/>
      <c r="AH234" s="925"/>
      <c r="AI234" s="925"/>
      <c r="AJ234" s="920"/>
      <c r="AK234" s="926"/>
      <c r="AL234" s="926"/>
      <c r="AM234" s="927"/>
      <c r="AN234" s="914"/>
      <c r="AO234" s="999"/>
      <c r="AP234" s="919"/>
      <c r="AQ234" s="919"/>
      <c r="AR234" s="919"/>
      <c r="AS234" s="919"/>
      <c r="AT234" s="919"/>
      <c r="AU234" s="919"/>
      <c r="AV234" s="919"/>
      <c r="AW234" s="919"/>
      <c r="AX234" s="919"/>
      <c r="AY234" s="919"/>
      <c r="AZ234" s="1003"/>
      <c r="BA234" s="1004"/>
      <c r="BB234" s="1000"/>
      <c r="BC234" s="1000"/>
      <c r="BD234" s="1000"/>
      <c r="BE234" s="1001"/>
    </row>
    <row r="235" spans="1:57" ht="45" customHeight="1" thickBot="1">
      <c r="A235" s="916"/>
      <c r="B235" s="928"/>
      <c r="C235" s="918"/>
      <c r="D235" s="918"/>
      <c r="E235" s="917"/>
      <c r="F235" s="918"/>
      <c r="G235" s="918"/>
      <c r="H235" s="183" t="s">
        <v>163</v>
      </c>
      <c r="I235" s="184" t="s">
        <v>49</v>
      </c>
      <c r="J235" s="939"/>
      <c r="K235" s="940"/>
      <c r="L235" s="925"/>
      <c r="M235" s="925"/>
      <c r="N235" s="917"/>
      <c r="O235" s="918"/>
      <c r="P235" s="181"/>
      <c r="Q235" s="182"/>
      <c r="R235" s="181"/>
      <c r="S235" s="934"/>
      <c r="T235" s="934"/>
      <c r="U235" s="919"/>
      <c r="V235" s="934"/>
      <c r="W235" s="934"/>
      <c r="X235" s="934"/>
      <c r="Y235" s="918"/>
      <c r="Z235" s="916"/>
      <c r="AA235" s="921"/>
      <c r="AB235" s="935"/>
      <c r="AC235" s="923"/>
      <c r="AD235" s="923"/>
      <c r="AE235" s="925"/>
      <c r="AF235" s="925"/>
      <c r="AG235" s="925"/>
      <c r="AH235" s="925"/>
      <c r="AI235" s="925"/>
      <c r="AJ235" s="920"/>
      <c r="AK235" s="926"/>
      <c r="AL235" s="926"/>
      <c r="AM235" s="927"/>
      <c r="AN235" s="914"/>
      <c r="AO235" s="999"/>
      <c r="AP235" s="919"/>
      <c r="AQ235" s="919"/>
      <c r="AR235" s="919"/>
      <c r="AS235" s="919"/>
      <c r="AT235" s="919"/>
      <c r="AU235" s="919"/>
      <c r="AV235" s="919"/>
      <c r="AW235" s="919"/>
      <c r="AX235" s="919"/>
      <c r="AY235" s="919"/>
      <c r="AZ235" s="1003"/>
      <c r="BA235" s="1004"/>
      <c r="BB235" s="1000"/>
      <c r="BC235" s="1000"/>
      <c r="BD235" s="1000"/>
      <c r="BE235" s="1001"/>
    </row>
    <row r="236" spans="1:57" ht="46.5" customHeight="1">
      <c r="A236" s="916">
        <v>13</v>
      </c>
      <c r="B236" s="928" t="s">
        <v>650</v>
      </c>
      <c r="C236" s="918" t="s">
        <v>658</v>
      </c>
      <c r="D236" s="918" t="s">
        <v>32</v>
      </c>
      <c r="E236" s="1023" t="s">
        <v>1014</v>
      </c>
      <c r="F236" s="918" t="s">
        <v>223</v>
      </c>
      <c r="G236" s="918" t="s">
        <v>100</v>
      </c>
      <c r="H236" s="180" t="s">
        <v>194</v>
      </c>
      <c r="I236" s="184" t="s">
        <v>48</v>
      </c>
      <c r="J236" s="939">
        <f>COUNTIF(I236:I254,"Si")</f>
        <v>9</v>
      </c>
      <c r="K236" s="940" t="str">
        <f>+IF(AND(J236&lt;6,J236&gt;0),"Moderado",IF(AND(J236&lt;12,J236&gt;5),"Mayor",IF(AND(J236&lt;20,J236&gt;11),"Catastrófico","Responda las Preguntas de Impacto")))</f>
        <v>Mayor</v>
      </c>
      <c r="L236" s="925" t="str">
        <f>IF(AND(EXACT(G236,"Rara vez"),(EXACT(K236,"Moderado"))),"Moderado",IF(AND(EXACT(G236,"Rara vez"),(EXACT(K236,"Mayor"))),"Alto",IF(AND(EXACT(G236,"Rara vez"),(EXACT(K236,"Catastrófico"))),"Extremo",IF(AND(EXACT(G236,"Improbable"),(EXACT(K236,"Moderado"))),"Moderado",IF(AND(EXACT(G236,"Improbable"),(EXACT(K236,"Mayor"))),"Alto",IF(AND(EXACT(G236,"Improbable"),(EXACT(K236,"Catastrófico"))),"Extremo",IF(AND(EXACT(G236,"Posible"),(EXACT(K236,"Moderado"))),"Alto",IF(AND(EXACT(G236,"Posible"),(EXACT(K236,"Mayor"))),"Extremo",IF(AND(EXACT(G236,"Posible"),(EXACT(K236,"Catastrófico"))),"Extremo",IF(AND(EXACT(G236,"Probable"),(EXACT(K236,"Moderado"))),"Alto",IF(AND(EXACT(G236,"Probable"),(EXACT(K236,"Mayor"))),"Extremo",IF(AND(EXACT(G236,"Probable"),(EXACT(K236,"Catastrófico"))),"Extremo",IF(AND(EXACT(G236,"Casi Seguro"),(EXACT(K236,"Moderado"))),"Extremo",IF(AND(EXACT(G236,"Casi Seguro"),(EXACT(K236,"Mayor"))),"Extremo",IF(AND(EXACT(G236,"Casi Seguro"),(EXACT(K236,"Catastrófico"))),"Extremo","")))))))))))))))</f>
        <v>Alto</v>
      </c>
      <c r="M236" s="925" t="str">
        <f>IF(EXACT(L236,"Bajo"),"Evitar el Riesgo, Reducir el Riesgo, Compartir el Riesgo",IF(EXACT(L236,"Moderado"),"Evitar el Riesgo, Reducir el Riesgo, Compartir el Riesgo",IF(EXACT(L236,"Alto"),"Evitar el Riesgo, Reducir el Riesgo, Compartir el Riesgo",IF(EXACT(L236,"Extremo"),"Evitar el Riesgo, Reducir el Riesgo, Compartir el Riesgo",""))))</f>
        <v>Evitar el Riesgo, Reducir el Riesgo, Compartir el Riesgo</v>
      </c>
      <c r="N236" s="918" t="s">
        <v>1015</v>
      </c>
      <c r="O236" s="918" t="s">
        <v>65</v>
      </c>
      <c r="P236" s="181" t="s">
        <v>179</v>
      </c>
      <c r="Q236" s="182" t="s">
        <v>76</v>
      </c>
      <c r="R236" s="181">
        <f>+IFERROR(VLOOKUP(Q236,[3]DATOS!$E$2:$F$17,2,FALSE),"")</f>
        <v>15</v>
      </c>
      <c r="S236" s="934">
        <f>SUM(R236:R242)</f>
        <v>100</v>
      </c>
      <c r="T236" s="934" t="str">
        <f>+IF(AND(S236&lt;=100,S236&gt;=96),"Fuerte",IF(AND(S236&lt;=95,S236&gt;=86),"Moderado",IF(AND(S236&lt;=85,J236&gt;=0),"Débil"," ")))</f>
        <v>Fuerte</v>
      </c>
      <c r="U236" s="919" t="s">
        <v>90</v>
      </c>
      <c r="V236" s="934" t="str">
        <f>IF(AND(EXACT(T236,"Fuerte"),(EXACT(U236,"Fuerte"))),"Fuerte",IF(AND(EXACT(T236,"Fuerte"),(EXACT(U236,"Moderado"))),"Moderado",IF(AND(EXACT(T236,"Fuerte"),(EXACT(U236,"Débil"))),"Débil",IF(AND(EXACT(T236,"Moderado"),(EXACT(U236,"Fuerte"))),"Moderado",IF(AND(EXACT(T236,"Moderado"),(EXACT(U236,"Moderado"))),"Moderado",IF(AND(EXACT(T236,"Moderado"),(EXACT(U236,"Débil"))),"Débil",IF(AND(EXACT(T236,"Débil"),(EXACT(U236,"Fuerte"))),"Débil",IF(AND(EXACT(T236,"Débil"),(EXACT(U236,"Moderado"))),"Débil",IF(AND(EXACT(T236,"Débil"),(EXACT(U236,"Débil"))),"Débil",)))))))))</f>
        <v>Fuerte</v>
      </c>
      <c r="W236" s="934">
        <f>IF(V236="Fuerte",100,IF(V236="Moderado",50,IF(V236="Débil",0)))</f>
        <v>100</v>
      </c>
      <c r="X236" s="934">
        <f>AVERAGE(W236:W254)</f>
        <v>100</v>
      </c>
      <c r="Y236" s="918" t="s">
        <v>221</v>
      </c>
      <c r="Z236" s="916" t="s">
        <v>589</v>
      </c>
      <c r="AA236" s="921" t="s">
        <v>220</v>
      </c>
      <c r="AB236" s="935" t="str">
        <f>+IF(X236=100,"Fuerte",IF(AND(X236&lt;=99,X236&gt;=50),"Moderado",IF(X236&lt;50,"Débil"," ")))</f>
        <v>Fuerte</v>
      </c>
      <c r="AC236" s="923" t="s">
        <v>95</v>
      </c>
      <c r="AD236" s="923" t="s">
        <v>96</v>
      </c>
      <c r="AE236" s="925" t="str">
        <f>IF(AND(OR(AD236="Directamente",AD236="Indirectamente",AD236="No Disminuye"),(AB236="Fuerte"),(AC236="Directamente"),(OR(G236="Rara vez",G236="Improbable",G236="Posible"))),"Rara vez",IF(AND(OR(AD236="Directamente",AD236="Indirectamente",AD236="No Disminuye"),(AB236="Fuerte"),(AC236="Directamente"),(G236="Probable")),"Improbable",IF(AND(OR(AD236="Directamente",AD236="Indirectamente",AD236="No Disminuye"),(AB236="Fuerte"),(AC236="Directamente"),(G236="Casi Seguro")),"Posible",IF(AND(AD236="Directamente",AC236="No disminuye",AB236="Fuerte"),G236,IF(AND(OR(AD236="Directamente",AD236="Indirectamente",AD236="No Disminuye"),AB236="Moderado",AC236="Directamente",(OR(G236="Rara vez",G236="Improbable"))),"Rara vez",IF(AND(OR(AD236="Directamente",AD236="Indirectamente",AD236="No Disminuye"),(AB236="Moderado"),(AC236="Directamente"),(G236="Posible")),"Improbable",IF(AND(OR(AD236="Directamente",AD236="Indirectamente",AD236="No Disminuye"),(AB236="Moderado"),(AC236="Directamente"),(G236="Probable")),"Posible",IF(AND(OR(AD236="Directamente",AD236="Indirectamente",AD236="No Disminuye"),(AB236="Moderado"),(AC236="Directamente"),(G236="Casi Seguro")),"Probable",IF(AND(AD236="Directamente",AC236="No disminuye",AB236="Moderado"),G236,IF(AB236="Débil",G236," ESTA COMBINACION NO ESTÁ CONTEMPLADA EN LA METODOLOGÍA "))))))))))</f>
        <v>Rara vez</v>
      </c>
      <c r="AF236" s="925" t="str">
        <f>IF(AND(OR(AD236="Directamente",AD236="Indirectamente",AD236="No Disminuye"),AB236="Moderado",AC236="Directamente",(OR(G236="Raro",G236="Improbable"))),"Raro",IF(AND(OR(AD236="Directamente",AD236="Indirectamente",AD236="No Disminuye"),(AB236="Moderado"),(AC236="Directamente"),(G236="Posible")),"Improbable",IF(AND(OR(AD236="Directamente",AD236="Indirectamente",AD236="No Disminuye"),(AB236="Moderado"),(AC236="Directamente"),(G236="Probable")),"Posible",IF(AND(OR(AD236="Directamente",AD236="Indirectamente",AD236="No Disminuye"),(AB236="Moderado"),(AC236="Directamente"),(G236="Casi Seguro")),"Probable",IF(AND(AD236="Directamente",AC236="No disminuye",AB236="Moderado"),G236," ")))))</f>
        <v xml:space="preserve"> </v>
      </c>
      <c r="AG236" s="925" t="str">
        <f>K236</f>
        <v>Mayor</v>
      </c>
      <c r="AH236" s="925" t="str">
        <f>IF(AND(EXACT(AE236,"Rara vez"),(EXACT(AG236,"Moderado"))),"Moderado",IF(AND(EXACT(AE236,"Rara vez"),(EXACT(AG236,"Mayor"))),"Alto",IF(AND(EXACT(AE236,"Rara vez"),(EXACT(AG236,"Catastrófico"))),"Extremo",IF(AND(EXACT(AE236,"Improbable"),(EXACT(AG236,"Moderado"))),"Moderado",IF(AND(EXACT(AE236,"Improbable"),(EXACT(AG236,"Mayor"))),"Alto",IF(AND(EXACT(AE236,"Improbable"),(EXACT(AG236,"Catastrófico"))),"Extremo",IF(AND(EXACT(AE236,"Posible"),(EXACT(AG236,"Moderado"))),"Alto",IF(AND(EXACT(AE236,"Posible"),(EXACT(AG236,"Mayor"))),"Extremo",IF(AND(EXACT(AE236,"Posible"),(EXACT(AG236,"Catastrófico"))),"Extremo",IF(AND(EXACT(AE236,"Probable"),(EXACT(AG236,"Moderado"))),"Alto",IF(AND(EXACT(AE236,"Probable"),(EXACT(AG236,"Mayor"))),"Extremo",IF(AND(EXACT(AE236,"Probable"),(EXACT(AG236,"Catastrófico"))),"Extremo",IF(AND(EXACT(AE236,"Casi Seguro"),(EXACT(AG236,"Moderado"))),"Extremo",IF(AND(EXACT(AE236,"Casi Seguro"),(EXACT(AG236,"Mayor"))),"Extremo",IF(AND(EXACT(AE236,"Casi Seguro"),(EXACT(AG236,"Catastrófico"))),"Extremo","")))))))))))))))</f>
        <v>Alto</v>
      </c>
      <c r="AI236" s="925" t="str">
        <f>IF(EXACT(L236,"Bajo"),"Evitar el Riesgo, Reducir el Riesgo, Compartir el Riesg",IF(EXACT(L236,"Moderado"),"Evitar el Riesgo, Reducir el Riesgo, Compartir el Riesgo",IF(EXACT(L236,"Alto"),"Evitar el Riesgo, Reducir el Riesgo, Compartir el Riesgo",IF(EXACT(L236,"Extremo"),"Evitar el Riesgo, Reducir el Riesgo, Compartir el Riesgo",""))))</f>
        <v>Evitar el Riesgo, Reducir el Riesgo, Compartir el Riesgo</v>
      </c>
      <c r="AJ236" s="927" t="s">
        <v>219</v>
      </c>
      <c r="AK236" s="926">
        <v>44197</v>
      </c>
      <c r="AL236" s="926">
        <v>44561</v>
      </c>
      <c r="AM236" s="927" t="s">
        <v>218</v>
      </c>
      <c r="AN236" s="914" t="s">
        <v>1016</v>
      </c>
      <c r="AO236" s="1019"/>
      <c r="AP236" s="1002"/>
      <c r="AQ236" s="1002"/>
      <c r="AR236" s="1002"/>
      <c r="AS236" s="1002"/>
      <c r="AT236" s="1002"/>
      <c r="AU236" s="1002"/>
      <c r="AV236" s="1002"/>
      <c r="AW236" s="1002"/>
      <c r="AX236" s="1002"/>
      <c r="AY236" s="1002"/>
      <c r="AZ236" s="1011"/>
      <c r="BA236" s="1014"/>
      <c r="BB236" s="993"/>
      <c r="BC236" s="993"/>
      <c r="BD236" s="993"/>
      <c r="BE236" s="996"/>
    </row>
    <row r="237" spans="1:57" ht="30" customHeight="1">
      <c r="A237" s="916"/>
      <c r="B237" s="928"/>
      <c r="C237" s="918"/>
      <c r="D237" s="918"/>
      <c r="E237" s="1023"/>
      <c r="F237" s="918"/>
      <c r="G237" s="918"/>
      <c r="H237" s="180" t="s">
        <v>187</v>
      </c>
      <c r="I237" s="184" t="s">
        <v>49</v>
      </c>
      <c r="J237" s="939"/>
      <c r="K237" s="940"/>
      <c r="L237" s="925"/>
      <c r="M237" s="925"/>
      <c r="N237" s="918"/>
      <c r="O237" s="918"/>
      <c r="P237" s="181" t="s">
        <v>177</v>
      </c>
      <c r="Q237" s="182" t="s">
        <v>78</v>
      </c>
      <c r="R237" s="181">
        <f>+IFERROR(VLOOKUP(Q237,[3]DATOS!$E$2:$F$17,2,FALSE),"")</f>
        <v>15</v>
      </c>
      <c r="S237" s="934"/>
      <c r="T237" s="934"/>
      <c r="U237" s="919"/>
      <c r="V237" s="934"/>
      <c r="W237" s="934"/>
      <c r="X237" s="934"/>
      <c r="Y237" s="918"/>
      <c r="Z237" s="916"/>
      <c r="AA237" s="921"/>
      <c r="AB237" s="935"/>
      <c r="AC237" s="923"/>
      <c r="AD237" s="923"/>
      <c r="AE237" s="925"/>
      <c r="AF237" s="925"/>
      <c r="AG237" s="925"/>
      <c r="AH237" s="925"/>
      <c r="AI237" s="925"/>
      <c r="AJ237" s="927"/>
      <c r="AK237" s="926"/>
      <c r="AL237" s="926"/>
      <c r="AM237" s="927"/>
      <c r="AN237" s="914"/>
      <c r="AO237" s="1020"/>
      <c r="AP237" s="987"/>
      <c r="AQ237" s="987"/>
      <c r="AR237" s="987"/>
      <c r="AS237" s="987"/>
      <c r="AT237" s="987"/>
      <c r="AU237" s="987"/>
      <c r="AV237" s="987"/>
      <c r="AW237" s="987"/>
      <c r="AX237" s="987"/>
      <c r="AY237" s="987"/>
      <c r="AZ237" s="1012"/>
      <c r="BA237" s="1015"/>
      <c r="BB237" s="994"/>
      <c r="BC237" s="994"/>
      <c r="BD237" s="994"/>
      <c r="BE237" s="997"/>
    </row>
    <row r="238" spans="1:57" ht="30" customHeight="1">
      <c r="A238" s="916"/>
      <c r="B238" s="928"/>
      <c r="C238" s="918"/>
      <c r="D238" s="918"/>
      <c r="E238" s="1023"/>
      <c r="F238" s="918"/>
      <c r="G238" s="918"/>
      <c r="H238" s="180" t="s">
        <v>186</v>
      </c>
      <c r="I238" s="184" t="s">
        <v>48</v>
      </c>
      <c r="J238" s="939"/>
      <c r="K238" s="940"/>
      <c r="L238" s="925"/>
      <c r="M238" s="925"/>
      <c r="N238" s="918"/>
      <c r="O238" s="918"/>
      <c r="P238" s="181" t="s">
        <v>175</v>
      </c>
      <c r="Q238" s="182" t="s">
        <v>80</v>
      </c>
      <c r="R238" s="181">
        <f>+IFERROR(VLOOKUP(Q238,[3]DATOS!$E$2:$F$17,2,FALSE),"")</f>
        <v>15</v>
      </c>
      <c r="S238" s="934"/>
      <c r="T238" s="934"/>
      <c r="U238" s="919"/>
      <c r="V238" s="934"/>
      <c r="W238" s="934"/>
      <c r="X238" s="934"/>
      <c r="Y238" s="918"/>
      <c r="Z238" s="916"/>
      <c r="AA238" s="921"/>
      <c r="AB238" s="935"/>
      <c r="AC238" s="923"/>
      <c r="AD238" s="923"/>
      <c r="AE238" s="925"/>
      <c r="AF238" s="925"/>
      <c r="AG238" s="925"/>
      <c r="AH238" s="925"/>
      <c r="AI238" s="925"/>
      <c r="AJ238" s="927"/>
      <c r="AK238" s="926"/>
      <c r="AL238" s="926"/>
      <c r="AM238" s="927"/>
      <c r="AN238" s="914"/>
      <c r="AO238" s="1020"/>
      <c r="AP238" s="987"/>
      <c r="AQ238" s="987"/>
      <c r="AR238" s="987"/>
      <c r="AS238" s="987"/>
      <c r="AT238" s="987"/>
      <c r="AU238" s="987"/>
      <c r="AV238" s="987"/>
      <c r="AW238" s="987"/>
      <c r="AX238" s="987"/>
      <c r="AY238" s="987"/>
      <c r="AZ238" s="1012"/>
      <c r="BA238" s="1015"/>
      <c r="BB238" s="994"/>
      <c r="BC238" s="994"/>
      <c r="BD238" s="994"/>
      <c r="BE238" s="997"/>
    </row>
    <row r="239" spans="1:57" ht="30" customHeight="1">
      <c r="A239" s="916"/>
      <c r="B239" s="928"/>
      <c r="C239" s="918"/>
      <c r="D239" s="918"/>
      <c r="E239" s="1023"/>
      <c r="F239" s="918"/>
      <c r="G239" s="918"/>
      <c r="H239" s="180" t="s">
        <v>185</v>
      </c>
      <c r="I239" s="184" t="s">
        <v>49</v>
      </c>
      <c r="J239" s="939"/>
      <c r="K239" s="940"/>
      <c r="L239" s="925"/>
      <c r="M239" s="925"/>
      <c r="N239" s="918"/>
      <c r="O239" s="918"/>
      <c r="P239" s="181" t="s">
        <v>173</v>
      </c>
      <c r="Q239" s="182" t="s">
        <v>82</v>
      </c>
      <c r="R239" s="181">
        <f>+IFERROR(VLOOKUP(Q239,[3]DATOS!$E$2:$F$17,2,FALSE),"")</f>
        <v>15</v>
      </c>
      <c r="S239" s="934"/>
      <c r="T239" s="934"/>
      <c r="U239" s="919"/>
      <c r="V239" s="934"/>
      <c r="W239" s="934"/>
      <c r="X239" s="934"/>
      <c r="Y239" s="918"/>
      <c r="Z239" s="916"/>
      <c r="AA239" s="921"/>
      <c r="AB239" s="935"/>
      <c r="AC239" s="923"/>
      <c r="AD239" s="923"/>
      <c r="AE239" s="925"/>
      <c r="AF239" s="925"/>
      <c r="AG239" s="925"/>
      <c r="AH239" s="925"/>
      <c r="AI239" s="925"/>
      <c r="AJ239" s="927"/>
      <c r="AK239" s="926"/>
      <c r="AL239" s="926"/>
      <c r="AM239" s="927"/>
      <c r="AN239" s="914"/>
      <c r="AO239" s="1020"/>
      <c r="AP239" s="987"/>
      <c r="AQ239" s="987"/>
      <c r="AR239" s="987"/>
      <c r="AS239" s="987"/>
      <c r="AT239" s="987"/>
      <c r="AU239" s="987"/>
      <c r="AV239" s="987"/>
      <c r="AW239" s="987"/>
      <c r="AX239" s="987"/>
      <c r="AY239" s="987"/>
      <c r="AZ239" s="1012"/>
      <c r="BA239" s="1015"/>
      <c r="BB239" s="994"/>
      <c r="BC239" s="994"/>
      <c r="BD239" s="994"/>
      <c r="BE239" s="997"/>
    </row>
    <row r="240" spans="1:57" ht="30" customHeight="1">
      <c r="A240" s="916"/>
      <c r="B240" s="928"/>
      <c r="C240" s="918"/>
      <c r="D240" s="918"/>
      <c r="E240" s="1023"/>
      <c r="F240" s="918"/>
      <c r="G240" s="918"/>
      <c r="H240" s="180" t="s">
        <v>184</v>
      </c>
      <c r="I240" s="184" t="s">
        <v>48</v>
      </c>
      <c r="J240" s="939"/>
      <c r="K240" s="940"/>
      <c r="L240" s="925"/>
      <c r="M240" s="925"/>
      <c r="N240" s="918"/>
      <c r="O240" s="918"/>
      <c r="P240" s="181" t="s">
        <v>171</v>
      </c>
      <c r="Q240" s="182" t="s">
        <v>85</v>
      </c>
      <c r="R240" s="181">
        <f>+IFERROR(VLOOKUP(Q240,[3]DATOS!$E$2:$F$17,2,FALSE),"")</f>
        <v>15</v>
      </c>
      <c r="S240" s="934"/>
      <c r="T240" s="934"/>
      <c r="U240" s="919"/>
      <c r="V240" s="934"/>
      <c r="W240" s="934"/>
      <c r="X240" s="934"/>
      <c r="Y240" s="918"/>
      <c r="Z240" s="916"/>
      <c r="AA240" s="921"/>
      <c r="AB240" s="935"/>
      <c r="AC240" s="923"/>
      <c r="AD240" s="923"/>
      <c r="AE240" s="925"/>
      <c r="AF240" s="925"/>
      <c r="AG240" s="925"/>
      <c r="AH240" s="925"/>
      <c r="AI240" s="925"/>
      <c r="AJ240" s="927"/>
      <c r="AK240" s="926"/>
      <c r="AL240" s="926"/>
      <c r="AM240" s="927"/>
      <c r="AN240" s="914"/>
      <c r="AO240" s="1020"/>
      <c r="AP240" s="987"/>
      <c r="AQ240" s="987"/>
      <c r="AR240" s="987"/>
      <c r="AS240" s="987"/>
      <c r="AT240" s="987"/>
      <c r="AU240" s="987"/>
      <c r="AV240" s="987"/>
      <c r="AW240" s="987"/>
      <c r="AX240" s="987"/>
      <c r="AY240" s="987"/>
      <c r="AZ240" s="1012"/>
      <c r="BA240" s="1015"/>
      <c r="BB240" s="994"/>
      <c r="BC240" s="994"/>
      <c r="BD240" s="994"/>
      <c r="BE240" s="997"/>
    </row>
    <row r="241" spans="1:57" ht="30" customHeight="1">
      <c r="A241" s="916"/>
      <c r="B241" s="928"/>
      <c r="C241" s="918"/>
      <c r="D241" s="918"/>
      <c r="E241" s="1023"/>
      <c r="F241" s="918"/>
      <c r="G241" s="918"/>
      <c r="H241" s="180" t="s">
        <v>183</v>
      </c>
      <c r="I241" s="184" t="s">
        <v>49</v>
      </c>
      <c r="J241" s="939"/>
      <c r="K241" s="940"/>
      <c r="L241" s="925"/>
      <c r="M241" s="925"/>
      <c r="N241" s="918"/>
      <c r="O241" s="918"/>
      <c r="P241" s="181" t="s">
        <v>170</v>
      </c>
      <c r="Q241" s="182" t="s">
        <v>98</v>
      </c>
      <c r="R241" s="181">
        <f>+IFERROR(VLOOKUP(Q241,[3]DATOS!$E$2:$F$17,2,FALSE),"")</f>
        <v>15</v>
      </c>
      <c r="S241" s="934"/>
      <c r="T241" s="934"/>
      <c r="U241" s="919"/>
      <c r="V241" s="934"/>
      <c r="W241" s="934"/>
      <c r="X241" s="934"/>
      <c r="Y241" s="918"/>
      <c r="Z241" s="916"/>
      <c r="AA241" s="921"/>
      <c r="AB241" s="935"/>
      <c r="AC241" s="923"/>
      <c r="AD241" s="923"/>
      <c r="AE241" s="925"/>
      <c r="AF241" s="925"/>
      <c r="AG241" s="925"/>
      <c r="AH241" s="925"/>
      <c r="AI241" s="925"/>
      <c r="AJ241" s="927"/>
      <c r="AK241" s="926"/>
      <c r="AL241" s="926"/>
      <c r="AM241" s="927"/>
      <c r="AN241" s="914"/>
      <c r="AO241" s="1020"/>
      <c r="AP241" s="987"/>
      <c r="AQ241" s="987"/>
      <c r="AR241" s="987"/>
      <c r="AS241" s="987"/>
      <c r="AT241" s="987"/>
      <c r="AU241" s="987"/>
      <c r="AV241" s="987"/>
      <c r="AW241" s="987"/>
      <c r="AX241" s="987"/>
      <c r="AY241" s="987"/>
      <c r="AZ241" s="1012"/>
      <c r="BA241" s="1015"/>
      <c r="BB241" s="994"/>
      <c r="BC241" s="994"/>
      <c r="BD241" s="994"/>
      <c r="BE241" s="997"/>
    </row>
    <row r="242" spans="1:57" ht="30" customHeight="1">
      <c r="A242" s="916"/>
      <c r="B242" s="928"/>
      <c r="C242" s="918"/>
      <c r="D242" s="918"/>
      <c r="E242" s="1023"/>
      <c r="F242" s="918"/>
      <c r="G242" s="918"/>
      <c r="H242" s="180" t="s">
        <v>182</v>
      </c>
      <c r="I242" s="193" t="s">
        <v>49</v>
      </c>
      <c r="J242" s="939"/>
      <c r="K242" s="940"/>
      <c r="L242" s="925"/>
      <c r="M242" s="925"/>
      <c r="N242" s="918"/>
      <c r="O242" s="918"/>
      <c r="P242" s="181" t="s">
        <v>168</v>
      </c>
      <c r="Q242" s="182" t="s">
        <v>87</v>
      </c>
      <c r="R242" s="181">
        <f>+IFERROR(VLOOKUP(Q242,[3]DATOS!$E$2:$F$17,2,FALSE),"")</f>
        <v>10</v>
      </c>
      <c r="S242" s="934"/>
      <c r="T242" s="934"/>
      <c r="U242" s="919"/>
      <c r="V242" s="934"/>
      <c r="W242" s="934"/>
      <c r="X242" s="934"/>
      <c r="Y242" s="918"/>
      <c r="Z242" s="916"/>
      <c r="AA242" s="921"/>
      <c r="AB242" s="935"/>
      <c r="AC242" s="923"/>
      <c r="AD242" s="923"/>
      <c r="AE242" s="925"/>
      <c r="AF242" s="925"/>
      <c r="AG242" s="925"/>
      <c r="AH242" s="925"/>
      <c r="AI242" s="925"/>
      <c r="AJ242" s="927"/>
      <c r="AK242" s="926"/>
      <c r="AL242" s="926"/>
      <c r="AM242" s="927"/>
      <c r="AN242" s="914"/>
      <c r="AO242" s="1020"/>
      <c r="AP242" s="987"/>
      <c r="AQ242" s="987"/>
      <c r="AR242" s="987"/>
      <c r="AS242" s="987"/>
      <c r="AT242" s="987"/>
      <c r="AU242" s="987"/>
      <c r="AV242" s="987"/>
      <c r="AW242" s="987"/>
      <c r="AX242" s="987"/>
      <c r="AY242" s="987"/>
      <c r="AZ242" s="1012"/>
      <c r="BA242" s="1015"/>
      <c r="BB242" s="994"/>
      <c r="BC242" s="994"/>
      <c r="BD242" s="994"/>
      <c r="BE242" s="997"/>
    </row>
    <row r="243" spans="1:57" ht="72" customHeight="1">
      <c r="A243" s="916"/>
      <c r="B243" s="928"/>
      <c r="C243" s="918"/>
      <c r="D243" s="918"/>
      <c r="E243" s="1023"/>
      <c r="F243" s="918"/>
      <c r="G243" s="918"/>
      <c r="H243" s="180" t="s">
        <v>181</v>
      </c>
      <c r="I243" s="184" t="s">
        <v>49</v>
      </c>
      <c r="J243" s="939"/>
      <c r="K243" s="940"/>
      <c r="L243" s="925"/>
      <c r="M243" s="925"/>
      <c r="N243" s="918"/>
      <c r="O243" s="918"/>
      <c r="P243" s="934"/>
      <c r="Q243" s="919"/>
      <c r="R243" s="934"/>
      <c r="S243" s="934"/>
      <c r="T243" s="934"/>
      <c r="U243" s="919"/>
      <c r="V243" s="934"/>
      <c r="W243" s="934"/>
      <c r="X243" s="934"/>
      <c r="Y243" s="918"/>
      <c r="Z243" s="916"/>
      <c r="AA243" s="921"/>
      <c r="AB243" s="935"/>
      <c r="AC243" s="923"/>
      <c r="AD243" s="923"/>
      <c r="AE243" s="925"/>
      <c r="AF243" s="925"/>
      <c r="AG243" s="925"/>
      <c r="AH243" s="925"/>
      <c r="AI243" s="925"/>
      <c r="AJ243" s="927"/>
      <c r="AK243" s="926"/>
      <c r="AL243" s="926"/>
      <c r="AM243" s="927"/>
      <c r="AN243" s="914"/>
      <c r="AO243" s="1021"/>
      <c r="AP243" s="988"/>
      <c r="AQ243" s="988"/>
      <c r="AR243" s="988"/>
      <c r="AS243" s="988"/>
      <c r="AT243" s="988"/>
      <c r="AU243" s="988"/>
      <c r="AV243" s="988"/>
      <c r="AW243" s="988"/>
      <c r="AX243" s="988"/>
      <c r="AY243" s="988"/>
      <c r="AZ243" s="1013"/>
      <c r="BA243" s="1016"/>
      <c r="BB243" s="995"/>
      <c r="BC243" s="995"/>
      <c r="BD243" s="995"/>
      <c r="BE243" s="998"/>
    </row>
    <row r="244" spans="1:57" ht="45" customHeight="1">
      <c r="A244" s="916"/>
      <c r="B244" s="928"/>
      <c r="C244" s="918"/>
      <c r="D244" s="918"/>
      <c r="E244" s="1023"/>
      <c r="F244" s="918"/>
      <c r="G244" s="918"/>
      <c r="H244" s="180" t="s">
        <v>180</v>
      </c>
      <c r="I244" s="184" t="s">
        <v>49</v>
      </c>
      <c r="J244" s="939"/>
      <c r="K244" s="940"/>
      <c r="L244" s="925"/>
      <c r="M244" s="925"/>
      <c r="N244" s="918"/>
      <c r="O244" s="918"/>
      <c r="P244" s="934"/>
      <c r="Q244" s="919"/>
      <c r="R244" s="934"/>
      <c r="S244" s="934"/>
      <c r="T244" s="934"/>
      <c r="U244" s="919"/>
      <c r="V244" s="934"/>
      <c r="W244" s="934"/>
      <c r="X244" s="934"/>
      <c r="Y244" s="918"/>
      <c r="Z244" s="916"/>
      <c r="AA244" s="921"/>
      <c r="AB244" s="935"/>
      <c r="AC244" s="923"/>
      <c r="AD244" s="923"/>
      <c r="AE244" s="925"/>
      <c r="AF244" s="925"/>
      <c r="AG244" s="925"/>
      <c r="AH244" s="925"/>
      <c r="AI244" s="925"/>
      <c r="AJ244" s="927"/>
      <c r="AK244" s="926"/>
      <c r="AL244" s="926"/>
      <c r="AM244" s="927"/>
      <c r="AN244" s="914"/>
      <c r="AO244" s="999"/>
      <c r="AP244" s="919"/>
      <c r="AQ244" s="919"/>
      <c r="AR244" s="919"/>
      <c r="AS244" s="919"/>
      <c r="AT244" s="919"/>
      <c r="AU244" s="919"/>
      <c r="AV244" s="919"/>
      <c r="AW244" s="919"/>
      <c r="AX244" s="919"/>
      <c r="AY244" s="919"/>
      <c r="AZ244" s="1003"/>
      <c r="BA244" s="1004"/>
      <c r="BB244" s="1000"/>
      <c r="BC244" s="1000"/>
      <c r="BD244" s="1000"/>
      <c r="BE244" s="1001"/>
    </row>
    <row r="245" spans="1:57" ht="45" customHeight="1">
      <c r="A245" s="916"/>
      <c r="B245" s="928"/>
      <c r="C245" s="918"/>
      <c r="D245" s="918"/>
      <c r="E245" s="1023"/>
      <c r="F245" s="918"/>
      <c r="G245" s="918"/>
      <c r="H245" s="180" t="s">
        <v>178</v>
      </c>
      <c r="I245" s="184" t="s">
        <v>48</v>
      </c>
      <c r="J245" s="939"/>
      <c r="K245" s="940"/>
      <c r="L245" s="925"/>
      <c r="M245" s="925"/>
      <c r="N245" s="918"/>
      <c r="O245" s="918"/>
      <c r="P245" s="934"/>
      <c r="Q245" s="919"/>
      <c r="R245" s="934"/>
      <c r="S245" s="934"/>
      <c r="T245" s="934"/>
      <c r="U245" s="919"/>
      <c r="V245" s="934"/>
      <c r="W245" s="934"/>
      <c r="X245" s="934"/>
      <c r="Y245" s="918"/>
      <c r="Z245" s="916"/>
      <c r="AA245" s="921"/>
      <c r="AB245" s="935"/>
      <c r="AC245" s="923"/>
      <c r="AD245" s="923"/>
      <c r="AE245" s="925"/>
      <c r="AF245" s="925"/>
      <c r="AG245" s="925"/>
      <c r="AH245" s="925"/>
      <c r="AI245" s="925"/>
      <c r="AJ245" s="927"/>
      <c r="AK245" s="926"/>
      <c r="AL245" s="926"/>
      <c r="AM245" s="927"/>
      <c r="AN245" s="914"/>
      <c r="AO245" s="999"/>
      <c r="AP245" s="919"/>
      <c r="AQ245" s="919"/>
      <c r="AR245" s="919"/>
      <c r="AS245" s="919"/>
      <c r="AT245" s="919"/>
      <c r="AU245" s="919"/>
      <c r="AV245" s="919"/>
      <c r="AW245" s="919"/>
      <c r="AX245" s="919"/>
      <c r="AY245" s="919"/>
      <c r="AZ245" s="1003"/>
      <c r="BA245" s="1004"/>
      <c r="BB245" s="1000"/>
      <c r="BC245" s="1000"/>
      <c r="BD245" s="1000"/>
      <c r="BE245" s="1001"/>
    </row>
    <row r="246" spans="1:57" ht="45" customHeight="1">
      <c r="A246" s="916"/>
      <c r="B246" s="928"/>
      <c r="C246" s="918"/>
      <c r="D246" s="918"/>
      <c r="E246" s="1023"/>
      <c r="F246" s="918"/>
      <c r="G246" s="918"/>
      <c r="H246" s="180" t="s">
        <v>176</v>
      </c>
      <c r="I246" s="184" t="s">
        <v>48</v>
      </c>
      <c r="J246" s="939"/>
      <c r="K246" s="940"/>
      <c r="L246" s="925"/>
      <c r="M246" s="925"/>
      <c r="N246" s="918"/>
      <c r="O246" s="918"/>
      <c r="P246" s="934"/>
      <c r="Q246" s="919"/>
      <c r="R246" s="934"/>
      <c r="S246" s="934"/>
      <c r="T246" s="934"/>
      <c r="U246" s="919"/>
      <c r="V246" s="934"/>
      <c r="W246" s="934"/>
      <c r="X246" s="934"/>
      <c r="Y246" s="918"/>
      <c r="Z246" s="916"/>
      <c r="AA246" s="921"/>
      <c r="AB246" s="935"/>
      <c r="AC246" s="923"/>
      <c r="AD246" s="923"/>
      <c r="AE246" s="925"/>
      <c r="AF246" s="925"/>
      <c r="AG246" s="925"/>
      <c r="AH246" s="925"/>
      <c r="AI246" s="925"/>
      <c r="AJ246" s="927"/>
      <c r="AK246" s="926"/>
      <c r="AL246" s="926"/>
      <c r="AM246" s="927"/>
      <c r="AN246" s="914"/>
      <c r="AO246" s="999"/>
      <c r="AP246" s="919"/>
      <c r="AQ246" s="919"/>
      <c r="AR246" s="919"/>
      <c r="AS246" s="919"/>
      <c r="AT246" s="919"/>
      <c r="AU246" s="919"/>
      <c r="AV246" s="919"/>
      <c r="AW246" s="919"/>
      <c r="AX246" s="919"/>
      <c r="AY246" s="919"/>
      <c r="AZ246" s="1003"/>
      <c r="BA246" s="1004"/>
      <c r="BB246" s="1000"/>
      <c r="BC246" s="1000"/>
      <c r="BD246" s="1000"/>
      <c r="BE246" s="1001"/>
    </row>
    <row r="247" spans="1:57" ht="45" customHeight="1">
      <c r="A247" s="916"/>
      <c r="B247" s="928"/>
      <c r="C247" s="918"/>
      <c r="D247" s="918"/>
      <c r="E247" s="917"/>
      <c r="F247" s="918"/>
      <c r="G247" s="918"/>
      <c r="H247" s="180" t="s">
        <v>174</v>
      </c>
      <c r="I247" s="184" t="s">
        <v>48</v>
      </c>
      <c r="J247" s="939"/>
      <c r="K247" s="940"/>
      <c r="L247" s="925"/>
      <c r="M247" s="925"/>
      <c r="N247" s="917"/>
      <c r="O247" s="918"/>
      <c r="P247" s="181" t="s">
        <v>179</v>
      </c>
      <c r="Q247" s="182"/>
      <c r="R247" s="181" t="str">
        <f>+IFERROR(VLOOKUP(Q247,[3]DATOS!$E$2:$F$17,2,FALSE),"")</f>
        <v/>
      </c>
      <c r="S247" s="934">
        <f>SUM(R247:R253)</f>
        <v>0</v>
      </c>
      <c r="T247" s="934" t="str">
        <f>+IF(AND(S247&lt;=100,S247&gt;=96),"Fuerte",IF(AND(S247&lt;=95,S247&gt;=86),"Moderado",IF(AND(S247&lt;=85,J247&gt;=0),"Débil"," ")))</f>
        <v>Débil</v>
      </c>
      <c r="U247" s="919"/>
      <c r="V247" s="934">
        <f>IF(AND(EXACT(T247,"Fuerte"),(EXACT(U247,"Fuerte"))),"Fuerte",IF(AND(EXACT(T247,"Fuerte"),(EXACT(U247,"Moderado"))),"Moderado",IF(AND(EXACT(T247,"Fuerte"),(EXACT(U247,"Débil"))),"Débil",IF(AND(EXACT(T247,"Moderado"),(EXACT(U247,"Fuerte"))),"Moderado",IF(AND(EXACT(T247,"Moderado"),(EXACT(U247,"Moderado"))),"Moderado",IF(AND(EXACT(T247,"Moderado"),(EXACT(U247,"Débil"))),"Débil",IF(AND(EXACT(T247,"Débil"),(EXACT(U247,"Fuerte"))),"Débil",IF(AND(EXACT(T247,"Débil"),(EXACT(U247,"Moderado"))),"Débil",IF(AND(EXACT(T247,"Débil"),(EXACT(U247,"Débil"))),"Débil",)))))))))</f>
        <v>0</v>
      </c>
      <c r="W247" s="934" t="b">
        <f>IF(V247="Fuerte",100,IF(V247="Moderado",50,IF(V247="Débil",0)))</f>
        <v>0</v>
      </c>
      <c r="X247" s="934"/>
      <c r="Y247" s="918"/>
      <c r="Z247" s="916"/>
      <c r="AA247" s="921"/>
      <c r="AB247" s="935"/>
      <c r="AC247" s="923"/>
      <c r="AD247" s="923"/>
      <c r="AE247" s="925"/>
      <c r="AF247" s="925"/>
      <c r="AG247" s="925"/>
      <c r="AH247" s="925"/>
      <c r="AI247" s="925"/>
      <c r="AJ247" s="920" t="s">
        <v>659</v>
      </c>
      <c r="AK247" s="926"/>
      <c r="AL247" s="926"/>
      <c r="AM247" s="927"/>
      <c r="AN247" s="914" t="s">
        <v>660</v>
      </c>
      <c r="AO247" s="999"/>
      <c r="AP247" s="919"/>
      <c r="AQ247" s="919"/>
      <c r="AR247" s="919"/>
      <c r="AS247" s="919"/>
      <c r="AT247" s="919"/>
      <c r="AU247" s="919"/>
      <c r="AV247" s="919"/>
      <c r="AW247" s="919"/>
      <c r="AX247" s="919"/>
      <c r="AY247" s="919"/>
      <c r="AZ247" s="1003"/>
      <c r="BA247" s="1004"/>
      <c r="BB247" s="1000"/>
      <c r="BC247" s="1000"/>
      <c r="BD247" s="1000"/>
      <c r="BE247" s="1001"/>
    </row>
    <row r="248" spans="1:57" ht="45" customHeight="1">
      <c r="A248" s="916"/>
      <c r="B248" s="928"/>
      <c r="C248" s="918"/>
      <c r="D248" s="918"/>
      <c r="E248" s="917"/>
      <c r="F248" s="918"/>
      <c r="G248" s="918"/>
      <c r="H248" s="183" t="s">
        <v>172</v>
      </c>
      <c r="I248" s="184" t="s">
        <v>48</v>
      </c>
      <c r="J248" s="939"/>
      <c r="K248" s="940"/>
      <c r="L248" s="925"/>
      <c r="M248" s="925"/>
      <c r="N248" s="917"/>
      <c r="O248" s="918"/>
      <c r="P248" s="181" t="s">
        <v>177</v>
      </c>
      <c r="Q248" s="182"/>
      <c r="R248" s="181" t="str">
        <f>+IFERROR(VLOOKUP(Q248,[3]DATOS!$E$2:$F$17,2,FALSE),"")</f>
        <v/>
      </c>
      <c r="S248" s="934"/>
      <c r="T248" s="934"/>
      <c r="U248" s="919"/>
      <c r="V248" s="934"/>
      <c r="W248" s="934"/>
      <c r="X248" s="934"/>
      <c r="Y248" s="918"/>
      <c r="Z248" s="916"/>
      <c r="AA248" s="921"/>
      <c r="AB248" s="935"/>
      <c r="AC248" s="923"/>
      <c r="AD248" s="923"/>
      <c r="AE248" s="925"/>
      <c r="AF248" s="925"/>
      <c r="AG248" s="925"/>
      <c r="AH248" s="925"/>
      <c r="AI248" s="925"/>
      <c r="AJ248" s="920"/>
      <c r="AK248" s="926"/>
      <c r="AL248" s="926"/>
      <c r="AM248" s="927"/>
      <c r="AN248" s="914"/>
      <c r="AO248" s="999"/>
      <c r="AP248" s="919"/>
      <c r="AQ248" s="919"/>
      <c r="AR248" s="919"/>
      <c r="AS248" s="919"/>
      <c r="AT248" s="919"/>
      <c r="AU248" s="919"/>
      <c r="AV248" s="919"/>
      <c r="AW248" s="919"/>
      <c r="AX248" s="919"/>
      <c r="AY248" s="919"/>
      <c r="AZ248" s="1003"/>
      <c r="BA248" s="1004"/>
      <c r="BB248" s="1000"/>
      <c r="BC248" s="1000"/>
      <c r="BD248" s="1000"/>
      <c r="BE248" s="1001"/>
    </row>
    <row r="249" spans="1:57" ht="45" customHeight="1">
      <c r="A249" s="916"/>
      <c r="B249" s="928"/>
      <c r="C249" s="918"/>
      <c r="D249" s="918"/>
      <c r="E249" s="917"/>
      <c r="F249" s="918"/>
      <c r="G249" s="918"/>
      <c r="H249" s="183" t="s">
        <v>169</v>
      </c>
      <c r="I249" s="184" t="s">
        <v>48</v>
      </c>
      <c r="J249" s="939"/>
      <c r="K249" s="940"/>
      <c r="L249" s="925"/>
      <c r="M249" s="925"/>
      <c r="N249" s="917"/>
      <c r="O249" s="918"/>
      <c r="P249" s="181" t="s">
        <v>175</v>
      </c>
      <c r="Q249" s="182"/>
      <c r="R249" s="181" t="str">
        <f>+IFERROR(VLOOKUP(Q249,[3]DATOS!$E$2:$F$17,2,FALSE),"")</f>
        <v/>
      </c>
      <c r="S249" s="934"/>
      <c r="T249" s="934"/>
      <c r="U249" s="919"/>
      <c r="V249" s="934"/>
      <c r="W249" s="934"/>
      <c r="X249" s="934"/>
      <c r="Y249" s="918"/>
      <c r="Z249" s="916"/>
      <c r="AA249" s="921"/>
      <c r="AB249" s="935"/>
      <c r="AC249" s="923"/>
      <c r="AD249" s="923"/>
      <c r="AE249" s="925"/>
      <c r="AF249" s="925"/>
      <c r="AG249" s="925"/>
      <c r="AH249" s="925"/>
      <c r="AI249" s="925"/>
      <c r="AJ249" s="920"/>
      <c r="AK249" s="926"/>
      <c r="AL249" s="926"/>
      <c r="AM249" s="927"/>
      <c r="AN249" s="914"/>
      <c r="AO249" s="999"/>
      <c r="AP249" s="919"/>
      <c r="AQ249" s="919"/>
      <c r="AR249" s="919"/>
      <c r="AS249" s="919"/>
      <c r="AT249" s="919"/>
      <c r="AU249" s="919"/>
      <c r="AV249" s="919"/>
      <c r="AW249" s="919"/>
      <c r="AX249" s="919"/>
      <c r="AY249" s="919"/>
      <c r="AZ249" s="1003"/>
      <c r="BA249" s="1004"/>
      <c r="BB249" s="1000"/>
      <c r="BC249" s="1000"/>
      <c r="BD249" s="1000"/>
      <c r="BE249" s="1001"/>
    </row>
    <row r="250" spans="1:57" ht="45" customHeight="1">
      <c r="A250" s="916"/>
      <c r="B250" s="928"/>
      <c r="C250" s="918"/>
      <c r="D250" s="918"/>
      <c r="E250" s="917"/>
      <c r="F250" s="918"/>
      <c r="G250" s="918"/>
      <c r="H250" s="183" t="s">
        <v>167</v>
      </c>
      <c r="I250" s="184" t="s">
        <v>48</v>
      </c>
      <c r="J250" s="939"/>
      <c r="K250" s="940"/>
      <c r="L250" s="925"/>
      <c r="M250" s="925"/>
      <c r="N250" s="917"/>
      <c r="O250" s="918"/>
      <c r="P250" s="181" t="s">
        <v>173</v>
      </c>
      <c r="Q250" s="182"/>
      <c r="R250" s="181" t="str">
        <f>+IFERROR(VLOOKUP(Q250,[3]DATOS!$E$2:$F$17,2,FALSE),"")</f>
        <v/>
      </c>
      <c r="S250" s="934"/>
      <c r="T250" s="934"/>
      <c r="U250" s="919"/>
      <c r="V250" s="934"/>
      <c r="W250" s="934"/>
      <c r="X250" s="934"/>
      <c r="Y250" s="918"/>
      <c r="Z250" s="916"/>
      <c r="AA250" s="921"/>
      <c r="AB250" s="935"/>
      <c r="AC250" s="923"/>
      <c r="AD250" s="923"/>
      <c r="AE250" s="925"/>
      <c r="AF250" s="925"/>
      <c r="AG250" s="925"/>
      <c r="AH250" s="925"/>
      <c r="AI250" s="925"/>
      <c r="AJ250" s="920"/>
      <c r="AK250" s="926"/>
      <c r="AL250" s="926"/>
      <c r="AM250" s="927"/>
      <c r="AN250" s="914"/>
      <c r="AO250" s="999"/>
      <c r="AP250" s="919"/>
      <c r="AQ250" s="919"/>
      <c r="AR250" s="919"/>
      <c r="AS250" s="919"/>
      <c r="AT250" s="919"/>
      <c r="AU250" s="919"/>
      <c r="AV250" s="919"/>
      <c r="AW250" s="919"/>
      <c r="AX250" s="919"/>
      <c r="AY250" s="919"/>
      <c r="AZ250" s="1003"/>
      <c r="BA250" s="1004"/>
      <c r="BB250" s="1000"/>
      <c r="BC250" s="1000"/>
      <c r="BD250" s="1000"/>
      <c r="BE250" s="1001"/>
    </row>
    <row r="251" spans="1:57" ht="45" customHeight="1">
      <c r="A251" s="916"/>
      <c r="B251" s="928"/>
      <c r="C251" s="918"/>
      <c r="D251" s="918"/>
      <c r="E251" s="917"/>
      <c r="F251" s="918"/>
      <c r="G251" s="918"/>
      <c r="H251" s="183" t="s">
        <v>166</v>
      </c>
      <c r="I251" s="184" t="s">
        <v>49</v>
      </c>
      <c r="J251" s="939"/>
      <c r="K251" s="940"/>
      <c r="L251" s="925"/>
      <c r="M251" s="925"/>
      <c r="N251" s="917"/>
      <c r="O251" s="918"/>
      <c r="P251" s="181" t="s">
        <v>171</v>
      </c>
      <c r="Q251" s="182"/>
      <c r="R251" s="181" t="str">
        <f>+IFERROR(VLOOKUP(Q251,[3]DATOS!$E$2:$F$17,2,FALSE),"")</f>
        <v/>
      </c>
      <c r="S251" s="934"/>
      <c r="T251" s="934"/>
      <c r="U251" s="919"/>
      <c r="V251" s="934"/>
      <c r="W251" s="934"/>
      <c r="X251" s="934"/>
      <c r="Y251" s="918"/>
      <c r="Z251" s="916"/>
      <c r="AA251" s="921"/>
      <c r="AB251" s="935"/>
      <c r="AC251" s="923"/>
      <c r="AD251" s="923"/>
      <c r="AE251" s="925"/>
      <c r="AF251" s="925"/>
      <c r="AG251" s="925"/>
      <c r="AH251" s="925"/>
      <c r="AI251" s="925"/>
      <c r="AJ251" s="920"/>
      <c r="AK251" s="926"/>
      <c r="AL251" s="926"/>
      <c r="AM251" s="927"/>
      <c r="AN251" s="914"/>
      <c r="AO251" s="999"/>
      <c r="AP251" s="919"/>
      <c r="AQ251" s="919"/>
      <c r="AR251" s="919"/>
      <c r="AS251" s="919"/>
      <c r="AT251" s="919"/>
      <c r="AU251" s="919"/>
      <c r="AV251" s="919"/>
      <c r="AW251" s="919"/>
      <c r="AX251" s="919"/>
      <c r="AY251" s="919"/>
      <c r="AZ251" s="1003"/>
      <c r="BA251" s="1004"/>
      <c r="BB251" s="1000"/>
      <c r="BC251" s="1000"/>
      <c r="BD251" s="1000"/>
      <c r="BE251" s="1001"/>
    </row>
    <row r="252" spans="1:57" ht="45" customHeight="1">
      <c r="A252" s="916"/>
      <c r="B252" s="928"/>
      <c r="C252" s="918"/>
      <c r="D252" s="918"/>
      <c r="E252" s="917"/>
      <c r="F252" s="918"/>
      <c r="G252" s="918"/>
      <c r="H252" s="183" t="s">
        <v>165</v>
      </c>
      <c r="I252" s="184" t="s">
        <v>49</v>
      </c>
      <c r="J252" s="939"/>
      <c r="K252" s="940"/>
      <c r="L252" s="925"/>
      <c r="M252" s="925"/>
      <c r="N252" s="917"/>
      <c r="O252" s="918"/>
      <c r="P252" s="181" t="s">
        <v>170</v>
      </c>
      <c r="Q252" s="182"/>
      <c r="R252" s="181" t="str">
        <f>+IFERROR(VLOOKUP(Q252,[3]DATOS!$E$2:$F$17,2,FALSE),"")</f>
        <v/>
      </c>
      <c r="S252" s="934"/>
      <c r="T252" s="934"/>
      <c r="U252" s="919"/>
      <c r="V252" s="934"/>
      <c r="W252" s="934"/>
      <c r="X252" s="934"/>
      <c r="Y252" s="918"/>
      <c r="Z252" s="916"/>
      <c r="AA252" s="921"/>
      <c r="AB252" s="935"/>
      <c r="AC252" s="923"/>
      <c r="AD252" s="923"/>
      <c r="AE252" s="925"/>
      <c r="AF252" s="925"/>
      <c r="AG252" s="925"/>
      <c r="AH252" s="925"/>
      <c r="AI252" s="925"/>
      <c r="AJ252" s="920"/>
      <c r="AK252" s="926"/>
      <c r="AL252" s="926"/>
      <c r="AM252" s="927"/>
      <c r="AN252" s="914"/>
      <c r="AO252" s="999"/>
      <c r="AP252" s="919"/>
      <c r="AQ252" s="919"/>
      <c r="AR252" s="919"/>
      <c r="AS252" s="919"/>
      <c r="AT252" s="919"/>
      <c r="AU252" s="919"/>
      <c r="AV252" s="919"/>
      <c r="AW252" s="919"/>
      <c r="AX252" s="919"/>
      <c r="AY252" s="919"/>
      <c r="AZ252" s="1003"/>
      <c r="BA252" s="1004"/>
      <c r="BB252" s="1000"/>
      <c r="BC252" s="1000"/>
      <c r="BD252" s="1000"/>
      <c r="BE252" s="1001"/>
    </row>
    <row r="253" spans="1:57" ht="45" customHeight="1">
      <c r="A253" s="916"/>
      <c r="B253" s="928"/>
      <c r="C253" s="918"/>
      <c r="D253" s="918"/>
      <c r="E253" s="917"/>
      <c r="F253" s="918"/>
      <c r="G253" s="918"/>
      <c r="H253" s="183" t="s">
        <v>164</v>
      </c>
      <c r="I253" s="184" t="s">
        <v>49</v>
      </c>
      <c r="J253" s="939"/>
      <c r="K253" s="940"/>
      <c r="L253" s="925"/>
      <c r="M253" s="925"/>
      <c r="N253" s="917"/>
      <c r="O253" s="918"/>
      <c r="P253" s="181" t="s">
        <v>168</v>
      </c>
      <c r="Q253" s="182"/>
      <c r="R253" s="181" t="str">
        <f>+IFERROR(VLOOKUP(Q253,[3]DATOS!$E$2:$F$17,2,FALSE),"")</f>
        <v/>
      </c>
      <c r="S253" s="934"/>
      <c r="T253" s="934"/>
      <c r="U253" s="919"/>
      <c r="V253" s="934"/>
      <c r="W253" s="934"/>
      <c r="X253" s="934"/>
      <c r="Y253" s="918"/>
      <c r="Z253" s="916"/>
      <c r="AA253" s="921"/>
      <c r="AB253" s="935"/>
      <c r="AC253" s="923"/>
      <c r="AD253" s="923"/>
      <c r="AE253" s="925"/>
      <c r="AF253" s="925"/>
      <c r="AG253" s="925"/>
      <c r="AH253" s="925"/>
      <c r="AI253" s="925"/>
      <c r="AJ253" s="920"/>
      <c r="AK253" s="926"/>
      <c r="AL253" s="926"/>
      <c r="AM253" s="927"/>
      <c r="AN253" s="914"/>
      <c r="AO253" s="999"/>
      <c r="AP253" s="919"/>
      <c r="AQ253" s="919"/>
      <c r="AR253" s="919"/>
      <c r="AS253" s="919"/>
      <c r="AT253" s="919"/>
      <c r="AU253" s="919"/>
      <c r="AV253" s="919"/>
      <c r="AW253" s="919"/>
      <c r="AX253" s="919"/>
      <c r="AY253" s="919"/>
      <c r="AZ253" s="1003"/>
      <c r="BA253" s="1004"/>
      <c r="BB253" s="1000"/>
      <c r="BC253" s="1000"/>
      <c r="BD253" s="1000"/>
      <c r="BE253" s="1001"/>
    </row>
    <row r="254" spans="1:57" ht="45" customHeight="1" thickBot="1">
      <c r="A254" s="916"/>
      <c r="B254" s="928"/>
      <c r="C254" s="918"/>
      <c r="D254" s="918"/>
      <c r="E254" s="917"/>
      <c r="F254" s="918"/>
      <c r="G254" s="918"/>
      <c r="H254" s="183" t="s">
        <v>163</v>
      </c>
      <c r="I254" s="184" t="s">
        <v>49</v>
      </c>
      <c r="J254" s="939"/>
      <c r="K254" s="940"/>
      <c r="L254" s="925"/>
      <c r="M254" s="925"/>
      <c r="N254" s="917"/>
      <c r="O254" s="918"/>
      <c r="P254" s="181"/>
      <c r="Q254" s="182"/>
      <c r="R254" s="181"/>
      <c r="S254" s="934"/>
      <c r="T254" s="934"/>
      <c r="U254" s="919"/>
      <c r="V254" s="934"/>
      <c r="W254" s="934"/>
      <c r="X254" s="934"/>
      <c r="Y254" s="918"/>
      <c r="Z254" s="916"/>
      <c r="AA254" s="921"/>
      <c r="AB254" s="935"/>
      <c r="AC254" s="923"/>
      <c r="AD254" s="923"/>
      <c r="AE254" s="925"/>
      <c r="AF254" s="925"/>
      <c r="AG254" s="925"/>
      <c r="AH254" s="925"/>
      <c r="AI254" s="925"/>
      <c r="AJ254" s="920"/>
      <c r="AK254" s="926"/>
      <c r="AL254" s="926"/>
      <c r="AM254" s="927"/>
      <c r="AN254" s="914"/>
      <c r="AO254" s="999"/>
      <c r="AP254" s="919"/>
      <c r="AQ254" s="919"/>
      <c r="AR254" s="919"/>
      <c r="AS254" s="919"/>
      <c r="AT254" s="919"/>
      <c r="AU254" s="919"/>
      <c r="AV254" s="919"/>
      <c r="AW254" s="919"/>
      <c r="AX254" s="919"/>
      <c r="AY254" s="919"/>
      <c r="AZ254" s="1003"/>
      <c r="BA254" s="1004"/>
      <c r="BB254" s="1000"/>
      <c r="BC254" s="1000"/>
      <c r="BD254" s="1000"/>
      <c r="BE254" s="1001"/>
    </row>
    <row r="255" spans="1:57" ht="46.5" customHeight="1">
      <c r="A255" s="916">
        <v>14</v>
      </c>
      <c r="B255" s="928" t="s">
        <v>650</v>
      </c>
      <c r="C255" s="918" t="s">
        <v>1060</v>
      </c>
      <c r="D255" s="1026" t="s">
        <v>32</v>
      </c>
      <c r="E255" s="1027" t="s">
        <v>1061</v>
      </c>
      <c r="F255" s="1026" t="s">
        <v>223</v>
      </c>
      <c r="G255" s="1026" t="s">
        <v>38</v>
      </c>
      <c r="H255" s="180" t="s">
        <v>194</v>
      </c>
      <c r="I255" s="233" t="s">
        <v>48</v>
      </c>
      <c r="J255" s="939">
        <f>COUNTIF(I255:I273,"Si")</f>
        <v>10</v>
      </c>
      <c r="K255" s="940" t="str">
        <f>+IF(AND(J255&lt;6,J255&gt;0),"Moderado",IF(AND(J255&lt;12,J255&gt;5),"Mayor",IF(AND(J255&lt;20,J255&gt;11),"Catastrófico","Responda las Preguntas de Impacto")))</f>
        <v>Mayor</v>
      </c>
      <c r="L255" s="925" t="str">
        <f>IF(AND(EXACT(G255,"Rara vez"),(EXACT(K255,"Moderado"))),"Moderado",IF(AND(EXACT(G255,"Rara vez"),(EXACT(K255,"Mayor"))),"Alto",IF(AND(EXACT(G255,"Rara vez"),(EXACT(K255,"Catastrófico"))),"Extremo",IF(AND(EXACT(G255,"Improbable"),(EXACT(K255,"Moderado"))),"Moderado",IF(AND(EXACT(G255,"Improbable"),(EXACT(K255,"Mayor"))),"Alto",IF(AND(EXACT(G255,"Improbable"),(EXACT(K255,"Catastrófico"))),"Extremo",IF(AND(EXACT(G255,"Posible"),(EXACT(K255,"Moderado"))),"Alto",IF(AND(EXACT(G255,"Posible"),(EXACT(K255,"Mayor"))),"Extremo",IF(AND(EXACT(G255,"Posible"),(EXACT(K255,"Catastrófico"))),"Extremo",IF(AND(EXACT(G255,"Probable"),(EXACT(K255,"Moderado"))),"Alto",IF(AND(EXACT(G255,"Probable"),(EXACT(K255,"Mayor"))),"Extremo",IF(AND(EXACT(G255,"Probable"),(EXACT(K255,"Catastrófico"))),"Extremo",IF(AND(EXACT(G255,"Casi Seguro"),(EXACT(K255,"Moderado"))),"Extremo",IF(AND(EXACT(G255,"Casi Seguro"),(EXACT(K255,"Mayor"))),"Extremo",IF(AND(EXACT(G255,"Casi Seguro"),(EXACT(K255,"Catastrófico"))),"Extremo","")))))))))))))))</f>
        <v>Extremo</v>
      </c>
      <c r="M255" s="925" t="str">
        <f>IF(EXACT(L255,"Bajo"),"Evitar el Riesgo, Reducir el Riesgo, Compartir el Riesgo",IF(EXACT(L255,"Moderado"),"Evitar el Riesgo, Reducir el Riesgo, Compartir el Riesgo",IF(EXACT(L255,"Alto"),"Evitar el Riesgo, Reducir el Riesgo, Compartir el Riesgo",IF(EXACT(L255,"Extremo"),"Evitar el Riesgo, Reducir el Riesgo, Compartir el Riesgo",""))))</f>
        <v>Evitar el Riesgo, Reducir el Riesgo, Compartir el Riesgo</v>
      </c>
      <c r="N255" s="1028" t="s">
        <v>1069</v>
      </c>
      <c r="O255" s="1026" t="s">
        <v>65</v>
      </c>
      <c r="P255" s="181" t="s">
        <v>179</v>
      </c>
      <c r="Q255" s="182" t="s">
        <v>76</v>
      </c>
      <c r="R255" s="181">
        <f>+IFERROR(VLOOKUP(Q255,[3]DATOS!$E$2:$F$17,2,FALSE),"")</f>
        <v>15</v>
      </c>
      <c r="S255" s="934">
        <f>SUM(R255:R261)</f>
        <v>100</v>
      </c>
      <c r="T255" s="934" t="str">
        <f>+IF(AND(S255&lt;=100,S255&gt;=96),"Fuerte",IF(AND(S255&lt;=95,S255&gt;=86),"Moderado",IF(AND(S255&lt;=85,J255&gt;=0),"Débil"," ")))</f>
        <v>Fuerte</v>
      </c>
      <c r="U255" s="919" t="s">
        <v>90</v>
      </c>
      <c r="V255" s="934" t="str">
        <f>IF(AND(EXACT(T255,"Fuerte"),(EXACT(U255,"Fuerte"))),"Fuerte",IF(AND(EXACT(T255,"Fuerte"),(EXACT(U255,"Moderado"))),"Moderado",IF(AND(EXACT(T255,"Fuerte"),(EXACT(U255,"Débil"))),"Débil",IF(AND(EXACT(T255,"Moderado"),(EXACT(U255,"Fuerte"))),"Moderado",IF(AND(EXACT(T255,"Moderado"),(EXACT(U255,"Moderado"))),"Moderado",IF(AND(EXACT(T255,"Moderado"),(EXACT(U255,"Débil"))),"Débil",IF(AND(EXACT(T255,"Débil"),(EXACT(U255,"Fuerte"))),"Débil",IF(AND(EXACT(T255,"Débil"),(EXACT(U255,"Moderado"))),"Débil",IF(AND(EXACT(T255,"Débil"),(EXACT(U255,"Débil"))),"Débil",)))))))))</f>
        <v>Fuerte</v>
      </c>
      <c r="W255" s="934">
        <f>IF(V255="Fuerte",100,IF(V255="Moderado",50,IF(V255="Débil",0)))</f>
        <v>100</v>
      </c>
      <c r="X255" s="934">
        <f>AVERAGE(W255:W273)</f>
        <v>100</v>
      </c>
      <c r="Y255" s="1026" t="s">
        <v>1062</v>
      </c>
      <c r="Z255" s="919" t="s">
        <v>589</v>
      </c>
      <c r="AA255" s="923" t="s">
        <v>1063</v>
      </c>
      <c r="AB255" s="935" t="str">
        <f>+IF(X255=100,"Fuerte",IF(AND(X255&lt;=99,X255&gt;=50),"Moderado",IF(X255&lt;50,"Débil"," ")))</f>
        <v>Fuerte</v>
      </c>
      <c r="AC255" s="923" t="s">
        <v>95</v>
      </c>
      <c r="AD255" s="923" t="s">
        <v>96</v>
      </c>
      <c r="AE255" s="925" t="str">
        <f>IF(AND(OR(AD255="Directamente",AD255="Indirectamente",AD255="No Disminuye"),(AB255="Fuerte"),(AC255="Directamente"),(OR(G255="Rara vez",G255="Improbable",G255="Posible"))),"Rara vez",IF(AND(OR(AD255="Directamente",AD255="Indirectamente",AD255="No Disminuye"),(AB255="Fuerte"),(AC255="Directamente"),(G255="Probable")),"Improbable",IF(AND(OR(AD255="Directamente",AD255="Indirectamente",AD255="No Disminuye"),(AB255="Fuerte"),(AC255="Directamente"),(G255="Casi Seguro")),"Posible",IF(AND(AD255="Directamente",AC255="No disminuye",AB255="Fuerte"),G255,IF(AND(OR(AD255="Directamente",AD255="Indirectamente",AD255="No Disminuye"),AB255="Moderado",AC255="Directamente",(OR(G255="Rara vez",G255="Improbable"))),"Rara vez",IF(AND(OR(AD255="Directamente",AD255="Indirectamente",AD255="No Disminuye"),(AB255="Moderado"),(AC255="Directamente"),(G255="Posible")),"Improbable",IF(AND(OR(AD255="Directamente",AD255="Indirectamente",AD255="No Disminuye"),(AB255="Moderado"),(AC255="Directamente"),(G255="Probable")),"Posible",IF(AND(OR(AD255="Directamente",AD255="Indirectamente",AD255="No Disminuye"),(AB255="Moderado"),(AC255="Directamente"),(G255="Casi Seguro")),"Probable",IF(AND(AD255="Directamente",AC255="No disminuye",AB255="Moderado"),G255,IF(AB255="Débil",G255," ESTA COMBINACION NO ESTÁ CONTEMPLADA EN LA METODOLOGÍA "))))))))))</f>
        <v>Rara vez</v>
      </c>
      <c r="AF255" s="925" t="str">
        <f>IF(AND(OR(AD255="Directamente",AD255="Indirectamente",AD255="No Disminuye"),AB255="Moderado",AC255="Directamente",(OR(G255="Raro",G255="Improbable"))),"Raro",IF(AND(OR(AD255="Directamente",AD255="Indirectamente",AD255="No Disminuye"),(AB255="Moderado"),(AC255="Directamente"),(G255="Posible")),"Improbable",IF(AND(OR(AD255="Directamente",AD255="Indirectamente",AD255="No Disminuye"),(AB255="Moderado"),(AC255="Directamente"),(G255="Probable")),"Posible",IF(AND(OR(AD255="Directamente",AD255="Indirectamente",AD255="No Disminuye"),(AB255="Moderado"),(AC255="Directamente"),(G255="Casi Seguro")),"Probable",IF(AND(AD255="Directamente",AC255="No disminuye",AB255="Moderado"),G255," ")))))</f>
        <v xml:space="preserve"> </v>
      </c>
      <c r="AG255" s="925" t="str">
        <f>K255</f>
        <v>Mayor</v>
      </c>
      <c r="AH255" s="925" t="str">
        <f>IF(AND(EXACT(AE255,"Rara vez"),(EXACT(AG255,"Moderado"))),"Moderado",IF(AND(EXACT(AE255,"Rara vez"),(EXACT(AG255,"Mayor"))),"Alto",IF(AND(EXACT(AE255,"Rara vez"),(EXACT(AG255,"Catastrófico"))),"Extremo",IF(AND(EXACT(AE255,"Improbable"),(EXACT(AG255,"Moderado"))),"Moderado",IF(AND(EXACT(AE255,"Improbable"),(EXACT(AG255,"Mayor"))),"Alto",IF(AND(EXACT(AE255,"Improbable"),(EXACT(AG255,"Catastrófico"))),"Extremo",IF(AND(EXACT(AE255,"Posible"),(EXACT(AG255,"Moderado"))),"Alto",IF(AND(EXACT(AE255,"Posible"),(EXACT(AG255,"Mayor"))),"Extremo",IF(AND(EXACT(AE255,"Posible"),(EXACT(AG255,"Catastrófico"))),"Extremo",IF(AND(EXACT(AE255,"Probable"),(EXACT(AG255,"Moderado"))),"Alto",IF(AND(EXACT(AE255,"Probable"),(EXACT(AG255,"Mayor"))),"Extremo",IF(AND(EXACT(AE255,"Probable"),(EXACT(AG255,"Catastrófico"))),"Extremo",IF(AND(EXACT(AE255,"Casi Seguro"),(EXACT(AG255,"Moderado"))),"Extremo",IF(AND(EXACT(AE255,"Casi Seguro"),(EXACT(AG255,"Mayor"))),"Extremo",IF(AND(EXACT(AE255,"Casi Seguro"),(EXACT(AG255,"Catastrófico"))),"Extremo","")))))))))))))))</f>
        <v>Alto</v>
      </c>
      <c r="AI255" s="925" t="str">
        <f>IF(EXACT(L255,"Bajo"),"Evitar el Riesgo, Reducir el Riesgo, Compartir el Riesg",IF(EXACT(L255,"Moderado"),"Evitar el Riesgo, Reducir el Riesgo, Compartir el Riesgo",IF(EXACT(L255,"Alto"),"Evitar el Riesgo, Reducir el Riesgo, Compartir el Riesgo",IF(EXACT(L255,"Extremo"),"Evitar el Riesgo, Reducir el Riesgo, Compartir el Riesgo",""))))</f>
        <v>Evitar el Riesgo, Reducir el Riesgo, Compartir el Riesgo</v>
      </c>
      <c r="AJ255" s="1024" t="s">
        <v>1064</v>
      </c>
      <c r="AK255" s="1018">
        <v>44197</v>
      </c>
      <c r="AL255" s="1018">
        <v>44561</v>
      </c>
      <c r="AM255" s="1024" t="s">
        <v>1062</v>
      </c>
      <c r="AN255" s="1025" t="s">
        <v>1065</v>
      </c>
      <c r="AO255" s="1019"/>
      <c r="AP255" s="1002"/>
      <c r="AQ255" s="1002"/>
      <c r="AR255" s="1002"/>
      <c r="AS255" s="1002"/>
      <c r="AT255" s="1002"/>
      <c r="AU255" s="1002"/>
      <c r="AV255" s="1002"/>
      <c r="AW255" s="1002"/>
      <c r="AX255" s="1002"/>
      <c r="AY255" s="1002"/>
      <c r="AZ255" s="1011"/>
      <c r="BA255" s="1014"/>
      <c r="BB255" s="993"/>
      <c r="BC255" s="993"/>
      <c r="BD255" s="993"/>
      <c r="BE255" s="996"/>
    </row>
    <row r="256" spans="1:57" ht="30" customHeight="1">
      <c r="A256" s="916"/>
      <c r="B256" s="928"/>
      <c r="C256" s="918"/>
      <c r="D256" s="1026"/>
      <c r="E256" s="1027"/>
      <c r="F256" s="1026"/>
      <c r="G256" s="1026"/>
      <c r="H256" s="180" t="s">
        <v>187</v>
      </c>
      <c r="I256" s="233" t="s">
        <v>48</v>
      </c>
      <c r="J256" s="939"/>
      <c r="K256" s="940"/>
      <c r="L256" s="925"/>
      <c r="M256" s="925"/>
      <c r="N256" s="1026"/>
      <c r="O256" s="1026"/>
      <c r="P256" s="181" t="s">
        <v>177</v>
      </c>
      <c r="Q256" s="182" t="s">
        <v>78</v>
      </c>
      <c r="R256" s="181">
        <f>+IFERROR(VLOOKUP(Q256,[3]DATOS!$E$2:$F$17,2,FALSE),"")</f>
        <v>15</v>
      </c>
      <c r="S256" s="934"/>
      <c r="T256" s="934"/>
      <c r="U256" s="919"/>
      <c r="V256" s="934"/>
      <c r="W256" s="934"/>
      <c r="X256" s="934"/>
      <c r="Y256" s="1026"/>
      <c r="Z256" s="919"/>
      <c r="AA256" s="923"/>
      <c r="AB256" s="935"/>
      <c r="AC256" s="923"/>
      <c r="AD256" s="923"/>
      <c r="AE256" s="925"/>
      <c r="AF256" s="925"/>
      <c r="AG256" s="925"/>
      <c r="AH256" s="925"/>
      <c r="AI256" s="925"/>
      <c r="AJ256" s="1024"/>
      <c r="AK256" s="1018"/>
      <c r="AL256" s="1018"/>
      <c r="AM256" s="1024"/>
      <c r="AN256" s="1025"/>
      <c r="AO256" s="1020"/>
      <c r="AP256" s="987"/>
      <c r="AQ256" s="987"/>
      <c r="AR256" s="987"/>
      <c r="AS256" s="987"/>
      <c r="AT256" s="987"/>
      <c r="AU256" s="987"/>
      <c r="AV256" s="987"/>
      <c r="AW256" s="987"/>
      <c r="AX256" s="987"/>
      <c r="AY256" s="987"/>
      <c r="AZ256" s="1012"/>
      <c r="BA256" s="1015"/>
      <c r="BB256" s="994"/>
      <c r="BC256" s="994"/>
      <c r="BD256" s="994"/>
      <c r="BE256" s="997"/>
    </row>
    <row r="257" spans="1:57" ht="30" customHeight="1">
      <c r="A257" s="916"/>
      <c r="B257" s="928"/>
      <c r="C257" s="918"/>
      <c r="D257" s="1026"/>
      <c r="E257" s="1027"/>
      <c r="F257" s="1026"/>
      <c r="G257" s="1026"/>
      <c r="H257" s="180" t="s">
        <v>186</v>
      </c>
      <c r="I257" s="233" t="s">
        <v>49</v>
      </c>
      <c r="J257" s="939"/>
      <c r="K257" s="940"/>
      <c r="L257" s="925"/>
      <c r="M257" s="925"/>
      <c r="N257" s="1026"/>
      <c r="O257" s="1026"/>
      <c r="P257" s="181" t="s">
        <v>175</v>
      </c>
      <c r="Q257" s="182" t="s">
        <v>80</v>
      </c>
      <c r="R257" s="181">
        <f>+IFERROR(VLOOKUP(Q257,[3]DATOS!$E$2:$F$17,2,FALSE),"")</f>
        <v>15</v>
      </c>
      <c r="S257" s="934"/>
      <c r="T257" s="934"/>
      <c r="U257" s="919"/>
      <c r="V257" s="934"/>
      <c r="W257" s="934"/>
      <c r="X257" s="934"/>
      <c r="Y257" s="1026"/>
      <c r="Z257" s="919"/>
      <c r="AA257" s="923"/>
      <c r="AB257" s="935"/>
      <c r="AC257" s="923"/>
      <c r="AD257" s="923"/>
      <c r="AE257" s="925"/>
      <c r="AF257" s="925"/>
      <c r="AG257" s="925"/>
      <c r="AH257" s="925"/>
      <c r="AI257" s="925"/>
      <c r="AJ257" s="1024"/>
      <c r="AK257" s="1018"/>
      <c r="AL257" s="1018"/>
      <c r="AM257" s="1024"/>
      <c r="AN257" s="1025"/>
      <c r="AO257" s="1020"/>
      <c r="AP257" s="987"/>
      <c r="AQ257" s="987"/>
      <c r="AR257" s="987"/>
      <c r="AS257" s="987"/>
      <c r="AT257" s="987"/>
      <c r="AU257" s="987"/>
      <c r="AV257" s="987"/>
      <c r="AW257" s="987"/>
      <c r="AX257" s="987"/>
      <c r="AY257" s="987"/>
      <c r="AZ257" s="1012"/>
      <c r="BA257" s="1015"/>
      <c r="BB257" s="994"/>
      <c r="BC257" s="994"/>
      <c r="BD257" s="994"/>
      <c r="BE257" s="997"/>
    </row>
    <row r="258" spans="1:57" ht="30" customHeight="1">
      <c r="A258" s="916"/>
      <c r="B258" s="928"/>
      <c r="C258" s="918"/>
      <c r="D258" s="1026"/>
      <c r="E258" s="1027"/>
      <c r="F258" s="1026"/>
      <c r="G258" s="1026"/>
      <c r="H258" s="180" t="s">
        <v>185</v>
      </c>
      <c r="I258" s="233" t="s">
        <v>49</v>
      </c>
      <c r="J258" s="939"/>
      <c r="K258" s="940"/>
      <c r="L258" s="925"/>
      <c r="M258" s="925"/>
      <c r="N258" s="1026"/>
      <c r="O258" s="1026"/>
      <c r="P258" s="181" t="s">
        <v>173</v>
      </c>
      <c r="Q258" s="182" t="s">
        <v>82</v>
      </c>
      <c r="R258" s="181">
        <f>+IFERROR(VLOOKUP(Q258,[3]DATOS!$E$2:$F$17,2,FALSE),"")</f>
        <v>15</v>
      </c>
      <c r="S258" s="934"/>
      <c r="T258" s="934"/>
      <c r="U258" s="919"/>
      <c r="V258" s="934"/>
      <c r="W258" s="934"/>
      <c r="X258" s="934"/>
      <c r="Y258" s="1026"/>
      <c r="Z258" s="919"/>
      <c r="AA258" s="923"/>
      <c r="AB258" s="935"/>
      <c r="AC258" s="923"/>
      <c r="AD258" s="923"/>
      <c r="AE258" s="925"/>
      <c r="AF258" s="925"/>
      <c r="AG258" s="925"/>
      <c r="AH258" s="925"/>
      <c r="AI258" s="925"/>
      <c r="AJ258" s="1024"/>
      <c r="AK258" s="1018"/>
      <c r="AL258" s="1018"/>
      <c r="AM258" s="1024"/>
      <c r="AN258" s="1025"/>
      <c r="AO258" s="1020"/>
      <c r="AP258" s="987"/>
      <c r="AQ258" s="987"/>
      <c r="AR258" s="987"/>
      <c r="AS258" s="987"/>
      <c r="AT258" s="987"/>
      <c r="AU258" s="987"/>
      <c r="AV258" s="987"/>
      <c r="AW258" s="987"/>
      <c r="AX258" s="987"/>
      <c r="AY258" s="987"/>
      <c r="AZ258" s="1012"/>
      <c r="BA258" s="1015"/>
      <c r="BB258" s="994"/>
      <c r="BC258" s="994"/>
      <c r="BD258" s="994"/>
      <c r="BE258" s="997"/>
    </row>
    <row r="259" spans="1:57" ht="30" customHeight="1">
      <c r="A259" s="916"/>
      <c r="B259" s="928"/>
      <c r="C259" s="918"/>
      <c r="D259" s="1026"/>
      <c r="E259" s="1027"/>
      <c r="F259" s="1026"/>
      <c r="G259" s="1026"/>
      <c r="H259" s="180" t="s">
        <v>184</v>
      </c>
      <c r="I259" s="233" t="s">
        <v>48</v>
      </c>
      <c r="J259" s="939"/>
      <c r="K259" s="940"/>
      <c r="L259" s="925"/>
      <c r="M259" s="925"/>
      <c r="N259" s="1026"/>
      <c r="O259" s="1026"/>
      <c r="P259" s="181" t="s">
        <v>171</v>
      </c>
      <c r="Q259" s="182" t="s">
        <v>85</v>
      </c>
      <c r="R259" s="181">
        <f>+IFERROR(VLOOKUP(Q259,[3]DATOS!$E$2:$F$17,2,FALSE),"")</f>
        <v>15</v>
      </c>
      <c r="S259" s="934"/>
      <c r="T259" s="934"/>
      <c r="U259" s="919"/>
      <c r="V259" s="934"/>
      <c r="W259" s="934"/>
      <c r="X259" s="934"/>
      <c r="Y259" s="1026"/>
      <c r="Z259" s="919"/>
      <c r="AA259" s="923"/>
      <c r="AB259" s="935"/>
      <c r="AC259" s="923"/>
      <c r="AD259" s="923"/>
      <c r="AE259" s="925"/>
      <c r="AF259" s="925"/>
      <c r="AG259" s="925"/>
      <c r="AH259" s="925"/>
      <c r="AI259" s="925"/>
      <c r="AJ259" s="1024"/>
      <c r="AK259" s="1018"/>
      <c r="AL259" s="1018"/>
      <c r="AM259" s="1024"/>
      <c r="AN259" s="1025"/>
      <c r="AO259" s="1020"/>
      <c r="AP259" s="987"/>
      <c r="AQ259" s="987"/>
      <c r="AR259" s="987"/>
      <c r="AS259" s="987"/>
      <c r="AT259" s="987"/>
      <c r="AU259" s="987"/>
      <c r="AV259" s="987"/>
      <c r="AW259" s="987"/>
      <c r="AX259" s="987"/>
      <c r="AY259" s="987"/>
      <c r="AZ259" s="1012"/>
      <c r="BA259" s="1015"/>
      <c r="BB259" s="994"/>
      <c r="BC259" s="994"/>
      <c r="BD259" s="994"/>
      <c r="BE259" s="997"/>
    </row>
    <row r="260" spans="1:57" ht="30" customHeight="1">
      <c r="A260" s="916"/>
      <c r="B260" s="928"/>
      <c r="C260" s="918"/>
      <c r="D260" s="1026"/>
      <c r="E260" s="1027"/>
      <c r="F260" s="1026"/>
      <c r="G260" s="1026"/>
      <c r="H260" s="180" t="s">
        <v>183</v>
      </c>
      <c r="I260" s="233" t="s">
        <v>48</v>
      </c>
      <c r="J260" s="939"/>
      <c r="K260" s="940"/>
      <c r="L260" s="925"/>
      <c r="M260" s="925"/>
      <c r="N260" s="1026"/>
      <c r="O260" s="1026"/>
      <c r="P260" s="181" t="s">
        <v>170</v>
      </c>
      <c r="Q260" s="182" t="s">
        <v>98</v>
      </c>
      <c r="R260" s="181">
        <f>+IFERROR(VLOOKUP(Q260,[3]DATOS!$E$2:$F$17,2,FALSE),"")</f>
        <v>15</v>
      </c>
      <c r="S260" s="934"/>
      <c r="T260" s="934"/>
      <c r="U260" s="919"/>
      <c r="V260" s="934"/>
      <c r="W260" s="934"/>
      <c r="X260" s="934"/>
      <c r="Y260" s="1026"/>
      <c r="Z260" s="919"/>
      <c r="AA260" s="923"/>
      <c r="AB260" s="935"/>
      <c r="AC260" s="923"/>
      <c r="AD260" s="923"/>
      <c r="AE260" s="925"/>
      <c r="AF260" s="925"/>
      <c r="AG260" s="925"/>
      <c r="AH260" s="925"/>
      <c r="AI260" s="925"/>
      <c r="AJ260" s="1024"/>
      <c r="AK260" s="1018"/>
      <c r="AL260" s="1018"/>
      <c r="AM260" s="1024"/>
      <c r="AN260" s="1025"/>
      <c r="AO260" s="1020"/>
      <c r="AP260" s="987"/>
      <c r="AQ260" s="987"/>
      <c r="AR260" s="987"/>
      <c r="AS260" s="987"/>
      <c r="AT260" s="987"/>
      <c r="AU260" s="987"/>
      <c r="AV260" s="987"/>
      <c r="AW260" s="987"/>
      <c r="AX260" s="987"/>
      <c r="AY260" s="987"/>
      <c r="AZ260" s="1012"/>
      <c r="BA260" s="1015"/>
      <c r="BB260" s="994"/>
      <c r="BC260" s="994"/>
      <c r="BD260" s="994"/>
      <c r="BE260" s="997"/>
    </row>
    <row r="261" spans="1:57" ht="30" customHeight="1">
      <c r="A261" s="916"/>
      <c r="B261" s="928"/>
      <c r="C261" s="918"/>
      <c r="D261" s="1026"/>
      <c r="E261" s="1027"/>
      <c r="F261" s="1026"/>
      <c r="G261" s="1026"/>
      <c r="H261" s="180" t="s">
        <v>182</v>
      </c>
      <c r="I261" s="233" t="s">
        <v>49</v>
      </c>
      <c r="J261" s="939"/>
      <c r="K261" s="940"/>
      <c r="L261" s="925"/>
      <c r="M261" s="925"/>
      <c r="N261" s="1026"/>
      <c r="O261" s="1026"/>
      <c r="P261" s="181" t="s">
        <v>168</v>
      </c>
      <c r="Q261" s="182" t="s">
        <v>87</v>
      </c>
      <c r="R261" s="181">
        <f>+IFERROR(VLOOKUP(Q261,[3]DATOS!$E$2:$F$17,2,FALSE),"")</f>
        <v>10</v>
      </c>
      <c r="S261" s="934"/>
      <c r="T261" s="934"/>
      <c r="U261" s="919"/>
      <c r="V261" s="934"/>
      <c r="W261" s="934"/>
      <c r="X261" s="934"/>
      <c r="Y261" s="1026"/>
      <c r="Z261" s="919"/>
      <c r="AA261" s="923"/>
      <c r="AB261" s="935"/>
      <c r="AC261" s="923"/>
      <c r="AD261" s="923"/>
      <c r="AE261" s="925"/>
      <c r="AF261" s="925"/>
      <c r="AG261" s="925"/>
      <c r="AH261" s="925"/>
      <c r="AI261" s="925"/>
      <c r="AJ261" s="1024"/>
      <c r="AK261" s="1018"/>
      <c r="AL261" s="1018"/>
      <c r="AM261" s="1024"/>
      <c r="AN261" s="1025"/>
      <c r="AO261" s="1020"/>
      <c r="AP261" s="987"/>
      <c r="AQ261" s="987"/>
      <c r="AR261" s="987"/>
      <c r="AS261" s="987"/>
      <c r="AT261" s="987"/>
      <c r="AU261" s="987"/>
      <c r="AV261" s="987"/>
      <c r="AW261" s="987"/>
      <c r="AX261" s="987"/>
      <c r="AY261" s="987"/>
      <c r="AZ261" s="1012"/>
      <c r="BA261" s="1015"/>
      <c r="BB261" s="994"/>
      <c r="BC261" s="994"/>
      <c r="BD261" s="994"/>
      <c r="BE261" s="997"/>
    </row>
    <row r="262" spans="1:57" ht="72" customHeight="1">
      <c r="A262" s="916"/>
      <c r="B262" s="928"/>
      <c r="C262" s="918"/>
      <c r="D262" s="1026"/>
      <c r="E262" s="1027"/>
      <c r="F262" s="1026"/>
      <c r="G262" s="1026"/>
      <c r="H262" s="180" t="s">
        <v>181</v>
      </c>
      <c r="I262" s="233" t="s">
        <v>49</v>
      </c>
      <c r="J262" s="939"/>
      <c r="K262" s="940"/>
      <c r="L262" s="925"/>
      <c r="M262" s="925"/>
      <c r="N262" s="1026"/>
      <c r="O262" s="1026"/>
      <c r="P262" s="934"/>
      <c r="Q262" s="919"/>
      <c r="R262" s="934"/>
      <c r="S262" s="934"/>
      <c r="T262" s="934"/>
      <c r="U262" s="919"/>
      <c r="V262" s="934"/>
      <c r="W262" s="934"/>
      <c r="X262" s="934"/>
      <c r="Y262" s="1026"/>
      <c r="Z262" s="919"/>
      <c r="AA262" s="923"/>
      <c r="AB262" s="935"/>
      <c r="AC262" s="923"/>
      <c r="AD262" s="923"/>
      <c r="AE262" s="925"/>
      <c r="AF262" s="925"/>
      <c r="AG262" s="925"/>
      <c r="AH262" s="925"/>
      <c r="AI262" s="925"/>
      <c r="AJ262" s="1024"/>
      <c r="AK262" s="1018"/>
      <c r="AL262" s="1018"/>
      <c r="AM262" s="1024"/>
      <c r="AN262" s="1025"/>
      <c r="AO262" s="1021"/>
      <c r="AP262" s="988"/>
      <c r="AQ262" s="988"/>
      <c r="AR262" s="988"/>
      <c r="AS262" s="988"/>
      <c r="AT262" s="988"/>
      <c r="AU262" s="988"/>
      <c r="AV262" s="988"/>
      <c r="AW262" s="988"/>
      <c r="AX262" s="988"/>
      <c r="AY262" s="988"/>
      <c r="AZ262" s="1013"/>
      <c r="BA262" s="1016"/>
      <c r="BB262" s="995"/>
      <c r="BC262" s="995"/>
      <c r="BD262" s="995"/>
      <c r="BE262" s="998"/>
    </row>
    <row r="263" spans="1:57" ht="45" customHeight="1">
      <c r="A263" s="916"/>
      <c r="B263" s="928"/>
      <c r="C263" s="918"/>
      <c r="D263" s="1026"/>
      <c r="E263" s="1027"/>
      <c r="F263" s="1026"/>
      <c r="G263" s="1026"/>
      <c r="H263" s="180" t="s">
        <v>180</v>
      </c>
      <c r="I263" s="233" t="s">
        <v>48</v>
      </c>
      <c r="J263" s="939"/>
      <c r="K263" s="940"/>
      <c r="L263" s="925"/>
      <c r="M263" s="925"/>
      <c r="N263" s="1026"/>
      <c r="O263" s="1026"/>
      <c r="P263" s="934"/>
      <c r="Q263" s="919"/>
      <c r="R263" s="934"/>
      <c r="S263" s="934"/>
      <c r="T263" s="934"/>
      <c r="U263" s="919"/>
      <c r="V263" s="934"/>
      <c r="W263" s="934"/>
      <c r="X263" s="934"/>
      <c r="Y263" s="1026"/>
      <c r="Z263" s="919"/>
      <c r="AA263" s="923"/>
      <c r="AB263" s="935"/>
      <c r="AC263" s="923"/>
      <c r="AD263" s="923"/>
      <c r="AE263" s="925"/>
      <c r="AF263" s="925"/>
      <c r="AG263" s="925"/>
      <c r="AH263" s="925"/>
      <c r="AI263" s="925"/>
      <c r="AJ263" s="1024"/>
      <c r="AK263" s="1018"/>
      <c r="AL263" s="1018"/>
      <c r="AM263" s="1024"/>
      <c r="AN263" s="1025"/>
      <c r="AO263" s="999"/>
      <c r="AP263" s="919"/>
      <c r="AQ263" s="919"/>
      <c r="AR263" s="919"/>
      <c r="AS263" s="919"/>
      <c r="AT263" s="919"/>
      <c r="AU263" s="919"/>
      <c r="AV263" s="919"/>
      <c r="AW263" s="919"/>
      <c r="AX263" s="919"/>
      <c r="AY263" s="919"/>
      <c r="AZ263" s="1003"/>
      <c r="BA263" s="1004"/>
      <c r="BB263" s="1000"/>
      <c r="BC263" s="1000"/>
      <c r="BD263" s="1000"/>
      <c r="BE263" s="1001"/>
    </row>
    <row r="264" spans="1:57" ht="45" customHeight="1">
      <c r="A264" s="916"/>
      <c r="B264" s="928"/>
      <c r="C264" s="918"/>
      <c r="D264" s="1026"/>
      <c r="E264" s="1027"/>
      <c r="F264" s="1026"/>
      <c r="G264" s="1026"/>
      <c r="H264" s="180" t="s">
        <v>178</v>
      </c>
      <c r="I264" s="233" t="s">
        <v>48</v>
      </c>
      <c r="J264" s="939"/>
      <c r="K264" s="940"/>
      <c r="L264" s="925"/>
      <c r="M264" s="925"/>
      <c r="N264" s="1026"/>
      <c r="O264" s="1026"/>
      <c r="P264" s="934"/>
      <c r="Q264" s="919"/>
      <c r="R264" s="934"/>
      <c r="S264" s="934"/>
      <c r="T264" s="934"/>
      <c r="U264" s="919"/>
      <c r="V264" s="934"/>
      <c r="W264" s="934"/>
      <c r="X264" s="934"/>
      <c r="Y264" s="1026"/>
      <c r="Z264" s="919"/>
      <c r="AA264" s="923"/>
      <c r="AB264" s="935"/>
      <c r="AC264" s="923"/>
      <c r="AD264" s="923"/>
      <c r="AE264" s="925"/>
      <c r="AF264" s="925"/>
      <c r="AG264" s="925"/>
      <c r="AH264" s="925"/>
      <c r="AI264" s="925"/>
      <c r="AJ264" s="1024"/>
      <c r="AK264" s="1018"/>
      <c r="AL264" s="1018"/>
      <c r="AM264" s="1024"/>
      <c r="AN264" s="1025"/>
      <c r="AO264" s="999"/>
      <c r="AP264" s="919"/>
      <c r="AQ264" s="919"/>
      <c r="AR264" s="919"/>
      <c r="AS264" s="919"/>
      <c r="AT264" s="919"/>
      <c r="AU264" s="919"/>
      <c r="AV264" s="919"/>
      <c r="AW264" s="919"/>
      <c r="AX264" s="919"/>
      <c r="AY264" s="919"/>
      <c r="AZ264" s="1003"/>
      <c r="BA264" s="1004"/>
      <c r="BB264" s="1000"/>
      <c r="BC264" s="1000"/>
      <c r="BD264" s="1000"/>
      <c r="BE264" s="1001"/>
    </row>
    <row r="265" spans="1:57" ht="45" customHeight="1">
      <c r="A265" s="916"/>
      <c r="B265" s="928"/>
      <c r="C265" s="918"/>
      <c r="D265" s="1026"/>
      <c r="E265" s="1027"/>
      <c r="F265" s="1026"/>
      <c r="G265" s="1026"/>
      <c r="H265" s="180" t="s">
        <v>176</v>
      </c>
      <c r="I265" s="233" t="s">
        <v>48</v>
      </c>
      <c r="J265" s="939"/>
      <c r="K265" s="940"/>
      <c r="L265" s="925"/>
      <c r="M265" s="925"/>
      <c r="N265" s="1026"/>
      <c r="O265" s="1026"/>
      <c r="P265" s="934"/>
      <c r="Q265" s="919"/>
      <c r="R265" s="934"/>
      <c r="S265" s="934"/>
      <c r="T265" s="934"/>
      <c r="U265" s="919"/>
      <c r="V265" s="934"/>
      <c r="W265" s="934"/>
      <c r="X265" s="934"/>
      <c r="Y265" s="1026"/>
      <c r="Z265" s="919"/>
      <c r="AA265" s="923"/>
      <c r="AB265" s="935"/>
      <c r="AC265" s="923"/>
      <c r="AD265" s="923"/>
      <c r="AE265" s="925"/>
      <c r="AF265" s="925"/>
      <c r="AG265" s="925"/>
      <c r="AH265" s="925"/>
      <c r="AI265" s="925"/>
      <c r="AJ265" s="1024"/>
      <c r="AK265" s="1018"/>
      <c r="AL265" s="1018"/>
      <c r="AM265" s="1024"/>
      <c r="AN265" s="1025"/>
      <c r="AO265" s="999"/>
      <c r="AP265" s="919"/>
      <c r="AQ265" s="919"/>
      <c r="AR265" s="919"/>
      <c r="AS265" s="919"/>
      <c r="AT265" s="919"/>
      <c r="AU265" s="919"/>
      <c r="AV265" s="919"/>
      <c r="AW265" s="919"/>
      <c r="AX265" s="919"/>
      <c r="AY265" s="919"/>
      <c r="AZ265" s="1003"/>
      <c r="BA265" s="1004"/>
      <c r="BB265" s="1000"/>
      <c r="BC265" s="1000"/>
      <c r="BD265" s="1000"/>
      <c r="BE265" s="1001"/>
    </row>
    <row r="266" spans="1:57" ht="45" customHeight="1">
      <c r="A266" s="916"/>
      <c r="B266" s="928"/>
      <c r="C266" s="918"/>
      <c r="D266" s="1026"/>
      <c r="E266" s="1032"/>
      <c r="F266" s="1026"/>
      <c r="G266" s="1026"/>
      <c r="H266" s="180" t="s">
        <v>174</v>
      </c>
      <c r="I266" s="233" t="s">
        <v>48</v>
      </c>
      <c r="J266" s="939"/>
      <c r="K266" s="940"/>
      <c r="L266" s="925"/>
      <c r="M266" s="925"/>
      <c r="N266" s="1032"/>
      <c r="O266" s="1026"/>
      <c r="P266" s="181" t="s">
        <v>179</v>
      </c>
      <c r="Q266" s="182"/>
      <c r="R266" s="181" t="str">
        <f>+IFERROR(VLOOKUP(Q266,[3]DATOS!$E$2:$F$17,2,FALSE),"")</f>
        <v/>
      </c>
      <c r="S266" s="934">
        <f>SUM(R266:R272)</f>
        <v>0</v>
      </c>
      <c r="T266" s="934" t="str">
        <f>+IF(AND(S266&lt;=100,S266&gt;=96),"Fuerte",IF(AND(S266&lt;=95,S266&gt;=86),"Moderado",IF(AND(S266&lt;=85,J266&gt;=0),"Débil"," ")))</f>
        <v>Débil</v>
      </c>
      <c r="U266" s="919"/>
      <c r="V266" s="934">
        <f>IF(AND(EXACT(T266,"Fuerte"),(EXACT(U266,"Fuerte"))),"Fuerte",IF(AND(EXACT(T266,"Fuerte"),(EXACT(U266,"Moderado"))),"Moderado",IF(AND(EXACT(T266,"Fuerte"),(EXACT(U266,"Débil"))),"Débil",IF(AND(EXACT(T266,"Moderado"),(EXACT(U266,"Fuerte"))),"Moderado",IF(AND(EXACT(T266,"Moderado"),(EXACT(U266,"Moderado"))),"Moderado",IF(AND(EXACT(T266,"Moderado"),(EXACT(U266,"Débil"))),"Débil",IF(AND(EXACT(T266,"Débil"),(EXACT(U266,"Fuerte"))),"Débil",IF(AND(EXACT(T266,"Débil"),(EXACT(U266,"Moderado"))),"Débil",IF(AND(EXACT(T266,"Débil"),(EXACT(U266,"Débil"))),"Débil",)))))))))</f>
        <v>0</v>
      </c>
      <c r="W266" s="934" t="b">
        <f>IF(V266="Fuerte",100,IF(V266="Moderado",50,IF(V266="Débil",0)))</f>
        <v>0</v>
      </c>
      <c r="X266" s="934"/>
      <c r="Y266" s="1026"/>
      <c r="Z266" s="919"/>
      <c r="AA266" s="923"/>
      <c r="AB266" s="935"/>
      <c r="AC266" s="923"/>
      <c r="AD266" s="923"/>
      <c r="AE266" s="925"/>
      <c r="AF266" s="925"/>
      <c r="AG266" s="925"/>
      <c r="AH266" s="925"/>
      <c r="AI266" s="925"/>
      <c r="AJ266" s="1022" t="s">
        <v>1066</v>
      </c>
      <c r="AK266" s="1018"/>
      <c r="AL266" s="1018"/>
      <c r="AM266" s="1024"/>
      <c r="AN266" s="1025" t="s">
        <v>1067</v>
      </c>
      <c r="AO266" s="999"/>
      <c r="AP266" s="919"/>
      <c r="AQ266" s="919"/>
      <c r="AR266" s="919"/>
      <c r="AS266" s="919"/>
      <c r="AT266" s="919"/>
      <c r="AU266" s="919"/>
      <c r="AV266" s="919"/>
      <c r="AW266" s="919"/>
      <c r="AX266" s="919"/>
      <c r="AY266" s="919"/>
      <c r="AZ266" s="1003"/>
      <c r="BA266" s="1004"/>
      <c r="BB266" s="1000"/>
      <c r="BC266" s="1000"/>
      <c r="BD266" s="1000"/>
      <c r="BE266" s="1001"/>
    </row>
    <row r="267" spans="1:57" ht="45" customHeight="1">
      <c r="A267" s="916"/>
      <c r="B267" s="928"/>
      <c r="C267" s="918"/>
      <c r="D267" s="1026"/>
      <c r="E267" s="1032"/>
      <c r="F267" s="1026"/>
      <c r="G267" s="1026"/>
      <c r="H267" s="183" t="s">
        <v>172</v>
      </c>
      <c r="I267" s="233" t="s">
        <v>48</v>
      </c>
      <c r="J267" s="939"/>
      <c r="K267" s="940"/>
      <c r="L267" s="925"/>
      <c r="M267" s="925"/>
      <c r="N267" s="1032"/>
      <c r="O267" s="1026"/>
      <c r="P267" s="181" t="s">
        <v>177</v>
      </c>
      <c r="Q267" s="182"/>
      <c r="R267" s="181" t="str">
        <f>+IFERROR(VLOOKUP(Q267,[3]DATOS!$E$2:$F$17,2,FALSE),"")</f>
        <v/>
      </c>
      <c r="S267" s="934"/>
      <c r="T267" s="934"/>
      <c r="U267" s="919"/>
      <c r="V267" s="934"/>
      <c r="W267" s="934"/>
      <c r="X267" s="934"/>
      <c r="Y267" s="1026"/>
      <c r="Z267" s="919"/>
      <c r="AA267" s="923"/>
      <c r="AB267" s="935"/>
      <c r="AC267" s="923"/>
      <c r="AD267" s="923"/>
      <c r="AE267" s="925"/>
      <c r="AF267" s="925"/>
      <c r="AG267" s="925"/>
      <c r="AH267" s="925"/>
      <c r="AI267" s="925"/>
      <c r="AJ267" s="1022"/>
      <c r="AK267" s="1018"/>
      <c r="AL267" s="1018"/>
      <c r="AM267" s="1024"/>
      <c r="AN267" s="1025"/>
      <c r="AO267" s="999"/>
      <c r="AP267" s="919"/>
      <c r="AQ267" s="919"/>
      <c r="AR267" s="919"/>
      <c r="AS267" s="919"/>
      <c r="AT267" s="919"/>
      <c r="AU267" s="919"/>
      <c r="AV267" s="919"/>
      <c r="AW267" s="919"/>
      <c r="AX267" s="919"/>
      <c r="AY267" s="919"/>
      <c r="AZ267" s="1003"/>
      <c r="BA267" s="1004"/>
      <c r="BB267" s="1000"/>
      <c r="BC267" s="1000"/>
      <c r="BD267" s="1000"/>
      <c r="BE267" s="1001"/>
    </row>
    <row r="268" spans="1:57" ht="45" customHeight="1">
      <c r="A268" s="916"/>
      <c r="B268" s="928"/>
      <c r="C268" s="918"/>
      <c r="D268" s="1026"/>
      <c r="E268" s="1032"/>
      <c r="F268" s="1026"/>
      <c r="G268" s="1026"/>
      <c r="H268" s="183" t="s">
        <v>169</v>
      </c>
      <c r="I268" s="233" t="s">
        <v>48</v>
      </c>
      <c r="J268" s="939"/>
      <c r="K268" s="940"/>
      <c r="L268" s="925"/>
      <c r="M268" s="925"/>
      <c r="N268" s="1032"/>
      <c r="O268" s="1026"/>
      <c r="P268" s="181" t="s">
        <v>175</v>
      </c>
      <c r="Q268" s="182"/>
      <c r="R268" s="181" t="str">
        <f>+IFERROR(VLOOKUP(Q268,[3]DATOS!$E$2:$F$17,2,FALSE),"")</f>
        <v/>
      </c>
      <c r="S268" s="934"/>
      <c r="T268" s="934"/>
      <c r="U268" s="919"/>
      <c r="V268" s="934"/>
      <c r="W268" s="934"/>
      <c r="X268" s="934"/>
      <c r="Y268" s="1026"/>
      <c r="Z268" s="919"/>
      <c r="AA268" s="923"/>
      <c r="AB268" s="935"/>
      <c r="AC268" s="923"/>
      <c r="AD268" s="923"/>
      <c r="AE268" s="925"/>
      <c r="AF268" s="925"/>
      <c r="AG268" s="925"/>
      <c r="AH268" s="925"/>
      <c r="AI268" s="925"/>
      <c r="AJ268" s="1022"/>
      <c r="AK268" s="1018"/>
      <c r="AL268" s="1018"/>
      <c r="AM268" s="1024"/>
      <c r="AN268" s="1025"/>
      <c r="AO268" s="999"/>
      <c r="AP268" s="919"/>
      <c r="AQ268" s="919"/>
      <c r="AR268" s="919"/>
      <c r="AS268" s="919"/>
      <c r="AT268" s="919"/>
      <c r="AU268" s="919"/>
      <c r="AV268" s="919"/>
      <c r="AW268" s="919"/>
      <c r="AX268" s="919"/>
      <c r="AY268" s="919"/>
      <c r="AZ268" s="1003"/>
      <c r="BA268" s="1004"/>
      <c r="BB268" s="1000"/>
      <c r="BC268" s="1000"/>
      <c r="BD268" s="1000"/>
      <c r="BE268" s="1001"/>
    </row>
    <row r="269" spans="1:57" ht="45" customHeight="1">
      <c r="A269" s="916"/>
      <c r="B269" s="928"/>
      <c r="C269" s="918"/>
      <c r="D269" s="1026"/>
      <c r="E269" s="1032"/>
      <c r="F269" s="1026"/>
      <c r="G269" s="1026"/>
      <c r="H269" s="183" t="s">
        <v>167</v>
      </c>
      <c r="I269" s="233" t="s">
        <v>49</v>
      </c>
      <c r="J269" s="939"/>
      <c r="K269" s="940"/>
      <c r="L269" s="925"/>
      <c r="M269" s="925"/>
      <c r="N269" s="1032"/>
      <c r="O269" s="1026"/>
      <c r="P269" s="181" t="s">
        <v>173</v>
      </c>
      <c r="Q269" s="182"/>
      <c r="R269" s="181" t="str">
        <f>+IFERROR(VLOOKUP(Q269,[3]DATOS!$E$2:$F$17,2,FALSE),"")</f>
        <v/>
      </c>
      <c r="S269" s="934"/>
      <c r="T269" s="934"/>
      <c r="U269" s="919"/>
      <c r="V269" s="934"/>
      <c r="W269" s="934"/>
      <c r="X269" s="934"/>
      <c r="Y269" s="1026"/>
      <c r="Z269" s="919"/>
      <c r="AA269" s="923"/>
      <c r="AB269" s="935"/>
      <c r="AC269" s="923"/>
      <c r="AD269" s="923"/>
      <c r="AE269" s="925"/>
      <c r="AF269" s="925"/>
      <c r="AG269" s="925"/>
      <c r="AH269" s="925"/>
      <c r="AI269" s="925"/>
      <c r="AJ269" s="1022"/>
      <c r="AK269" s="1018"/>
      <c r="AL269" s="1018"/>
      <c r="AM269" s="1024"/>
      <c r="AN269" s="1025"/>
      <c r="AO269" s="999"/>
      <c r="AP269" s="919"/>
      <c r="AQ269" s="919"/>
      <c r="AR269" s="919"/>
      <c r="AS269" s="919"/>
      <c r="AT269" s="919"/>
      <c r="AU269" s="919"/>
      <c r="AV269" s="919"/>
      <c r="AW269" s="919"/>
      <c r="AX269" s="919"/>
      <c r="AY269" s="919"/>
      <c r="AZ269" s="1003"/>
      <c r="BA269" s="1004"/>
      <c r="BB269" s="1000"/>
      <c r="BC269" s="1000"/>
      <c r="BD269" s="1000"/>
      <c r="BE269" s="1001"/>
    </row>
    <row r="270" spans="1:57" ht="45" customHeight="1">
      <c r="A270" s="916"/>
      <c r="B270" s="928"/>
      <c r="C270" s="918"/>
      <c r="D270" s="1026"/>
      <c r="E270" s="1032"/>
      <c r="F270" s="1026"/>
      <c r="G270" s="1026"/>
      <c r="H270" s="183" t="s">
        <v>166</v>
      </c>
      <c r="I270" s="233" t="s">
        <v>49</v>
      </c>
      <c r="J270" s="939"/>
      <c r="K270" s="940"/>
      <c r="L270" s="925"/>
      <c r="M270" s="925"/>
      <c r="N270" s="1032"/>
      <c r="O270" s="1026"/>
      <c r="P270" s="181" t="s">
        <v>171</v>
      </c>
      <c r="Q270" s="182"/>
      <c r="R270" s="181" t="str">
        <f>+IFERROR(VLOOKUP(Q270,[3]DATOS!$E$2:$F$17,2,FALSE),"")</f>
        <v/>
      </c>
      <c r="S270" s="934"/>
      <c r="T270" s="934"/>
      <c r="U270" s="919"/>
      <c r="V270" s="934"/>
      <c r="W270" s="934"/>
      <c r="X270" s="934"/>
      <c r="Y270" s="1026"/>
      <c r="Z270" s="919"/>
      <c r="AA270" s="923"/>
      <c r="AB270" s="935"/>
      <c r="AC270" s="923"/>
      <c r="AD270" s="923"/>
      <c r="AE270" s="925"/>
      <c r="AF270" s="925"/>
      <c r="AG270" s="925"/>
      <c r="AH270" s="925"/>
      <c r="AI270" s="925"/>
      <c r="AJ270" s="1022"/>
      <c r="AK270" s="1018"/>
      <c r="AL270" s="1018"/>
      <c r="AM270" s="1024"/>
      <c r="AN270" s="1025"/>
      <c r="AO270" s="999"/>
      <c r="AP270" s="919"/>
      <c r="AQ270" s="919"/>
      <c r="AR270" s="919"/>
      <c r="AS270" s="919"/>
      <c r="AT270" s="919"/>
      <c r="AU270" s="919"/>
      <c r="AV270" s="919"/>
      <c r="AW270" s="919"/>
      <c r="AX270" s="919"/>
      <c r="AY270" s="919"/>
      <c r="AZ270" s="1003"/>
      <c r="BA270" s="1004"/>
      <c r="BB270" s="1000"/>
      <c r="BC270" s="1000"/>
      <c r="BD270" s="1000"/>
      <c r="BE270" s="1001"/>
    </row>
    <row r="271" spans="1:57" ht="45" customHeight="1">
      <c r="A271" s="916"/>
      <c r="B271" s="928"/>
      <c r="C271" s="918"/>
      <c r="D271" s="1026"/>
      <c r="E271" s="1032"/>
      <c r="F271" s="1026"/>
      <c r="G271" s="1026"/>
      <c r="H271" s="183" t="s">
        <v>165</v>
      </c>
      <c r="I271" s="233" t="s">
        <v>49</v>
      </c>
      <c r="J271" s="939"/>
      <c r="K271" s="940"/>
      <c r="L271" s="925"/>
      <c r="M271" s="925"/>
      <c r="N271" s="1032"/>
      <c r="O271" s="1026"/>
      <c r="P271" s="181" t="s">
        <v>170</v>
      </c>
      <c r="Q271" s="182"/>
      <c r="R271" s="181" t="str">
        <f>+IFERROR(VLOOKUP(Q271,[3]DATOS!$E$2:$F$17,2,FALSE),"")</f>
        <v/>
      </c>
      <c r="S271" s="934"/>
      <c r="T271" s="934"/>
      <c r="U271" s="919"/>
      <c r="V271" s="934"/>
      <c r="W271" s="934"/>
      <c r="X271" s="934"/>
      <c r="Y271" s="1026"/>
      <c r="Z271" s="919"/>
      <c r="AA271" s="923"/>
      <c r="AB271" s="935"/>
      <c r="AC271" s="923"/>
      <c r="AD271" s="923"/>
      <c r="AE271" s="925"/>
      <c r="AF271" s="925"/>
      <c r="AG271" s="925"/>
      <c r="AH271" s="925"/>
      <c r="AI271" s="925"/>
      <c r="AJ271" s="1022"/>
      <c r="AK271" s="1018"/>
      <c r="AL271" s="1018"/>
      <c r="AM271" s="1024"/>
      <c r="AN271" s="1025"/>
      <c r="AO271" s="999"/>
      <c r="AP271" s="919"/>
      <c r="AQ271" s="919"/>
      <c r="AR271" s="919"/>
      <c r="AS271" s="919"/>
      <c r="AT271" s="919"/>
      <c r="AU271" s="919"/>
      <c r="AV271" s="919"/>
      <c r="AW271" s="919"/>
      <c r="AX271" s="919"/>
      <c r="AY271" s="919"/>
      <c r="AZ271" s="1003"/>
      <c r="BA271" s="1004"/>
      <c r="BB271" s="1000"/>
      <c r="BC271" s="1000"/>
      <c r="BD271" s="1000"/>
      <c r="BE271" s="1001"/>
    </row>
    <row r="272" spans="1:57" ht="45" customHeight="1">
      <c r="A272" s="916"/>
      <c r="B272" s="928"/>
      <c r="C272" s="918"/>
      <c r="D272" s="1026"/>
      <c r="E272" s="1032"/>
      <c r="F272" s="1026"/>
      <c r="G272" s="1026"/>
      <c r="H272" s="183" t="s">
        <v>164</v>
      </c>
      <c r="I272" s="233" t="s">
        <v>49</v>
      </c>
      <c r="J272" s="939"/>
      <c r="K272" s="940"/>
      <c r="L272" s="925"/>
      <c r="M272" s="925"/>
      <c r="N272" s="1032"/>
      <c r="O272" s="1026"/>
      <c r="P272" s="181" t="s">
        <v>168</v>
      </c>
      <c r="Q272" s="182"/>
      <c r="R272" s="181" t="str">
        <f>+IFERROR(VLOOKUP(Q272,[3]DATOS!$E$2:$F$17,2,FALSE),"")</f>
        <v/>
      </c>
      <c r="S272" s="934"/>
      <c r="T272" s="934"/>
      <c r="U272" s="919"/>
      <c r="V272" s="934"/>
      <c r="W272" s="934"/>
      <c r="X272" s="934"/>
      <c r="Y272" s="1026"/>
      <c r="Z272" s="919"/>
      <c r="AA272" s="923"/>
      <c r="AB272" s="935"/>
      <c r="AC272" s="923"/>
      <c r="AD272" s="923"/>
      <c r="AE272" s="925"/>
      <c r="AF272" s="925"/>
      <c r="AG272" s="925"/>
      <c r="AH272" s="925"/>
      <c r="AI272" s="925"/>
      <c r="AJ272" s="1022"/>
      <c r="AK272" s="1018"/>
      <c r="AL272" s="1018"/>
      <c r="AM272" s="1024"/>
      <c r="AN272" s="1025"/>
      <c r="AO272" s="999"/>
      <c r="AP272" s="919"/>
      <c r="AQ272" s="919"/>
      <c r="AR272" s="919"/>
      <c r="AS272" s="919"/>
      <c r="AT272" s="919"/>
      <c r="AU272" s="919"/>
      <c r="AV272" s="919"/>
      <c r="AW272" s="919"/>
      <c r="AX272" s="919"/>
      <c r="AY272" s="919"/>
      <c r="AZ272" s="1003"/>
      <c r="BA272" s="1004"/>
      <c r="BB272" s="1000"/>
      <c r="BC272" s="1000"/>
      <c r="BD272" s="1000"/>
      <c r="BE272" s="1001"/>
    </row>
    <row r="273" spans="1:57" ht="45" customHeight="1" thickBot="1">
      <c r="A273" s="916"/>
      <c r="B273" s="928"/>
      <c r="C273" s="918"/>
      <c r="D273" s="1026"/>
      <c r="E273" s="1032"/>
      <c r="F273" s="1026"/>
      <c r="G273" s="1026"/>
      <c r="H273" s="183" t="s">
        <v>163</v>
      </c>
      <c r="I273" s="233" t="s">
        <v>49</v>
      </c>
      <c r="J273" s="939"/>
      <c r="K273" s="940"/>
      <c r="L273" s="925"/>
      <c r="M273" s="925"/>
      <c r="N273" s="1032"/>
      <c r="O273" s="1026"/>
      <c r="P273" s="181"/>
      <c r="Q273" s="182"/>
      <c r="R273" s="181"/>
      <c r="S273" s="934"/>
      <c r="T273" s="934"/>
      <c r="U273" s="919"/>
      <c r="V273" s="934"/>
      <c r="W273" s="934"/>
      <c r="X273" s="934"/>
      <c r="Y273" s="1026"/>
      <c r="Z273" s="919"/>
      <c r="AA273" s="923"/>
      <c r="AB273" s="935"/>
      <c r="AC273" s="923"/>
      <c r="AD273" s="923"/>
      <c r="AE273" s="925"/>
      <c r="AF273" s="925"/>
      <c r="AG273" s="925"/>
      <c r="AH273" s="925"/>
      <c r="AI273" s="925"/>
      <c r="AJ273" s="1022"/>
      <c r="AK273" s="1018"/>
      <c r="AL273" s="1018"/>
      <c r="AM273" s="1024"/>
      <c r="AN273" s="1025"/>
      <c r="AO273" s="999"/>
      <c r="AP273" s="919"/>
      <c r="AQ273" s="919"/>
      <c r="AR273" s="919"/>
      <c r="AS273" s="919"/>
      <c r="AT273" s="919"/>
      <c r="AU273" s="919"/>
      <c r="AV273" s="919"/>
      <c r="AW273" s="919"/>
      <c r="AX273" s="919"/>
      <c r="AY273" s="919"/>
      <c r="AZ273" s="1003"/>
      <c r="BA273" s="1004"/>
      <c r="BB273" s="1000"/>
      <c r="BC273" s="1000"/>
      <c r="BD273" s="1000"/>
      <c r="BE273" s="1001"/>
    </row>
    <row r="274" spans="1:57" ht="46.5" customHeight="1">
      <c r="A274" s="916">
        <v>15</v>
      </c>
      <c r="B274" s="928" t="s">
        <v>496</v>
      </c>
      <c r="C274" s="918" t="s">
        <v>768</v>
      </c>
      <c r="D274" s="918" t="s">
        <v>32</v>
      </c>
      <c r="E274" s="1023" t="s">
        <v>769</v>
      </c>
      <c r="F274" s="918" t="s">
        <v>295</v>
      </c>
      <c r="G274" s="918" t="s">
        <v>100</v>
      </c>
      <c r="H274" s="180" t="s">
        <v>194</v>
      </c>
      <c r="I274" s="185" t="s">
        <v>48</v>
      </c>
      <c r="J274" s="939">
        <f>COUNTIF(I274:I292,"Si")</f>
        <v>9</v>
      </c>
      <c r="K274" s="940" t="str">
        <f>+IF(AND(J274&lt;6,J274&gt;0),"Moderado",IF(AND(J274&lt;12,J274&gt;5),"Mayor",IF(AND(J274&lt;20,J274&gt;11),"Catastrófico","Responda las Preguntas de Impacto")))</f>
        <v>Mayor</v>
      </c>
      <c r="L274" s="925" t="str">
        <f>IF(AND(EXACT(G274,"Rara vez"),(EXACT(K274,"Moderado"))),"Moderado",IF(AND(EXACT(G274,"Rara vez"),(EXACT(K274,"Mayor"))),"Alto",IF(AND(EXACT(G274,"Rara vez"),(EXACT(K274,"Catastrófico"))),"Extremo",IF(AND(EXACT(G274,"Improbable"),(EXACT(K274,"Moderado"))),"Moderado",IF(AND(EXACT(G274,"Improbable"),(EXACT(K274,"Mayor"))),"Alto",IF(AND(EXACT(G274,"Improbable"),(EXACT(K274,"Catastrófico"))),"Extremo",IF(AND(EXACT(G274,"Posible"),(EXACT(K274,"Moderado"))),"Alto",IF(AND(EXACT(G274,"Posible"),(EXACT(K274,"Mayor"))),"Extremo",IF(AND(EXACT(G274,"Posible"),(EXACT(K274,"Catastrófico"))),"Extremo",IF(AND(EXACT(G274,"Probable"),(EXACT(K274,"Moderado"))),"Alto",IF(AND(EXACT(G274,"Probable"),(EXACT(K274,"Mayor"))),"Extremo",IF(AND(EXACT(G274,"Probable"),(EXACT(K274,"Catastrófico"))),"Extremo",IF(AND(EXACT(G274,"Casi Seguro"),(EXACT(K274,"Moderado"))),"Extremo",IF(AND(EXACT(G274,"Casi Seguro"),(EXACT(K274,"Mayor"))),"Extremo",IF(AND(EXACT(G274,"Casi Seguro"),(EXACT(K274,"Catastrófico"))),"Extremo","")))))))))))))))</f>
        <v>Alto</v>
      </c>
      <c r="M274" s="925" t="str">
        <f>IF(EXACT(L274,"Bajo"),"Evitar el Riesgo, Reducir el Riesgo, Compartir el Riesgo",IF(EXACT(L274,"Moderado"),"Evitar el Riesgo, Reducir el Riesgo, Compartir el Riesgo",IF(EXACT(L274,"Alto"),"Evitar el Riesgo, Reducir el Riesgo, Compartir el Riesgo",IF(EXACT(L274,"Extremo"),"Evitar el Riesgo, Reducir el Riesgo, Compartir el Riesgo",""))))</f>
        <v>Evitar el Riesgo, Reducir el Riesgo, Compartir el Riesgo</v>
      </c>
      <c r="N274" s="1023" t="s">
        <v>770</v>
      </c>
      <c r="O274" s="918"/>
      <c r="P274" s="181" t="s">
        <v>179</v>
      </c>
      <c r="Q274" s="182" t="s">
        <v>76</v>
      </c>
      <c r="R274" s="181">
        <f>+IFERROR(VLOOKUP(Q274,[3]DATOS!$E$2:$F$17,2,FALSE),"")</f>
        <v>15</v>
      </c>
      <c r="S274" s="934">
        <f>SUM(R274:R280)</f>
        <v>100</v>
      </c>
      <c r="T274" s="934" t="str">
        <f>+IF(AND(S274&lt;=100,S274&gt;=96),"Fuerte",IF(AND(S274&lt;=95,S274&gt;=86),"Moderado",IF(AND(S274&lt;=85,J274&gt;=0),"Débil"," ")))</f>
        <v>Fuerte</v>
      </c>
      <c r="U274" s="919" t="s">
        <v>90</v>
      </c>
      <c r="V274" s="934" t="str">
        <f>IF(AND(EXACT(T274,"Fuerte"),(EXACT(U274,"Fuerte"))),"Fuerte",IF(AND(EXACT(T274,"Fuerte"),(EXACT(U274,"Moderado"))),"Moderado",IF(AND(EXACT(T274,"Fuerte"),(EXACT(U274,"Débil"))),"Débil",IF(AND(EXACT(T274,"Moderado"),(EXACT(U274,"Fuerte"))),"Moderado",IF(AND(EXACT(T274,"Moderado"),(EXACT(U274,"Moderado"))),"Moderado",IF(AND(EXACT(T274,"Moderado"),(EXACT(U274,"Débil"))),"Débil",IF(AND(EXACT(T274,"Débil"),(EXACT(U274,"Fuerte"))),"Débil",IF(AND(EXACT(T274,"Débil"),(EXACT(U274,"Moderado"))),"Débil",IF(AND(EXACT(T274,"Débil"),(EXACT(U274,"Débil"))),"Débil",)))))))))</f>
        <v>Fuerte</v>
      </c>
      <c r="W274" s="934">
        <f>IF(V274="Fuerte",100,IF(V274="Moderado",50,IF(V274="Débil",0)))</f>
        <v>100</v>
      </c>
      <c r="X274" s="934">
        <f>AVERAGE(W274:W292)</f>
        <v>100</v>
      </c>
      <c r="Y274" s="918" t="s">
        <v>291</v>
      </c>
      <c r="Z274" s="916" t="s">
        <v>632</v>
      </c>
      <c r="AA274" s="921" t="s">
        <v>771</v>
      </c>
      <c r="AB274" s="935" t="str">
        <f>+IF(X274=100,"Fuerte",IF(AND(X274&lt;=99,X274&gt;=50),"Moderado",IF(X274&lt;50,"Débil"," ")))</f>
        <v>Fuerte</v>
      </c>
      <c r="AC274" s="923" t="s">
        <v>95</v>
      </c>
      <c r="AD274" s="923" t="s">
        <v>95</v>
      </c>
      <c r="AE274" s="925" t="str">
        <f>IF(AND(OR(AD274="Directamente",AD274="Indirectamente",AD274="No Disminuye"),(AB274="Fuerte"),(AC274="Directamente"),(OR(G274="Rara vez",G274="Improbable",G274="Posible"))),"Rara vez",IF(AND(OR(AD274="Directamente",AD274="Indirectamente",AD274="No Disminuye"),(AB274="Fuerte"),(AC274="Directamente"),(G274="Probable")),"Improbable",IF(AND(OR(AD274="Directamente",AD274="Indirectamente",AD274="No Disminuye"),(AB274="Fuerte"),(AC274="Directamente"),(G274="Casi Seguro")),"Posible",IF(AND(AD274="Directamente",AC274="No disminuye",AB274="Fuerte"),G274,IF(AND(OR(AD274="Directamente",AD274="Indirectamente",AD274="No Disminuye"),AB274="Moderado",AC274="Directamente",(OR(G274="Rara vez",G274="Improbable"))),"Rara vez",IF(AND(OR(AD274="Directamente",AD274="Indirectamente",AD274="No Disminuye"),(AB274="Moderado"),(AC274="Directamente"),(G274="Posible")),"Improbable",IF(AND(OR(AD274="Directamente",AD274="Indirectamente",AD274="No Disminuye"),(AB274="Moderado"),(AC274="Directamente"),(G274="Probable")),"Posible",IF(AND(OR(AD274="Directamente",AD274="Indirectamente",AD274="No Disminuye"),(AB274="Moderado"),(AC274="Directamente"),(G274="Casi Seguro")),"Probable",IF(AND(AD274="Directamente",AC274="No disminuye",AB274="Moderado"),G274,IF(AB274="Débil",G274," ESTA COMBINACION NO ESTÁ CONTEMPLADA EN LA METODOLOGÍA "))))))))))</f>
        <v>Rara vez</v>
      </c>
      <c r="AF274" s="925" t="str">
        <f>IF(AND(OR(AD274="Directamente",AD274="Indirectamente",AD274="No Disminuye"),AB274="Moderado",AC274="Directamente",(OR(G274="Raro",G274="Improbable"))),"Raro",IF(AND(OR(AD274="Directamente",AD274="Indirectamente",AD274="No Disminuye"),(AB274="Moderado"),(AC274="Directamente"),(G274="Posible")),"Improbable",IF(AND(OR(AD274="Directamente",AD274="Indirectamente",AD274="No Disminuye"),(AB274="Moderado"),(AC274="Directamente"),(G274="Probable")),"Posible",IF(AND(OR(AD274="Directamente",AD274="Indirectamente",AD274="No Disminuye"),(AB274="Moderado"),(AC274="Directamente"),(G274="Casi Seguro")),"Probable",IF(AND(AD274="Directamente",AC274="No disminuye",AB274="Moderado"),G274," ")))))</f>
        <v xml:space="preserve"> </v>
      </c>
      <c r="AG274" s="925" t="str">
        <f>K274</f>
        <v>Mayor</v>
      </c>
      <c r="AH274" s="925" t="str">
        <f>IF(AND(EXACT(AE274,"Rara vez"),(EXACT(AG274,"Moderado"))),"Moderado",IF(AND(EXACT(AE274,"Rara vez"),(EXACT(AG274,"Mayor"))),"Alto",IF(AND(EXACT(AE274,"Rara vez"),(EXACT(AG274,"Catastrófico"))),"Extremo",IF(AND(EXACT(AE274,"Improbable"),(EXACT(AG274,"Moderado"))),"Moderado",IF(AND(EXACT(AE274,"Improbable"),(EXACT(AG274,"Mayor"))),"Alto",IF(AND(EXACT(AE274,"Improbable"),(EXACT(AG274,"Catastrófico"))),"Extremo",IF(AND(EXACT(AE274,"Posible"),(EXACT(AG274,"Moderado"))),"Alto",IF(AND(EXACT(AE274,"Posible"),(EXACT(AG274,"Mayor"))),"Extremo",IF(AND(EXACT(AE274,"Posible"),(EXACT(AG274,"Catastrófico"))),"Extremo",IF(AND(EXACT(AE274,"Probable"),(EXACT(AG274,"Moderado"))),"Alto",IF(AND(EXACT(AE274,"Probable"),(EXACT(AG274,"Mayor"))),"Extremo",IF(AND(EXACT(AE274,"Probable"),(EXACT(AG274,"Catastrófico"))),"Extremo",IF(AND(EXACT(AE274,"Casi Seguro"),(EXACT(AG274,"Moderado"))),"Extremo",IF(AND(EXACT(AE274,"Casi Seguro"),(EXACT(AG274,"Mayor"))),"Extremo",IF(AND(EXACT(AE274,"Casi Seguro"),(EXACT(AG274,"Catastrófico"))),"Extremo","")))))))))))))))</f>
        <v>Alto</v>
      </c>
      <c r="AI274" s="925" t="str">
        <f>IF(EXACT(L274,"Bajo"),"Evitar el Riesgo, Reducir el Riesgo, Compartir el Riesg",IF(EXACT(L274,"Moderado"),"Evitar el Riesgo, Reducir el Riesgo, Compartir el Riesgo",IF(EXACT(L274,"Alto"),"Evitar el Riesgo, Reducir el Riesgo, Compartir el Riesgo",IF(EXACT(L274,"Extremo"),"Evitar el Riesgo, Reducir el Riesgo, Compartir el Riesgo",""))))</f>
        <v>Evitar el Riesgo, Reducir el Riesgo, Compartir el Riesgo</v>
      </c>
      <c r="AJ274" s="927" t="s">
        <v>772</v>
      </c>
      <c r="AK274" s="926">
        <v>44197</v>
      </c>
      <c r="AL274" s="926">
        <v>44561</v>
      </c>
      <c r="AM274" s="927" t="s">
        <v>291</v>
      </c>
      <c r="AN274" s="918" t="s">
        <v>773</v>
      </c>
      <c r="AO274" s="1019"/>
      <c r="AP274" s="1002"/>
      <c r="AQ274" s="1002"/>
      <c r="AR274" s="1002"/>
      <c r="AS274" s="1002"/>
      <c r="AT274" s="1002"/>
      <c r="AU274" s="1002"/>
      <c r="AV274" s="1002"/>
      <c r="AW274" s="1002"/>
      <c r="AX274" s="1002"/>
      <c r="AY274" s="1002"/>
      <c r="AZ274" s="1011"/>
      <c r="BA274" s="1014"/>
      <c r="BB274" s="993"/>
      <c r="BC274" s="993"/>
      <c r="BD274" s="993"/>
      <c r="BE274" s="996"/>
    </row>
    <row r="275" spans="1:57" ht="30" customHeight="1">
      <c r="A275" s="916"/>
      <c r="B275" s="928"/>
      <c r="C275" s="918"/>
      <c r="D275" s="918"/>
      <c r="E275" s="1023"/>
      <c r="F275" s="918"/>
      <c r="G275" s="918"/>
      <c r="H275" s="180" t="s">
        <v>187</v>
      </c>
      <c r="I275" s="185" t="s">
        <v>48</v>
      </c>
      <c r="J275" s="939"/>
      <c r="K275" s="940"/>
      <c r="L275" s="925"/>
      <c r="M275" s="925"/>
      <c r="N275" s="1023"/>
      <c r="O275" s="918"/>
      <c r="P275" s="181" t="s">
        <v>177</v>
      </c>
      <c r="Q275" s="182" t="s">
        <v>78</v>
      </c>
      <c r="R275" s="181">
        <f>+IFERROR(VLOOKUP(Q275,[3]DATOS!$E$2:$F$17,2,FALSE),"")</f>
        <v>15</v>
      </c>
      <c r="S275" s="934"/>
      <c r="T275" s="934"/>
      <c r="U275" s="919"/>
      <c r="V275" s="934"/>
      <c r="W275" s="934"/>
      <c r="X275" s="934"/>
      <c r="Y275" s="918"/>
      <c r="Z275" s="916"/>
      <c r="AA275" s="921"/>
      <c r="AB275" s="935"/>
      <c r="AC275" s="923"/>
      <c r="AD275" s="923"/>
      <c r="AE275" s="925"/>
      <c r="AF275" s="925"/>
      <c r="AG275" s="925"/>
      <c r="AH275" s="925"/>
      <c r="AI275" s="925"/>
      <c r="AJ275" s="927"/>
      <c r="AK275" s="926"/>
      <c r="AL275" s="926"/>
      <c r="AM275" s="927"/>
      <c r="AN275" s="918"/>
      <c r="AO275" s="1020"/>
      <c r="AP275" s="987"/>
      <c r="AQ275" s="987"/>
      <c r="AR275" s="987"/>
      <c r="AS275" s="987"/>
      <c r="AT275" s="987"/>
      <c r="AU275" s="987"/>
      <c r="AV275" s="987"/>
      <c r="AW275" s="987"/>
      <c r="AX275" s="987"/>
      <c r="AY275" s="987"/>
      <c r="AZ275" s="1012"/>
      <c r="BA275" s="1015"/>
      <c r="BB275" s="994"/>
      <c r="BC275" s="994"/>
      <c r="BD275" s="994"/>
      <c r="BE275" s="997"/>
    </row>
    <row r="276" spans="1:57" ht="30" customHeight="1">
      <c r="A276" s="916"/>
      <c r="B276" s="928"/>
      <c r="C276" s="918"/>
      <c r="D276" s="918"/>
      <c r="E276" s="1023"/>
      <c r="F276" s="918"/>
      <c r="G276" s="918"/>
      <c r="H276" s="180" t="s">
        <v>186</v>
      </c>
      <c r="I276" s="185" t="s">
        <v>48</v>
      </c>
      <c r="J276" s="939"/>
      <c r="K276" s="940"/>
      <c r="L276" s="925"/>
      <c r="M276" s="925"/>
      <c r="N276" s="1023"/>
      <c r="O276" s="918"/>
      <c r="P276" s="181" t="s">
        <v>175</v>
      </c>
      <c r="Q276" s="182" t="s">
        <v>80</v>
      </c>
      <c r="R276" s="181">
        <f>+IFERROR(VLOOKUP(Q276,[3]DATOS!$E$2:$F$17,2,FALSE),"")</f>
        <v>15</v>
      </c>
      <c r="S276" s="934"/>
      <c r="T276" s="934"/>
      <c r="U276" s="919"/>
      <c r="V276" s="934"/>
      <c r="W276" s="934"/>
      <c r="X276" s="934"/>
      <c r="Y276" s="918"/>
      <c r="Z276" s="916"/>
      <c r="AA276" s="921"/>
      <c r="AB276" s="935"/>
      <c r="AC276" s="923"/>
      <c r="AD276" s="923"/>
      <c r="AE276" s="925"/>
      <c r="AF276" s="925"/>
      <c r="AG276" s="925"/>
      <c r="AH276" s="925"/>
      <c r="AI276" s="925"/>
      <c r="AJ276" s="927"/>
      <c r="AK276" s="926"/>
      <c r="AL276" s="926"/>
      <c r="AM276" s="927"/>
      <c r="AN276" s="918"/>
      <c r="AO276" s="1020"/>
      <c r="AP276" s="987"/>
      <c r="AQ276" s="987"/>
      <c r="AR276" s="987"/>
      <c r="AS276" s="987"/>
      <c r="AT276" s="987"/>
      <c r="AU276" s="987"/>
      <c r="AV276" s="987"/>
      <c r="AW276" s="987"/>
      <c r="AX276" s="987"/>
      <c r="AY276" s="987"/>
      <c r="AZ276" s="1012"/>
      <c r="BA276" s="1015"/>
      <c r="BB276" s="994"/>
      <c r="BC276" s="994"/>
      <c r="BD276" s="994"/>
      <c r="BE276" s="997"/>
    </row>
    <row r="277" spans="1:57" ht="30" customHeight="1">
      <c r="A277" s="916"/>
      <c r="B277" s="928"/>
      <c r="C277" s="918"/>
      <c r="D277" s="918"/>
      <c r="E277" s="1023"/>
      <c r="F277" s="918"/>
      <c r="G277" s="918"/>
      <c r="H277" s="180" t="s">
        <v>185</v>
      </c>
      <c r="I277" s="185" t="s">
        <v>49</v>
      </c>
      <c r="J277" s="939"/>
      <c r="K277" s="940"/>
      <c r="L277" s="925"/>
      <c r="M277" s="925"/>
      <c r="N277" s="1023"/>
      <c r="O277" s="918"/>
      <c r="P277" s="181" t="s">
        <v>173</v>
      </c>
      <c r="Q277" s="182" t="s">
        <v>82</v>
      </c>
      <c r="R277" s="181">
        <f>+IFERROR(VLOOKUP(Q277,[3]DATOS!$E$2:$F$17,2,FALSE),"")</f>
        <v>15</v>
      </c>
      <c r="S277" s="934"/>
      <c r="T277" s="934"/>
      <c r="U277" s="919"/>
      <c r="V277" s="934"/>
      <c r="W277" s="934"/>
      <c r="X277" s="934"/>
      <c r="Y277" s="918"/>
      <c r="Z277" s="916"/>
      <c r="AA277" s="921"/>
      <c r="AB277" s="935"/>
      <c r="AC277" s="923"/>
      <c r="AD277" s="923"/>
      <c r="AE277" s="925"/>
      <c r="AF277" s="925"/>
      <c r="AG277" s="925"/>
      <c r="AH277" s="925"/>
      <c r="AI277" s="925"/>
      <c r="AJ277" s="927"/>
      <c r="AK277" s="926"/>
      <c r="AL277" s="926"/>
      <c r="AM277" s="927"/>
      <c r="AN277" s="918"/>
      <c r="AO277" s="1020"/>
      <c r="AP277" s="987"/>
      <c r="AQ277" s="987"/>
      <c r="AR277" s="987"/>
      <c r="AS277" s="987"/>
      <c r="AT277" s="987"/>
      <c r="AU277" s="987"/>
      <c r="AV277" s="987"/>
      <c r="AW277" s="987"/>
      <c r="AX277" s="987"/>
      <c r="AY277" s="987"/>
      <c r="AZ277" s="1012"/>
      <c r="BA277" s="1015"/>
      <c r="BB277" s="994"/>
      <c r="BC277" s="994"/>
      <c r="BD277" s="994"/>
      <c r="BE277" s="997"/>
    </row>
    <row r="278" spans="1:57" ht="30" customHeight="1">
      <c r="A278" s="916"/>
      <c r="B278" s="928"/>
      <c r="C278" s="918"/>
      <c r="D278" s="918"/>
      <c r="E278" s="1023"/>
      <c r="F278" s="918"/>
      <c r="G278" s="918"/>
      <c r="H278" s="180" t="s">
        <v>184</v>
      </c>
      <c r="I278" s="185" t="s">
        <v>48</v>
      </c>
      <c r="J278" s="939"/>
      <c r="K278" s="940"/>
      <c r="L278" s="925"/>
      <c r="M278" s="925"/>
      <c r="N278" s="1023"/>
      <c r="O278" s="918"/>
      <c r="P278" s="181" t="s">
        <v>171</v>
      </c>
      <c r="Q278" s="182" t="s">
        <v>85</v>
      </c>
      <c r="R278" s="181">
        <f>+IFERROR(VLOOKUP(Q278,[3]DATOS!$E$2:$F$17,2,FALSE),"")</f>
        <v>15</v>
      </c>
      <c r="S278" s="934"/>
      <c r="T278" s="934"/>
      <c r="U278" s="919"/>
      <c r="V278" s="934"/>
      <c r="W278" s="934"/>
      <c r="X278" s="934"/>
      <c r="Y278" s="918"/>
      <c r="Z278" s="916"/>
      <c r="AA278" s="921"/>
      <c r="AB278" s="935"/>
      <c r="AC278" s="923"/>
      <c r="AD278" s="923"/>
      <c r="AE278" s="925"/>
      <c r="AF278" s="925"/>
      <c r="AG278" s="925"/>
      <c r="AH278" s="925"/>
      <c r="AI278" s="925"/>
      <c r="AJ278" s="927"/>
      <c r="AK278" s="926"/>
      <c r="AL278" s="926"/>
      <c r="AM278" s="927"/>
      <c r="AN278" s="918"/>
      <c r="AO278" s="1020"/>
      <c r="AP278" s="987"/>
      <c r="AQ278" s="987"/>
      <c r="AR278" s="987"/>
      <c r="AS278" s="987"/>
      <c r="AT278" s="987"/>
      <c r="AU278" s="987"/>
      <c r="AV278" s="987"/>
      <c r="AW278" s="987"/>
      <c r="AX278" s="987"/>
      <c r="AY278" s="987"/>
      <c r="AZ278" s="1012"/>
      <c r="BA278" s="1015"/>
      <c r="BB278" s="994"/>
      <c r="BC278" s="994"/>
      <c r="BD278" s="994"/>
      <c r="BE278" s="997"/>
    </row>
    <row r="279" spans="1:57" ht="30" customHeight="1">
      <c r="A279" s="916"/>
      <c r="B279" s="928"/>
      <c r="C279" s="918"/>
      <c r="D279" s="918"/>
      <c r="E279" s="1023"/>
      <c r="F279" s="918"/>
      <c r="G279" s="918"/>
      <c r="H279" s="180" t="s">
        <v>183</v>
      </c>
      <c r="I279" s="185" t="s">
        <v>49</v>
      </c>
      <c r="J279" s="939"/>
      <c r="K279" s="940"/>
      <c r="L279" s="925"/>
      <c r="M279" s="925"/>
      <c r="N279" s="1023"/>
      <c r="O279" s="918"/>
      <c r="P279" s="181" t="s">
        <v>170</v>
      </c>
      <c r="Q279" s="182" t="s">
        <v>98</v>
      </c>
      <c r="R279" s="181">
        <f>+IFERROR(VLOOKUP(Q279,[3]DATOS!$E$2:$F$17,2,FALSE),"")</f>
        <v>15</v>
      </c>
      <c r="S279" s="934"/>
      <c r="T279" s="934"/>
      <c r="U279" s="919"/>
      <c r="V279" s="934"/>
      <c r="W279" s="934"/>
      <c r="X279" s="934"/>
      <c r="Y279" s="918"/>
      <c r="Z279" s="916"/>
      <c r="AA279" s="921"/>
      <c r="AB279" s="935"/>
      <c r="AC279" s="923"/>
      <c r="AD279" s="923"/>
      <c r="AE279" s="925"/>
      <c r="AF279" s="925"/>
      <c r="AG279" s="925"/>
      <c r="AH279" s="925"/>
      <c r="AI279" s="925"/>
      <c r="AJ279" s="927"/>
      <c r="AK279" s="926"/>
      <c r="AL279" s="926"/>
      <c r="AM279" s="927"/>
      <c r="AN279" s="918"/>
      <c r="AO279" s="1020"/>
      <c r="AP279" s="987"/>
      <c r="AQ279" s="987"/>
      <c r="AR279" s="987"/>
      <c r="AS279" s="987"/>
      <c r="AT279" s="987"/>
      <c r="AU279" s="987"/>
      <c r="AV279" s="987"/>
      <c r="AW279" s="987"/>
      <c r="AX279" s="987"/>
      <c r="AY279" s="987"/>
      <c r="AZ279" s="1012"/>
      <c r="BA279" s="1015"/>
      <c r="BB279" s="994"/>
      <c r="BC279" s="994"/>
      <c r="BD279" s="994"/>
      <c r="BE279" s="997"/>
    </row>
    <row r="280" spans="1:57" ht="30" customHeight="1">
      <c r="A280" s="916"/>
      <c r="B280" s="928"/>
      <c r="C280" s="918"/>
      <c r="D280" s="918"/>
      <c r="E280" s="1023"/>
      <c r="F280" s="918"/>
      <c r="G280" s="918"/>
      <c r="H280" s="180" t="s">
        <v>182</v>
      </c>
      <c r="I280" s="185" t="s">
        <v>48</v>
      </c>
      <c r="J280" s="939"/>
      <c r="K280" s="940"/>
      <c r="L280" s="925"/>
      <c r="M280" s="925"/>
      <c r="N280" s="1023"/>
      <c r="O280" s="918"/>
      <c r="P280" s="181" t="s">
        <v>168</v>
      </c>
      <c r="Q280" s="182" t="s">
        <v>87</v>
      </c>
      <c r="R280" s="181">
        <f>+IFERROR(VLOOKUP(Q280,[3]DATOS!$E$2:$F$17,2,FALSE),"")</f>
        <v>10</v>
      </c>
      <c r="S280" s="934"/>
      <c r="T280" s="934"/>
      <c r="U280" s="919"/>
      <c r="V280" s="934"/>
      <c r="W280" s="934"/>
      <c r="X280" s="934"/>
      <c r="Y280" s="918"/>
      <c r="Z280" s="916"/>
      <c r="AA280" s="921"/>
      <c r="AB280" s="935"/>
      <c r="AC280" s="923"/>
      <c r="AD280" s="923"/>
      <c r="AE280" s="925"/>
      <c r="AF280" s="925"/>
      <c r="AG280" s="925"/>
      <c r="AH280" s="925"/>
      <c r="AI280" s="925"/>
      <c r="AJ280" s="927"/>
      <c r="AK280" s="926"/>
      <c r="AL280" s="926"/>
      <c r="AM280" s="927"/>
      <c r="AN280" s="918"/>
      <c r="AO280" s="1020"/>
      <c r="AP280" s="987"/>
      <c r="AQ280" s="987"/>
      <c r="AR280" s="987"/>
      <c r="AS280" s="987"/>
      <c r="AT280" s="987"/>
      <c r="AU280" s="987"/>
      <c r="AV280" s="987"/>
      <c r="AW280" s="987"/>
      <c r="AX280" s="987"/>
      <c r="AY280" s="987"/>
      <c r="AZ280" s="1012"/>
      <c r="BA280" s="1015"/>
      <c r="BB280" s="994"/>
      <c r="BC280" s="994"/>
      <c r="BD280" s="994"/>
      <c r="BE280" s="997"/>
    </row>
    <row r="281" spans="1:57" ht="72" customHeight="1">
      <c r="A281" s="916"/>
      <c r="B281" s="928"/>
      <c r="C281" s="918"/>
      <c r="D281" s="918"/>
      <c r="E281" s="1023"/>
      <c r="F281" s="918"/>
      <c r="G281" s="918"/>
      <c r="H281" s="180" t="s">
        <v>181</v>
      </c>
      <c r="I281" s="185" t="s">
        <v>49</v>
      </c>
      <c r="J281" s="939"/>
      <c r="K281" s="940"/>
      <c r="L281" s="925"/>
      <c r="M281" s="925"/>
      <c r="N281" s="1023"/>
      <c r="O281" s="918"/>
      <c r="P281" s="934"/>
      <c r="Q281" s="919"/>
      <c r="R281" s="934"/>
      <c r="S281" s="934"/>
      <c r="T281" s="934"/>
      <c r="U281" s="919"/>
      <c r="V281" s="934"/>
      <c r="W281" s="934"/>
      <c r="X281" s="934"/>
      <c r="Y281" s="918"/>
      <c r="Z281" s="916"/>
      <c r="AA281" s="921"/>
      <c r="AB281" s="935"/>
      <c r="AC281" s="923"/>
      <c r="AD281" s="923"/>
      <c r="AE281" s="925"/>
      <c r="AF281" s="925"/>
      <c r="AG281" s="925"/>
      <c r="AH281" s="925"/>
      <c r="AI281" s="925"/>
      <c r="AJ281" s="927"/>
      <c r="AK281" s="926"/>
      <c r="AL281" s="926"/>
      <c r="AM281" s="927"/>
      <c r="AN281" s="918"/>
      <c r="AO281" s="1021"/>
      <c r="AP281" s="988"/>
      <c r="AQ281" s="988"/>
      <c r="AR281" s="988"/>
      <c r="AS281" s="988"/>
      <c r="AT281" s="988"/>
      <c r="AU281" s="988"/>
      <c r="AV281" s="988"/>
      <c r="AW281" s="988"/>
      <c r="AX281" s="988"/>
      <c r="AY281" s="988"/>
      <c r="AZ281" s="1013"/>
      <c r="BA281" s="1016"/>
      <c r="BB281" s="995"/>
      <c r="BC281" s="995"/>
      <c r="BD281" s="995"/>
      <c r="BE281" s="998"/>
    </row>
    <row r="282" spans="1:57" ht="45" customHeight="1">
      <c r="A282" s="916"/>
      <c r="B282" s="928"/>
      <c r="C282" s="918"/>
      <c r="D282" s="918"/>
      <c r="E282" s="1023"/>
      <c r="F282" s="918"/>
      <c r="G282" s="918"/>
      <c r="H282" s="180" t="s">
        <v>180</v>
      </c>
      <c r="I282" s="185" t="s">
        <v>49</v>
      </c>
      <c r="J282" s="939"/>
      <c r="K282" s="940"/>
      <c r="L282" s="925"/>
      <c r="M282" s="925"/>
      <c r="N282" s="1023"/>
      <c r="O282" s="918"/>
      <c r="P282" s="934"/>
      <c r="Q282" s="919"/>
      <c r="R282" s="934"/>
      <c r="S282" s="934"/>
      <c r="T282" s="934"/>
      <c r="U282" s="919"/>
      <c r="V282" s="934"/>
      <c r="W282" s="934"/>
      <c r="X282" s="934"/>
      <c r="Y282" s="918"/>
      <c r="Z282" s="916"/>
      <c r="AA282" s="921"/>
      <c r="AB282" s="935"/>
      <c r="AC282" s="923"/>
      <c r="AD282" s="923"/>
      <c r="AE282" s="925"/>
      <c r="AF282" s="925"/>
      <c r="AG282" s="925"/>
      <c r="AH282" s="925"/>
      <c r="AI282" s="925"/>
      <c r="AJ282" s="927"/>
      <c r="AK282" s="926"/>
      <c r="AL282" s="926"/>
      <c r="AM282" s="927"/>
      <c r="AN282" s="918"/>
      <c r="AO282" s="999"/>
      <c r="AP282" s="919"/>
      <c r="AQ282" s="919"/>
      <c r="AR282" s="919"/>
      <c r="AS282" s="919"/>
      <c r="AT282" s="919"/>
      <c r="AU282" s="919"/>
      <c r="AV282" s="919"/>
      <c r="AW282" s="919"/>
      <c r="AX282" s="919"/>
      <c r="AY282" s="919"/>
      <c r="AZ282" s="1003"/>
      <c r="BA282" s="1004"/>
      <c r="BB282" s="1000"/>
      <c r="BC282" s="1000"/>
      <c r="BD282" s="1000"/>
      <c r="BE282" s="1001"/>
    </row>
    <row r="283" spans="1:57" ht="45" customHeight="1">
      <c r="A283" s="916"/>
      <c r="B283" s="928"/>
      <c r="C283" s="918"/>
      <c r="D283" s="918"/>
      <c r="E283" s="1023"/>
      <c r="F283" s="918"/>
      <c r="G283" s="918"/>
      <c r="H283" s="180" t="s">
        <v>178</v>
      </c>
      <c r="I283" s="185" t="s">
        <v>48</v>
      </c>
      <c r="J283" s="939"/>
      <c r="K283" s="940"/>
      <c r="L283" s="925"/>
      <c r="M283" s="925"/>
      <c r="N283" s="1023"/>
      <c r="O283" s="918"/>
      <c r="P283" s="934"/>
      <c r="Q283" s="919"/>
      <c r="R283" s="934"/>
      <c r="S283" s="934"/>
      <c r="T283" s="934"/>
      <c r="U283" s="919"/>
      <c r="V283" s="934"/>
      <c r="W283" s="934"/>
      <c r="X283" s="934"/>
      <c r="Y283" s="918"/>
      <c r="Z283" s="916"/>
      <c r="AA283" s="921"/>
      <c r="AB283" s="935"/>
      <c r="AC283" s="923"/>
      <c r="AD283" s="923"/>
      <c r="AE283" s="925"/>
      <c r="AF283" s="925"/>
      <c r="AG283" s="925"/>
      <c r="AH283" s="925"/>
      <c r="AI283" s="925"/>
      <c r="AJ283" s="927"/>
      <c r="AK283" s="926"/>
      <c r="AL283" s="926"/>
      <c r="AM283" s="927"/>
      <c r="AN283" s="918"/>
      <c r="AO283" s="999"/>
      <c r="AP283" s="919"/>
      <c r="AQ283" s="919"/>
      <c r="AR283" s="919"/>
      <c r="AS283" s="919"/>
      <c r="AT283" s="919"/>
      <c r="AU283" s="919"/>
      <c r="AV283" s="919"/>
      <c r="AW283" s="919"/>
      <c r="AX283" s="919"/>
      <c r="AY283" s="919"/>
      <c r="AZ283" s="1003"/>
      <c r="BA283" s="1004"/>
      <c r="BB283" s="1000"/>
      <c r="BC283" s="1000"/>
      <c r="BD283" s="1000"/>
      <c r="BE283" s="1001"/>
    </row>
    <row r="284" spans="1:57" ht="45" customHeight="1">
      <c r="A284" s="916"/>
      <c r="B284" s="928"/>
      <c r="C284" s="918"/>
      <c r="D284" s="918"/>
      <c r="E284" s="1023"/>
      <c r="F284" s="918"/>
      <c r="G284" s="918"/>
      <c r="H284" s="180" t="s">
        <v>176</v>
      </c>
      <c r="I284" s="185" t="s">
        <v>49</v>
      </c>
      <c r="J284" s="939"/>
      <c r="K284" s="940"/>
      <c r="L284" s="925"/>
      <c r="M284" s="925"/>
      <c r="N284" s="1023"/>
      <c r="O284" s="918"/>
      <c r="P284" s="934"/>
      <c r="Q284" s="919"/>
      <c r="R284" s="934"/>
      <c r="S284" s="934"/>
      <c r="T284" s="934"/>
      <c r="U284" s="919"/>
      <c r="V284" s="934"/>
      <c r="W284" s="934"/>
      <c r="X284" s="934"/>
      <c r="Y284" s="918"/>
      <c r="Z284" s="916"/>
      <c r="AA284" s="921"/>
      <c r="AB284" s="935"/>
      <c r="AC284" s="923"/>
      <c r="AD284" s="923"/>
      <c r="AE284" s="925"/>
      <c r="AF284" s="925"/>
      <c r="AG284" s="925"/>
      <c r="AH284" s="925"/>
      <c r="AI284" s="925"/>
      <c r="AJ284" s="927"/>
      <c r="AK284" s="926"/>
      <c r="AL284" s="926"/>
      <c r="AM284" s="927"/>
      <c r="AN284" s="918"/>
      <c r="AO284" s="999"/>
      <c r="AP284" s="919"/>
      <c r="AQ284" s="919"/>
      <c r="AR284" s="919"/>
      <c r="AS284" s="919"/>
      <c r="AT284" s="919"/>
      <c r="AU284" s="919"/>
      <c r="AV284" s="919"/>
      <c r="AW284" s="919"/>
      <c r="AX284" s="919"/>
      <c r="AY284" s="919"/>
      <c r="AZ284" s="1003"/>
      <c r="BA284" s="1004"/>
      <c r="BB284" s="1000"/>
      <c r="BC284" s="1000"/>
      <c r="BD284" s="1000"/>
      <c r="BE284" s="1001"/>
    </row>
    <row r="285" spans="1:57" ht="45" customHeight="1">
      <c r="A285" s="916"/>
      <c r="B285" s="928"/>
      <c r="C285" s="918"/>
      <c r="D285" s="918"/>
      <c r="E285" s="1023" t="s">
        <v>575</v>
      </c>
      <c r="F285" s="918"/>
      <c r="G285" s="918"/>
      <c r="H285" s="180" t="s">
        <v>174</v>
      </c>
      <c r="I285" s="185" t="s">
        <v>48</v>
      </c>
      <c r="J285" s="939"/>
      <c r="K285" s="940"/>
      <c r="L285" s="925"/>
      <c r="M285" s="925"/>
      <c r="N285" s="1023" t="s">
        <v>576</v>
      </c>
      <c r="O285" s="918"/>
      <c r="P285" s="181" t="s">
        <v>179</v>
      </c>
      <c r="Q285" s="182"/>
      <c r="R285" s="181" t="str">
        <f>+IFERROR(VLOOKUP(Q285,[3]DATOS!$E$2:$F$17,2,FALSE),"")</f>
        <v/>
      </c>
      <c r="S285" s="934">
        <f>SUM(R285:R291)</f>
        <v>0</v>
      </c>
      <c r="T285" s="934" t="str">
        <f>+IF(AND(S285&lt;=100,S285&gt;=96),"Fuerte",IF(AND(S285&lt;=95,S285&gt;=86),"Moderado",IF(AND(S285&lt;=85,J285&gt;=0),"Débil"," ")))</f>
        <v>Débil</v>
      </c>
      <c r="U285" s="919"/>
      <c r="V285" s="934">
        <f>IF(AND(EXACT(T285,"Fuerte"),(EXACT(U285,"Fuerte"))),"Fuerte",IF(AND(EXACT(T285,"Fuerte"),(EXACT(U285,"Moderado"))),"Moderado",IF(AND(EXACT(T285,"Fuerte"),(EXACT(U285,"Débil"))),"Débil",IF(AND(EXACT(T285,"Moderado"),(EXACT(U285,"Fuerte"))),"Moderado",IF(AND(EXACT(T285,"Moderado"),(EXACT(U285,"Moderado"))),"Moderado",IF(AND(EXACT(T285,"Moderado"),(EXACT(U285,"Débil"))),"Débil",IF(AND(EXACT(T285,"Débil"),(EXACT(U285,"Fuerte"))),"Débil",IF(AND(EXACT(T285,"Débil"),(EXACT(U285,"Moderado"))),"Débil",IF(AND(EXACT(T285,"Débil"),(EXACT(U285,"Débil"))),"Débil",)))))))))</f>
        <v>0</v>
      </c>
      <c r="W285" s="934" t="b">
        <f>IF(V285="Fuerte",100,IF(V285="Moderado",50,IF(V285="Débil",0)))</f>
        <v>0</v>
      </c>
      <c r="X285" s="934"/>
      <c r="Y285" s="918"/>
      <c r="Z285" s="916"/>
      <c r="AA285" s="921"/>
      <c r="AB285" s="935"/>
      <c r="AC285" s="923"/>
      <c r="AD285" s="923"/>
      <c r="AE285" s="925"/>
      <c r="AF285" s="925"/>
      <c r="AG285" s="925"/>
      <c r="AH285" s="925"/>
      <c r="AI285" s="925"/>
      <c r="AJ285" s="927" t="s">
        <v>774</v>
      </c>
      <c r="AK285" s="926"/>
      <c r="AL285" s="926"/>
      <c r="AM285" s="927"/>
      <c r="AN285" s="918" t="s">
        <v>574</v>
      </c>
      <c r="AO285" s="999"/>
      <c r="AP285" s="919"/>
      <c r="AQ285" s="919"/>
      <c r="AR285" s="919"/>
      <c r="AS285" s="919"/>
      <c r="AT285" s="919"/>
      <c r="AU285" s="919"/>
      <c r="AV285" s="919"/>
      <c r="AW285" s="919"/>
      <c r="AX285" s="919"/>
      <c r="AY285" s="919"/>
      <c r="AZ285" s="1003"/>
      <c r="BA285" s="1004"/>
      <c r="BB285" s="1000"/>
      <c r="BC285" s="1000"/>
      <c r="BD285" s="1000"/>
      <c r="BE285" s="1001"/>
    </row>
    <row r="286" spans="1:57" ht="45" customHeight="1">
      <c r="A286" s="916"/>
      <c r="B286" s="928"/>
      <c r="C286" s="918"/>
      <c r="D286" s="918"/>
      <c r="E286" s="1023"/>
      <c r="F286" s="918"/>
      <c r="G286" s="918"/>
      <c r="H286" s="183" t="s">
        <v>172</v>
      </c>
      <c r="I286" s="185" t="s">
        <v>49</v>
      </c>
      <c r="J286" s="939"/>
      <c r="K286" s="940"/>
      <c r="L286" s="925"/>
      <c r="M286" s="925"/>
      <c r="N286" s="1023"/>
      <c r="O286" s="918"/>
      <c r="P286" s="181" t="s">
        <v>177</v>
      </c>
      <c r="Q286" s="182"/>
      <c r="R286" s="181" t="str">
        <f>+IFERROR(VLOOKUP(Q286,[3]DATOS!$E$2:$F$17,2,FALSE),"")</f>
        <v/>
      </c>
      <c r="S286" s="934"/>
      <c r="T286" s="934"/>
      <c r="U286" s="919"/>
      <c r="V286" s="934"/>
      <c r="W286" s="934"/>
      <c r="X286" s="934"/>
      <c r="Y286" s="918"/>
      <c r="Z286" s="916"/>
      <c r="AA286" s="921"/>
      <c r="AB286" s="935"/>
      <c r="AC286" s="923"/>
      <c r="AD286" s="923"/>
      <c r="AE286" s="925"/>
      <c r="AF286" s="925"/>
      <c r="AG286" s="925"/>
      <c r="AH286" s="925"/>
      <c r="AI286" s="925"/>
      <c r="AJ286" s="927"/>
      <c r="AK286" s="926"/>
      <c r="AL286" s="926"/>
      <c r="AM286" s="927"/>
      <c r="AN286" s="918"/>
      <c r="AO286" s="999"/>
      <c r="AP286" s="919"/>
      <c r="AQ286" s="919"/>
      <c r="AR286" s="919"/>
      <c r="AS286" s="919"/>
      <c r="AT286" s="919"/>
      <c r="AU286" s="919"/>
      <c r="AV286" s="919"/>
      <c r="AW286" s="919"/>
      <c r="AX286" s="919"/>
      <c r="AY286" s="919"/>
      <c r="AZ286" s="1003"/>
      <c r="BA286" s="1004"/>
      <c r="BB286" s="1000"/>
      <c r="BC286" s="1000"/>
      <c r="BD286" s="1000"/>
      <c r="BE286" s="1001"/>
    </row>
    <row r="287" spans="1:57" ht="45" customHeight="1">
      <c r="A287" s="916"/>
      <c r="B287" s="928"/>
      <c r="C287" s="918"/>
      <c r="D287" s="918"/>
      <c r="E287" s="1023"/>
      <c r="F287" s="918"/>
      <c r="G287" s="918"/>
      <c r="H287" s="183" t="s">
        <v>169</v>
      </c>
      <c r="I287" s="185" t="s">
        <v>48</v>
      </c>
      <c r="J287" s="939"/>
      <c r="K287" s="940"/>
      <c r="L287" s="925"/>
      <c r="M287" s="925"/>
      <c r="N287" s="1023"/>
      <c r="O287" s="918"/>
      <c r="P287" s="181" t="s">
        <v>175</v>
      </c>
      <c r="Q287" s="182"/>
      <c r="R287" s="181" t="str">
        <f>+IFERROR(VLOOKUP(Q287,[3]DATOS!$E$2:$F$17,2,FALSE),"")</f>
        <v/>
      </c>
      <c r="S287" s="934"/>
      <c r="T287" s="934"/>
      <c r="U287" s="919"/>
      <c r="V287" s="934"/>
      <c r="W287" s="934"/>
      <c r="X287" s="934"/>
      <c r="Y287" s="918"/>
      <c r="Z287" s="916"/>
      <c r="AA287" s="921"/>
      <c r="AB287" s="935"/>
      <c r="AC287" s="923"/>
      <c r="AD287" s="923"/>
      <c r="AE287" s="925"/>
      <c r="AF287" s="925"/>
      <c r="AG287" s="925"/>
      <c r="AH287" s="925"/>
      <c r="AI287" s="925"/>
      <c r="AJ287" s="927"/>
      <c r="AK287" s="926"/>
      <c r="AL287" s="926"/>
      <c r="AM287" s="927"/>
      <c r="AN287" s="918"/>
      <c r="AO287" s="999"/>
      <c r="AP287" s="919"/>
      <c r="AQ287" s="919"/>
      <c r="AR287" s="919"/>
      <c r="AS287" s="919"/>
      <c r="AT287" s="919"/>
      <c r="AU287" s="919"/>
      <c r="AV287" s="919"/>
      <c r="AW287" s="919"/>
      <c r="AX287" s="919"/>
      <c r="AY287" s="919"/>
      <c r="AZ287" s="1003"/>
      <c r="BA287" s="1004"/>
      <c r="BB287" s="1000"/>
      <c r="BC287" s="1000"/>
      <c r="BD287" s="1000"/>
      <c r="BE287" s="1001"/>
    </row>
    <row r="288" spans="1:57" ht="45" customHeight="1">
      <c r="A288" s="916"/>
      <c r="B288" s="928"/>
      <c r="C288" s="918"/>
      <c r="D288" s="918"/>
      <c r="E288" s="1023"/>
      <c r="F288" s="918"/>
      <c r="G288" s="918"/>
      <c r="H288" s="183" t="s">
        <v>167</v>
      </c>
      <c r="I288" s="185" t="s">
        <v>48</v>
      </c>
      <c r="J288" s="939"/>
      <c r="K288" s="940"/>
      <c r="L288" s="925"/>
      <c r="M288" s="925"/>
      <c r="N288" s="1023"/>
      <c r="O288" s="918"/>
      <c r="P288" s="181" t="s">
        <v>173</v>
      </c>
      <c r="Q288" s="182"/>
      <c r="R288" s="181" t="str">
        <f>+IFERROR(VLOOKUP(Q288,[3]DATOS!$E$2:$F$17,2,FALSE),"")</f>
        <v/>
      </c>
      <c r="S288" s="934"/>
      <c r="T288" s="934"/>
      <c r="U288" s="919"/>
      <c r="V288" s="934"/>
      <c r="W288" s="934"/>
      <c r="X288" s="934"/>
      <c r="Y288" s="918"/>
      <c r="Z288" s="916"/>
      <c r="AA288" s="921"/>
      <c r="AB288" s="935"/>
      <c r="AC288" s="923"/>
      <c r="AD288" s="923"/>
      <c r="AE288" s="925"/>
      <c r="AF288" s="925"/>
      <c r="AG288" s="925"/>
      <c r="AH288" s="925"/>
      <c r="AI288" s="925"/>
      <c r="AJ288" s="927"/>
      <c r="AK288" s="926"/>
      <c r="AL288" s="926"/>
      <c r="AM288" s="927"/>
      <c r="AN288" s="918"/>
      <c r="AO288" s="999"/>
      <c r="AP288" s="919"/>
      <c r="AQ288" s="919"/>
      <c r="AR288" s="919"/>
      <c r="AS288" s="919"/>
      <c r="AT288" s="919"/>
      <c r="AU288" s="919"/>
      <c r="AV288" s="919"/>
      <c r="AW288" s="919"/>
      <c r="AX288" s="919"/>
      <c r="AY288" s="919"/>
      <c r="AZ288" s="1003"/>
      <c r="BA288" s="1004"/>
      <c r="BB288" s="1000"/>
      <c r="BC288" s="1000"/>
      <c r="BD288" s="1000"/>
      <c r="BE288" s="1001"/>
    </row>
    <row r="289" spans="1:57" ht="45" customHeight="1">
      <c r="A289" s="916"/>
      <c r="B289" s="928"/>
      <c r="C289" s="918"/>
      <c r="D289" s="918"/>
      <c r="E289" s="1023"/>
      <c r="F289" s="918"/>
      <c r="G289" s="918"/>
      <c r="H289" s="183" t="s">
        <v>166</v>
      </c>
      <c r="I289" s="185" t="s">
        <v>49</v>
      </c>
      <c r="J289" s="939"/>
      <c r="K289" s="940"/>
      <c r="L289" s="925"/>
      <c r="M289" s="925"/>
      <c r="N289" s="1023"/>
      <c r="O289" s="918"/>
      <c r="P289" s="181" t="s">
        <v>171</v>
      </c>
      <c r="Q289" s="182"/>
      <c r="R289" s="181" t="str">
        <f>+IFERROR(VLOOKUP(Q289,[3]DATOS!$E$2:$F$17,2,FALSE),"")</f>
        <v/>
      </c>
      <c r="S289" s="934"/>
      <c r="T289" s="934"/>
      <c r="U289" s="919"/>
      <c r="V289" s="934"/>
      <c r="W289" s="934"/>
      <c r="X289" s="934"/>
      <c r="Y289" s="918"/>
      <c r="Z289" s="916"/>
      <c r="AA289" s="921"/>
      <c r="AB289" s="935"/>
      <c r="AC289" s="923"/>
      <c r="AD289" s="923"/>
      <c r="AE289" s="925"/>
      <c r="AF289" s="925"/>
      <c r="AG289" s="925"/>
      <c r="AH289" s="925"/>
      <c r="AI289" s="925"/>
      <c r="AJ289" s="927"/>
      <c r="AK289" s="926"/>
      <c r="AL289" s="926"/>
      <c r="AM289" s="927"/>
      <c r="AN289" s="918"/>
      <c r="AO289" s="999"/>
      <c r="AP289" s="919"/>
      <c r="AQ289" s="919"/>
      <c r="AR289" s="919"/>
      <c r="AS289" s="919"/>
      <c r="AT289" s="919"/>
      <c r="AU289" s="919"/>
      <c r="AV289" s="919"/>
      <c r="AW289" s="919"/>
      <c r="AX289" s="919"/>
      <c r="AY289" s="919"/>
      <c r="AZ289" s="1003"/>
      <c r="BA289" s="1004"/>
      <c r="BB289" s="1000"/>
      <c r="BC289" s="1000"/>
      <c r="BD289" s="1000"/>
      <c r="BE289" s="1001"/>
    </row>
    <row r="290" spans="1:57" ht="45" customHeight="1">
      <c r="A290" s="916"/>
      <c r="B290" s="928"/>
      <c r="C290" s="918"/>
      <c r="D290" s="918"/>
      <c r="E290" s="1023"/>
      <c r="F290" s="918"/>
      <c r="G290" s="918"/>
      <c r="H290" s="183" t="s">
        <v>165</v>
      </c>
      <c r="I290" s="185" t="s">
        <v>49</v>
      </c>
      <c r="J290" s="939"/>
      <c r="K290" s="940"/>
      <c r="L290" s="925"/>
      <c r="M290" s="925"/>
      <c r="N290" s="1023"/>
      <c r="O290" s="918"/>
      <c r="P290" s="181" t="s">
        <v>170</v>
      </c>
      <c r="Q290" s="182"/>
      <c r="R290" s="181" t="str">
        <f>+IFERROR(VLOOKUP(Q290,[3]DATOS!$E$2:$F$17,2,FALSE),"")</f>
        <v/>
      </c>
      <c r="S290" s="934"/>
      <c r="T290" s="934"/>
      <c r="U290" s="919"/>
      <c r="V290" s="934"/>
      <c r="W290" s="934"/>
      <c r="X290" s="934"/>
      <c r="Y290" s="918"/>
      <c r="Z290" s="916"/>
      <c r="AA290" s="921"/>
      <c r="AB290" s="935"/>
      <c r="AC290" s="923"/>
      <c r="AD290" s="923"/>
      <c r="AE290" s="925"/>
      <c r="AF290" s="925"/>
      <c r="AG290" s="925"/>
      <c r="AH290" s="925"/>
      <c r="AI290" s="925"/>
      <c r="AJ290" s="927"/>
      <c r="AK290" s="926"/>
      <c r="AL290" s="926"/>
      <c r="AM290" s="927"/>
      <c r="AN290" s="918"/>
      <c r="AO290" s="999"/>
      <c r="AP290" s="919"/>
      <c r="AQ290" s="919"/>
      <c r="AR290" s="919"/>
      <c r="AS290" s="919"/>
      <c r="AT290" s="919"/>
      <c r="AU290" s="919"/>
      <c r="AV290" s="919"/>
      <c r="AW290" s="919"/>
      <c r="AX290" s="919"/>
      <c r="AY290" s="919"/>
      <c r="AZ290" s="1003"/>
      <c r="BA290" s="1004"/>
      <c r="BB290" s="1000"/>
      <c r="BC290" s="1000"/>
      <c r="BD290" s="1000"/>
      <c r="BE290" s="1001"/>
    </row>
    <row r="291" spans="1:57" ht="45" customHeight="1">
      <c r="A291" s="916"/>
      <c r="B291" s="928"/>
      <c r="C291" s="918"/>
      <c r="D291" s="918"/>
      <c r="E291" s="1023"/>
      <c r="F291" s="918"/>
      <c r="G291" s="918"/>
      <c r="H291" s="183" t="s">
        <v>164</v>
      </c>
      <c r="I291" s="185" t="s">
        <v>49</v>
      </c>
      <c r="J291" s="939"/>
      <c r="K291" s="940"/>
      <c r="L291" s="925"/>
      <c r="M291" s="925"/>
      <c r="N291" s="1023"/>
      <c r="O291" s="918"/>
      <c r="P291" s="181" t="s">
        <v>168</v>
      </c>
      <c r="Q291" s="182"/>
      <c r="R291" s="181" t="str">
        <f>+IFERROR(VLOOKUP(Q291,[3]DATOS!$E$2:$F$17,2,FALSE),"")</f>
        <v/>
      </c>
      <c r="S291" s="934"/>
      <c r="T291" s="934"/>
      <c r="U291" s="919"/>
      <c r="V291" s="934"/>
      <c r="W291" s="934"/>
      <c r="X291" s="934"/>
      <c r="Y291" s="918"/>
      <c r="Z291" s="916"/>
      <c r="AA291" s="921"/>
      <c r="AB291" s="935"/>
      <c r="AC291" s="923"/>
      <c r="AD291" s="923"/>
      <c r="AE291" s="925"/>
      <c r="AF291" s="925"/>
      <c r="AG291" s="925"/>
      <c r="AH291" s="925"/>
      <c r="AI291" s="925"/>
      <c r="AJ291" s="927"/>
      <c r="AK291" s="926"/>
      <c r="AL291" s="926"/>
      <c r="AM291" s="927"/>
      <c r="AN291" s="918"/>
      <c r="AO291" s="999"/>
      <c r="AP291" s="919"/>
      <c r="AQ291" s="919"/>
      <c r="AR291" s="919"/>
      <c r="AS291" s="919"/>
      <c r="AT291" s="919"/>
      <c r="AU291" s="919"/>
      <c r="AV291" s="919"/>
      <c r="AW291" s="919"/>
      <c r="AX291" s="919"/>
      <c r="AY291" s="919"/>
      <c r="AZ291" s="1003"/>
      <c r="BA291" s="1004"/>
      <c r="BB291" s="1000"/>
      <c r="BC291" s="1000"/>
      <c r="BD291" s="1000"/>
      <c r="BE291" s="1001"/>
    </row>
    <row r="292" spans="1:57" ht="45" customHeight="1">
      <c r="A292" s="916"/>
      <c r="B292" s="928"/>
      <c r="C292" s="918"/>
      <c r="D292" s="918"/>
      <c r="E292" s="1023"/>
      <c r="F292" s="918"/>
      <c r="G292" s="918"/>
      <c r="H292" s="183" t="s">
        <v>163</v>
      </c>
      <c r="I292" s="185" t="s">
        <v>49</v>
      </c>
      <c r="J292" s="939"/>
      <c r="K292" s="940"/>
      <c r="L292" s="925"/>
      <c r="M292" s="925"/>
      <c r="N292" s="1023"/>
      <c r="O292" s="918"/>
      <c r="P292" s="181"/>
      <c r="Q292" s="182"/>
      <c r="R292" s="181"/>
      <c r="S292" s="934"/>
      <c r="T292" s="934"/>
      <c r="U292" s="919"/>
      <c r="V292" s="934"/>
      <c r="W292" s="934"/>
      <c r="X292" s="934"/>
      <c r="Y292" s="918"/>
      <c r="Z292" s="916"/>
      <c r="AA292" s="921"/>
      <c r="AB292" s="935"/>
      <c r="AC292" s="923"/>
      <c r="AD292" s="923"/>
      <c r="AE292" s="925"/>
      <c r="AF292" s="925"/>
      <c r="AG292" s="925"/>
      <c r="AH292" s="925"/>
      <c r="AI292" s="925"/>
      <c r="AJ292" s="927"/>
      <c r="AK292" s="926"/>
      <c r="AL292" s="926"/>
      <c r="AM292" s="927"/>
      <c r="AN292" s="918"/>
      <c r="AO292" s="999"/>
      <c r="AP292" s="919"/>
      <c r="AQ292" s="919"/>
      <c r="AR292" s="919"/>
      <c r="AS292" s="919"/>
      <c r="AT292" s="919"/>
      <c r="AU292" s="919"/>
      <c r="AV292" s="919"/>
      <c r="AW292" s="919"/>
      <c r="AX292" s="919"/>
      <c r="AY292" s="919"/>
      <c r="AZ292" s="1003"/>
      <c r="BA292" s="1004"/>
      <c r="BB292" s="1000"/>
      <c r="BC292" s="1000"/>
      <c r="BD292" s="1000"/>
      <c r="BE292" s="1001"/>
    </row>
    <row r="293" spans="1:57" ht="15" customHeight="1">
      <c r="A293" s="916">
        <v>16</v>
      </c>
      <c r="B293" s="928" t="s">
        <v>781</v>
      </c>
      <c r="C293" s="918" t="s">
        <v>775</v>
      </c>
      <c r="D293" s="918" t="s">
        <v>32</v>
      </c>
      <c r="E293" s="1023" t="s">
        <v>776</v>
      </c>
      <c r="F293" s="918" t="s">
        <v>777</v>
      </c>
      <c r="G293" s="918" t="s">
        <v>100</v>
      </c>
      <c r="H293" s="180" t="s">
        <v>194</v>
      </c>
      <c r="I293" s="185" t="s">
        <v>48</v>
      </c>
      <c r="J293" s="939">
        <f>COUNTIF(I293:I311,"Si")</f>
        <v>11</v>
      </c>
      <c r="K293" s="940" t="str">
        <f>+IF(AND(J293&lt;6,J293&gt;0),"Moderado",IF(AND(J293&lt;12,J293&gt;5),"Mayor",IF(AND(J293&lt;20,J293&gt;11),"Catastrófico","Responda las Preguntas de Impacto")))</f>
        <v>Mayor</v>
      </c>
      <c r="L293" s="925" t="str">
        <f>IF(AND(EXACT(G293,"Rara vez"),(EXACT(K293,"Moderado"))),"Moderado",IF(AND(EXACT(G293,"Rara vez"),(EXACT(K293,"Mayor"))),"Alto",IF(AND(EXACT(G293,"Rara vez"),(EXACT(K293,"Catastrófico"))),"Extremo",IF(AND(EXACT(G293,"Improbable"),(EXACT(K293,"Moderado"))),"Moderado",IF(AND(EXACT(G293,"Improbable"),(EXACT(K293,"Mayor"))),"Alto",IF(AND(EXACT(G293,"Improbable"),(EXACT(K293,"Catastrófico"))),"Extremo",IF(AND(EXACT(G293,"Posible"),(EXACT(K293,"Moderado"))),"Alto",IF(AND(EXACT(G293,"Posible"),(EXACT(K293,"Mayor"))),"Extremo",IF(AND(EXACT(G293,"Posible"),(EXACT(K293,"Catastrófico"))),"Extremo",IF(AND(EXACT(G293,"Probable"),(EXACT(K293,"Moderado"))),"Alto",IF(AND(EXACT(G293,"Probable"),(EXACT(K293,"Mayor"))),"Extremo",IF(AND(EXACT(G293,"Probable"),(EXACT(K293,"Catastrófico"))),"Extremo",IF(AND(EXACT(G293,"Casi Seguro"),(EXACT(K293,"Moderado"))),"Extremo",IF(AND(EXACT(G293,"Casi Seguro"),(EXACT(K293,"Mayor"))),"Extremo",IF(AND(EXACT(G293,"Casi Seguro"),(EXACT(K293,"Catastrófico"))),"Extremo","")))))))))))))))</f>
        <v>Alto</v>
      </c>
      <c r="M293" s="925" t="str">
        <f>IF(EXACT(L293,"Bajo"),"Evitar el Riesgo, Reducir el Riesgo, Compartir el Riesgo",IF(EXACT(L293,"Moderado"),"Evitar el Riesgo, Reducir el Riesgo, Compartir el Riesgo",IF(EXACT(L293,"Alto"),"Evitar el Riesgo, Reducir el Riesgo, Compartir el Riesgo",IF(EXACT(L293,"Extremo"),"Evitar el Riesgo, Reducir el Riesgo, Compartir el Riesgo",""))))</f>
        <v>Evitar el Riesgo, Reducir el Riesgo, Compartir el Riesgo</v>
      </c>
      <c r="N293" s="1023" t="s">
        <v>1017</v>
      </c>
      <c r="O293" s="918" t="s">
        <v>65</v>
      </c>
      <c r="P293" s="181" t="s">
        <v>179</v>
      </c>
      <c r="Q293" s="182" t="s">
        <v>76</v>
      </c>
      <c r="R293" s="181">
        <f>+IFERROR(VLOOKUP(Q293,[3]DATOS!$E$2:$F$17,2,FALSE),"")</f>
        <v>15</v>
      </c>
      <c r="S293" s="934">
        <f>SUM(R293:R299)</f>
        <v>100</v>
      </c>
      <c r="T293" s="934" t="str">
        <f>+IF(AND(S293&lt;=100,S293&gt;=96),"Fuerte",IF(AND(S293&lt;=95,S293&gt;=86),"Moderado",IF(AND(S293&lt;=85,J293&gt;=0),"Débil"," ")))</f>
        <v>Fuerte</v>
      </c>
      <c r="U293" s="919" t="s">
        <v>90</v>
      </c>
      <c r="V293" s="934" t="str">
        <f>IF(AND(EXACT(T293,"Fuerte"),(EXACT(U293,"Fuerte"))),"Fuerte",IF(AND(EXACT(T293,"Fuerte"),(EXACT(U293,"Moderado"))),"Moderado",IF(AND(EXACT(T293,"Fuerte"),(EXACT(U293,"Débil"))),"Débil",IF(AND(EXACT(T293,"Moderado"),(EXACT(U293,"Fuerte"))),"Moderado",IF(AND(EXACT(T293,"Moderado"),(EXACT(U293,"Moderado"))),"Moderado",IF(AND(EXACT(T293,"Moderado"),(EXACT(U293,"Débil"))),"Débil",IF(AND(EXACT(T293,"Débil"),(EXACT(U293,"Fuerte"))),"Débil",IF(AND(EXACT(T293,"Débil"),(EXACT(U293,"Moderado"))),"Débil",IF(AND(EXACT(T293,"Débil"),(EXACT(U293,"Débil"))),"Débil",)))))))))</f>
        <v>Fuerte</v>
      </c>
      <c r="W293" s="934">
        <f>IF(V293="Fuerte",100,IF(V293="Moderado",50,IF(V293="Débil",0)))</f>
        <v>100</v>
      </c>
      <c r="X293" s="934">
        <f>AVERAGE(W293:W311)</f>
        <v>100</v>
      </c>
      <c r="Y293" s="918" t="s">
        <v>778</v>
      </c>
      <c r="Z293" s="916" t="s">
        <v>632</v>
      </c>
      <c r="AA293" s="921" t="s">
        <v>779</v>
      </c>
      <c r="AB293" s="935" t="str">
        <f>+IF(X293=100,"Fuerte",IF(AND(X293&lt;=99,X293&gt;=50),"Moderado",IF(X293&lt;50,"Débil"," ")))</f>
        <v>Fuerte</v>
      </c>
      <c r="AC293" s="923" t="s">
        <v>95</v>
      </c>
      <c r="AD293" s="923" t="s">
        <v>95</v>
      </c>
      <c r="AE293" s="925" t="str">
        <f>IF(AND(OR(AD293="Directamente",AD293="Indirectamente",AD293="No Disminuye"),(AB293="Fuerte"),(AC293="Directamente"),(OR(G293="Rara vez",G293="Improbable",G293="Posible"))),"Rara vez",IF(AND(OR(AD293="Directamente",AD293="Indirectamente",AD293="No Disminuye"),(AB293="Fuerte"),(AC293="Directamente"),(G293="Probable")),"Improbable",IF(AND(OR(AD293="Directamente",AD293="Indirectamente",AD293="No Disminuye"),(AB293="Fuerte"),(AC293="Directamente"),(G293="Casi Seguro")),"Posible",IF(AND(AD293="Directamente",AC293="No disminuye",AB293="Fuerte"),G293,IF(AND(OR(AD293="Directamente",AD293="Indirectamente",AD293="No Disminuye"),AB293="Moderado",AC293="Directamente",(OR(G293="Rara vez",G293="Improbable"))),"Rara vez",IF(AND(OR(AD293="Directamente",AD293="Indirectamente",AD293="No Disminuye"),(AB293="Moderado"),(AC293="Directamente"),(G293="Posible")),"Improbable",IF(AND(OR(AD293="Directamente",AD293="Indirectamente",AD293="No Disminuye"),(AB293="Moderado"),(AC293="Directamente"),(G293="Probable")),"Posible",IF(AND(OR(AD293="Directamente",AD293="Indirectamente",AD293="No Disminuye"),(AB293="Moderado"),(AC293="Directamente"),(G293="Casi Seguro")),"Probable",IF(AND(AD293="Directamente",AC293="No disminuye",AB293="Moderado"),G293,IF(AB293="Débil",G293," ESTA COMBINACION NO ESTÁ CONTEMPLADA EN LA METODOLOGÍA "))))))))))</f>
        <v>Rara vez</v>
      </c>
      <c r="AF293" s="925" t="str">
        <f>IF(AND(OR(AD293="Directamente",AD293="Indirectamente",AD293="No Disminuye"),AB293="Moderado",AC293="Directamente",(OR(G293="Raro",G293="Improbable"))),"Raro",IF(AND(OR(AD293="Directamente",AD293="Indirectamente",AD293="No Disminuye"),(AB293="Moderado"),(AC293="Directamente"),(G293="Posible")),"Improbable",IF(AND(OR(AD293="Directamente",AD293="Indirectamente",AD293="No Disminuye"),(AB293="Moderado"),(AC293="Directamente"),(G293="Probable")),"Posible",IF(AND(OR(AD293="Directamente",AD293="Indirectamente",AD293="No Disminuye"),(AB293="Moderado"),(AC293="Directamente"),(G293="Casi Seguro")),"Probable",IF(AND(AD293="Directamente",AC293="No disminuye",AB293="Moderado"),G293," ")))))</f>
        <v xml:space="preserve"> </v>
      </c>
      <c r="AG293" s="925" t="str">
        <f>K293</f>
        <v>Mayor</v>
      </c>
      <c r="AH293" s="925" t="str">
        <f>IF(AND(EXACT(AE293,"Rara vez"),(EXACT(AG293,"Moderado"))),"Moderado",IF(AND(EXACT(AE293,"Rara vez"),(EXACT(AG293,"Mayor"))),"Alto",IF(AND(EXACT(AE293,"Rara vez"),(EXACT(AG293,"Catastrófico"))),"Extremo",IF(AND(EXACT(AE293,"Improbable"),(EXACT(AG293,"Moderado"))),"Moderado",IF(AND(EXACT(AE293,"Improbable"),(EXACT(AG293,"Mayor"))),"Alto",IF(AND(EXACT(AE293,"Improbable"),(EXACT(AG293,"Catastrófico"))),"Extremo",IF(AND(EXACT(AE293,"Posible"),(EXACT(AG293,"Moderado"))),"Alto",IF(AND(EXACT(AE293,"Posible"),(EXACT(AG293,"Mayor"))),"Extremo",IF(AND(EXACT(AE293,"Posible"),(EXACT(AG293,"Catastrófico"))),"Extremo",IF(AND(EXACT(AE293,"Probable"),(EXACT(AG293,"Moderado"))),"Alto",IF(AND(EXACT(AE293,"Probable"),(EXACT(AG293,"Mayor"))),"Extremo",IF(AND(EXACT(AE293,"Probable"),(EXACT(AG293,"Catastrófico"))),"Extremo",IF(AND(EXACT(AE293,"Casi Seguro"),(EXACT(AG293,"Moderado"))),"Extremo",IF(AND(EXACT(AE293,"Casi Seguro"),(EXACT(AG293,"Mayor"))),"Extremo",IF(AND(EXACT(AE293,"Casi Seguro"),(EXACT(AG293,"Catastrófico"))),"Extremo","")))))))))))))))</f>
        <v>Alto</v>
      </c>
      <c r="AI293" s="925" t="str">
        <f>IF(EXACT(L293,"Bajo"),"Evitar el Riesgo, Reducir el Riesgo, Compartir el Riesg",IF(EXACT(L293,"Moderado"),"Evitar el Riesgo, Reducir el Riesgo, Compartir el Riesgo",IF(EXACT(L293,"Alto"),"Evitar el Riesgo, Reducir el Riesgo, Compartir el Riesgo",IF(EXACT(L293,"Extremo"),"Evitar el Riesgo, Reducir el Riesgo, Compartir el Riesgo",""))))</f>
        <v>Evitar el Riesgo, Reducir el Riesgo, Compartir el Riesgo</v>
      </c>
      <c r="AJ293" s="927" t="s">
        <v>1018</v>
      </c>
      <c r="AK293" s="926">
        <v>44197</v>
      </c>
      <c r="AL293" s="926">
        <v>44561</v>
      </c>
      <c r="AM293" s="918" t="s">
        <v>778</v>
      </c>
      <c r="AN293" s="918" t="s">
        <v>780</v>
      </c>
    </row>
    <row r="294" spans="1:57">
      <c r="A294" s="916"/>
      <c r="B294" s="928"/>
      <c r="C294" s="918"/>
      <c r="D294" s="918"/>
      <c r="E294" s="1023"/>
      <c r="F294" s="918"/>
      <c r="G294" s="918"/>
      <c r="H294" s="180" t="s">
        <v>187</v>
      </c>
      <c r="I294" s="185" t="s">
        <v>49</v>
      </c>
      <c r="J294" s="939"/>
      <c r="K294" s="940"/>
      <c r="L294" s="925"/>
      <c r="M294" s="925"/>
      <c r="N294" s="1023"/>
      <c r="O294" s="918"/>
      <c r="P294" s="181" t="s">
        <v>177</v>
      </c>
      <c r="Q294" s="182" t="s">
        <v>78</v>
      </c>
      <c r="R294" s="181">
        <f>+IFERROR(VLOOKUP(Q294,[3]DATOS!$E$2:$F$17,2,FALSE),"")</f>
        <v>15</v>
      </c>
      <c r="S294" s="934"/>
      <c r="T294" s="934"/>
      <c r="U294" s="919"/>
      <c r="V294" s="934"/>
      <c r="W294" s="934"/>
      <c r="X294" s="934"/>
      <c r="Y294" s="918"/>
      <c r="Z294" s="916"/>
      <c r="AA294" s="921"/>
      <c r="AB294" s="935"/>
      <c r="AC294" s="923"/>
      <c r="AD294" s="923"/>
      <c r="AE294" s="925"/>
      <c r="AF294" s="925"/>
      <c r="AG294" s="925"/>
      <c r="AH294" s="925"/>
      <c r="AI294" s="925"/>
      <c r="AJ294" s="927"/>
      <c r="AK294" s="926"/>
      <c r="AL294" s="926"/>
      <c r="AM294" s="918"/>
      <c r="AN294" s="918"/>
    </row>
    <row r="295" spans="1:57">
      <c r="A295" s="916"/>
      <c r="B295" s="928"/>
      <c r="C295" s="918"/>
      <c r="D295" s="918"/>
      <c r="E295" s="1023"/>
      <c r="F295" s="918"/>
      <c r="G295" s="918"/>
      <c r="H295" s="180" t="s">
        <v>186</v>
      </c>
      <c r="I295" s="185" t="s">
        <v>49</v>
      </c>
      <c r="J295" s="939"/>
      <c r="K295" s="940"/>
      <c r="L295" s="925"/>
      <c r="M295" s="925"/>
      <c r="N295" s="1023"/>
      <c r="O295" s="918"/>
      <c r="P295" s="181" t="s">
        <v>175</v>
      </c>
      <c r="Q295" s="182" t="s">
        <v>80</v>
      </c>
      <c r="R295" s="181">
        <f>+IFERROR(VLOOKUP(Q295,[3]DATOS!$E$2:$F$17,2,FALSE),"")</f>
        <v>15</v>
      </c>
      <c r="S295" s="934"/>
      <c r="T295" s="934"/>
      <c r="U295" s="919"/>
      <c r="V295" s="934"/>
      <c r="W295" s="934"/>
      <c r="X295" s="934"/>
      <c r="Y295" s="918"/>
      <c r="Z295" s="916"/>
      <c r="AA295" s="921"/>
      <c r="AB295" s="935"/>
      <c r="AC295" s="923"/>
      <c r="AD295" s="923"/>
      <c r="AE295" s="925"/>
      <c r="AF295" s="925"/>
      <c r="AG295" s="925"/>
      <c r="AH295" s="925"/>
      <c r="AI295" s="925"/>
      <c r="AJ295" s="927"/>
      <c r="AK295" s="926"/>
      <c r="AL295" s="926"/>
      <c r="AM295" s="918"/>
      <c r="AN295" s="918"/>
    </row>
    <row r="296" spans="1:57">
      <c r="A296" s="916"/>
      <c r="B296" s="928"/>
      <c r="C296" s="918"/>
      <c r="D296" s="918"/>
      <c r="E296" s="1023"/>
      <c r="F296" s="918"/>
      <c r="G296" s="918"/>
      <c r="H296" s="180" t="s">
        <v>185</v>
      </c>
      <c r="I296" s="185" t="s">
        <v>49</v>
      </c>
      <c r="J296" s="939"/>
      <c r="K296" s="940"/>
      <c r="L296" s="925"/>
      <c r="M296" s="925"/>
      <c r="N296" s="1023"/>
      <c r="O296" s="918"/>
      <c r="P296" s="181" t="s">
        <v>173</v>
      </c>
      <c r="Q296" s="182" t="s">
        <v>82</v>
      </c>
      <c r="R296" s="181">
        <f>+IFERROR(VLOOKUP(Q296,[3]DATOS!$E$2:$F$17,2,FALSE),"")</f>
        <v>15</v>
      </c>
      <c r="S296" s="934"/>
      <c r="T296" s="934"/>
      <c r="U296" s="919"/>
      <c r="V296" s="934"/>
      <c r="W296" s="934"/>
      <c r="X296" s="934"/>
      <c r="Y296" s="918"/>
      <c r="Z296" s="916"/>
      <c r="AA296" s="921"/>
      <c r="AB296" s="935"/>
      <c r="AC296" s="923"/>
      <c r="AD296" s="923"/>
      <c r="AE296" s="925"/>
      <c r="AF296" s="925"/>
      <c r="AG296" s="925"/>
      <c r="AH296" s="925"/>
      <c r="AI296" s="925"/>
      <c r="AJ296" s="927"/>
      <c r="AK296" s="926"/>
      <c r="AL296" s="926"/>
      <c r="AM296" s="918"/>
      <c r="AN296" s="918"/>
    </row>
    <row r="297" spans="1:57">
      <c r="A297" s="916"/>
      <c r="B297" s="928"/>
      <c r="C297" s="918"/>
      <c r="D297" s="918"/>
      <c r="E297" s="1023"/>
      <c r="F297" s="918"/>
      <c r="G297" s="918"/>
      <c r="H297" s="180" t="s">
        <v>184</v>
      </c>
      <c r="I297" s="185" t="s">
        <v>48</v>
      </c>
      <c r="J297" s="939"/>
      <c r="K297" s="940"/>
      <c r="L297" s="925"/>
      <c r="M297" s="925"/>
      <c r="N297" s="1023"/>
      <c r="O297" s="918"/>
      <c r="P297" s="181" t="s">
        <v>171</v>
      </c>
      <c r="Q297" s="182" t="s">
        <v>85</v>
      </c>
      <c r="R297" s="181">
        <f>+IFERROR(VLOOKUP(Q297,[3]DATOS!$E$2:$F$17,2,FALSE),"")</f>
        <v>15</v>
      </c>
      <c r="S297" s="934"/>
      <c r="T297" s="934"/>
      <c r="U297" s="919"/>
      <c r="V297" s="934"/>
      <c r="W297" s="934"/>
      <c r="X297" s="934"/>
      <c r="Y297" s="918"/>
      <c r="Z297" s="916"/>
      <c r="AA297" s="921"/>
      <c r="AB297" s="935"/>
      <c r="AC297" s="923"/>
      <c r="AD297" s="923"/>
      <c r="AE297" s="925"/>
      <c r="AF297" s="925"/>
      <c r="AG297" s="925"/>
      <c r="AH297" s="925"/>
      <c r="AI297" s="925"/>
      <c r="AJ297" s="927"/>
      <c r="AK297" s="926"/>
      <c r="AL297" s="926"/>
      <c r="AM297" s="918"/>
      <c r="AN297" s="918"/>
    </row>
    <row r="298" spans="1:57">
      <c r="A298" s="916"/>
      <c r="B298" s="928"/>
      <c r="C298" s="918"/>
      <c r="D298" s="918"/>
      <c r="E298" s="1023"/>
      <c r="F298" s="918"/>
      <c r="G298" s="918"/>
      <c r="H298" s="180" t="s">
        <v>183</v>
      </c>
      <c r="I298" s="185" t="s">
        <v>48</v>
      </c>
      <c r="J298" s="939"/>
      <c r="K298" s="940"/>
      <c r="L298" s="925"/>
      <c r="M298" s="925"/>
      <c r="N298" s="1023"/>
      <c r="O298" s="918"/>
      <c r="P298" s="181" t="s">
        <v>170</v>
      </c>
      <c r="Q298" s="182" t="s">
        <v>98</v>
      </c>
      <c r="R298" s="181">
        <f>+IFERROR(VLOOKUP(Q298,[3]DATOS!$E$2:$F$17,2,FALSE),"")</f>
        <v>15</v>
      </c>
      <c r="S298" s="934"/>
      <c r="T298" s="934"/>
      <c r="U298" s="919"/>
      <c r="V298" s="934"/>
      <c r="W298" s="934"/>
      <c r="X298" s="934"/>
      <c r="Y298" s="918"/>
      <c r="Z298" s="916"/>
      <c r="AA298" s="921"/>
      <c r="AB298" s="935"/>
      <c r="AC298" s="923"/>
      <c r="AD298" s="923"/>
      <c r="AE298" s="925"/>
      <c r="AF298" s="925"/>
      <c r="AG298" s="925"/>
      <c r="AH298" s="925"/>
      <c r="AI298" s="925"/>
      <c r="AJ298" s="927"/>
      <c r="AK298" s="926"/>
      <c r="AL298" s="926"/>
      <c r="AM298" s="918"/>
      <c r="AN298" s="918"/>
    </row>
    <row r="299" spans="1:57">
      <c r="A299" s="916"/>
      <c r="B299" s="928"/>
      <c r="C299" s="918"/>
      <c r="D299" s="918"/>
      <c r="E299" s="1023"/>
      <c r="F299" s="918"/>
      <c r="G299" s="918"/>
      <c r="H299" s="180" t="s">
        <v>182</v>
      </c>
      <c r="I299" s="185" t="s">
        <v>49</v>
      </c>
      <c r="J299" s="939"/>
      <c r="K299" s="940"/>
      <c r="L299" s="925"/>
      <c r="M299" s="925"/>
      <c r="N299" s="1023"/>
      <c r="O299" s="918"/>
      <c r="P299" s="181" t="s">
        <v>168</v>
      </c>
      <c r="Q299" s="182" t="s">
        <v>87</v>
      </c>
      <c r="R299" s="181">
        <f>+IFERROR(VLOOKUP(Q299,[3]DATOS!$E$2:$F$17,2,FALSE),"")</f>
        <v>10</v>
      </c>
      <c r="S299" s="934"/>
      <c r="T299" s="934"/>
      <c r="U299" s="919"/>
      <c r="V299" s="934"/>
      <c r="W299" s="934"/>
      <c r="X299" s="934"/>
      <c r="Y299" s="918"/>
      <c r="Z299" s="916"/>
      <c r="AA299" s="921"/>
      <c r="AB299" s="935"/>
      <c r="AC299" s="923"/>
      <c r="AD299" s="923"/>
      <c r="AE299" s="925"/>
      <c r="AF299" s="925"/>
      <c r="AG299" s="925"/>
      <c r="AH299" s="925"/>
      <c r="AI299" s="925"/>
      <c r="AJ299" s="927"/>
      <c r="AK299" s="926"/>
      <c r="AL299" s="926"/>
      <c r="AM299" s="918"/>
      <c r="AN299" s="918"/>
    </row>
    <row r="300" spans="1:57" ht="30">
      <c r="A300" s="916"/>
      <c r="B300" s="928"/>
      <c r="C300" s="918"/>
      <c r="D300" s="918"/>
      <c r="E300" s="1023"/>
      <c r="F300" s="918"/>
      <c r="G300" s="918"/>
      <c r="H300" s="180" t="s">
        <v>181</v>
      </c>
      <c r="I300" s="185" t="s">
        <v>48</v>
      </c>
      <c r="J300" s="939"/>
      <c r="K300" s="940"/>
      <c r="L300" s="925"/>
      <c r="M300" s="925"/>
      <c r="N300" s="1023"/>
      <c r="O300" s="918"/>
      <c r="P300" s="934"/>
      <c r="Q300" s="919"/>
      <c r="R300" s="934"/>
      <c r="S300" s="934"/>
      <c r="T300" s="934"/>
      <c r="U300" s="919"/>
      <c r="V300" s="934"/>
      <c r="W300" s="934"/>
      <c r="X300" s="934"/>
      <c r="Y300" s="918"/>
      <c r="Z300" s="916"/>
      <c r="AA300" s="921"/>
      <c r="AB300" s="935"/>
      <c r="AC300" s="923"/>
      <c r="AD300" s="923"/>
      <c r="AE300" s="925"/>
      <c r="AF300" s="925"/>
      <c r="AG300" s="925"/>
      <c r="AH300" s="925"/>
      <c r="AI300" s="925"/>
      <c r="AJ300" s="927"/>
      <c r="AK300" s="926"/>
      <c r="AL300" s="926"/>
      <c r="AM300" s="918"/>
      <c r="AN300" s="918"/>
    </row>
    <row r="301" spans="1:57">
      <c r="A301" s="916"/>
      <c r="B301" s="928"/>
      <c r="C301" s="918"/>
      <c r="D301" s="918"/>
      <c r="E301" s="1023"/>
      <c r="F301" s="918"/>
      <c r="G301" s="918"/>
      <c r="H301" s="180" t="s">
        <v>180</v>
      </c>
      <c r="I301" s="185" t="s">
        <v>49</v>
      </c>
      <c r="J301" s="939"/>
      <c r="K301" s="940"/>
      <c r="L301" s="925"/>
      <c r="M301" s="925"/>
      <c r="N301" s="1023"/>
      <c r="O301" s="918"/>
      <c r="P301" s="934"/>
      <c r="Q301" s="919"/>
      <c r="R301" s="934"/>
      <c r="S301" s="934"/>
      <c r="T301" s="934"/>
      <c r="U301" s="919"/>
      <c r="V301" s="934"/>
      <c r="W301" s="934"/>
      <c r="X301" s="934"/>
      <c r="Y301" s="918"/>
      <c r="Z301" s="916"/>
      <c r="AA301" s="921"/>
      <c r="AB301" s="935"/>
      <c r="AC301" s="923"/>
      <c r="AD301" s="923"/>
      <c r="AE301" s="925"/>
      <c r="AF301" s="925"/>
      <c r="AG301" s="925"/>
      <c r="AH301" s="925"/>
      <c r="AI301" s="925"/>
      <c r="AJ301" s="927"/>
      <c r="AK301" s="926"/>
      <c r="AL301" s="926"/>
      <c r="AM301" s="918"/>
      <c r="AN301" s="918"/>
    </row>
    <row r="302" spans="1:57">
      <c r="A302" s="916"/>
      <c r="B302" s="928"/>
      <c r="C302" s="918"/>
      <c r="D302" s="918"/>
      <c r="E302" s="1023"/>
      <c r="F302" s="918"/>
      <c r="G302" s="918"/>
      <c r="H302" s="180" t="s">
        <v>178</v>
      </c>
      <c r="I302" s="185" t="s">
        <v>48</v>
      </c>
      <c r="J302" s="939"/>
      <c r="K302" s="940"/>
      <c r="L302" s="925"/>
      <c r="M302" s="925"/>
      <c r="N302" s="1023"/>
      <c r="O302" s="918"/>
      <c r="P302" s="934"/>
      <c r="Q302" s="919"/>
      <c r="R302" s="934"/>
      <c r="S302" s="934"/>
      <c r="T302" s="934"/>
      <c r="U302" s="919"/>
      <c r="V302" s="934"/>
      <c r="W302" s="934"/>
      <c r="X302" s="934"/>
      <c r="Y302" s="918"/>
      <c r="Z302" s="916"/>
      <c r="AA302" s="921"/>
      <c r="AB302" s="935"/>
      <c r="AC302" s="923"/>
      <c r="AD302" s="923"/>
      <c r="AE302" s="925"/>
      <c r="AF302" s="925"/>
      <c r="AG302" s="925"/>
      <c r="AH302" s="925"/>
      <c r="AI302" s="925"/>
      <c r="AJ302" s="927"/>
      <c r="AK302" s="926"/>
      <c r="AL302" s="926"/>
      <c r="AM302" s="918"/>
      <c r="AN302" s="918"/>
    </row>
    <row r="303" spans="1:57">
      <c r="A303" s="916"/>
      <c r="B303" s="928"/>
      <c r="C303" s="918"/>
      <c r="D303" s="918"/>
      <c r="E303" s="1023"/>
      <c r="F303" s="918"/>
      <c r="G303" s="918"/>
      <c r="H303" s="180" t="s">
        <v>176</v>
      </c>
      <c r="I303" s="185" t="s">
        <v>48</v>
      </c>
      <c r="J303" s="939"/>
      <c r="K303" s="940"/>
      <c r="L303" s="925"/>
      <c r="M303" s="925"/>
      <c r="N303" s="1023"/>
      <c r="O303" s="918"/>
      <c r="P303" s="934"/>
      <c r="Q303" s="919"/>
      <c r="R303" s="934"/>
      <c r="S303" s="934"/>
      <c r="T303" s="934"/>
      <c r="U303" s="919"/>
      <c r="V303" s="934"/>
      <c r="W303" s="934"/>
      <c r="X303" s="934"/>
      <c r="Y303" s="918"/>
      <c r="Z303" s="916"/>
      <c r="AA303" s="921"/>
      <c r="AB303" s="935"/>
      <c r="AC303" s="923"/>
      <c r="AD303" s="923"/>
      <c r="AE303" s="925"/>
      <c r="AF303" s="925"/>
      <c r="AG303" s="925"/>
      <c r="AH303" s="925"/>
      <c r="AI303" s="925"/>
      <c r="AJ303" s="927"/>
      <c r="AK303" s="926"/>
      <c r="AL303" s="926"/>
      <c r="AM303" s="918"/>
      <c r="AN303" s="918"/>
    </row>
    <row r="304" spans="1:57" ht="15" customHeight="1">
      <c r="A304" s="916"/>
      <c r="B304" s="928"/>
      <c r="C304" s="918"/>
      <c r="D304" s="918"/>
      <c r="E304" s="1023" t="s">
        <v>575</v>
      </c>
      <c r="F304" s="918"/>
      <c r="G304" s="918"/>
      <c r="H304" s="180" t="s">
        <v>174</v>
      </c>
      <c r="I304" s="185" t="s">
        <v>48</v>
      </c>
      <c r="J304" s="939"/>
      <c r="K304" s="940"/>
      <c r="L304" s="925"/>
      <c r="M304" s="925"/>
      <c r="N304" s="1023" t="s">
        <v>607</v>
      </c>
      <c r="O304" s="918"/>
      <c r="P304" s="181" t="s">
        <v>179</v>
      </c>
      <c r="Q304" s="182"/>
      <c r="R304" s="181" t="str">
        <f>+IFERROR(VLOOKUP(Q304,[3]DATOS!$E$2:$F$17,2,FALSE),"")</f>
        <v/>
      </c>
      <c r="S304" s="934">
        <f>SUM(R304:R310)</f>
        <v>0</v>
      </c>
      <c r="T304" s="934" t="str">
        <f>+IF(AND(S304&lt;=100,S304&gt;=96),"Fuerte",IF(AND(S304&lt;=95,S304&gt;=86),"Moderado",IF(AND(S304&lt;=85,J304&gt;=0),"Débil"," ")))</f>
        <v>Débil</v>
      </c>
      <c r="U304" s="919"/>
      <c r="V304" s="934">
        <f>IF(AND(EXACT(T304,"Fuerte"),(EXACT(U304,"Fuerte"))),"Fuerte",IF(AND(EXACT(T304,"Fuerte"),(EXACT(U304,"Moderado"))),"Moderado",IF(AND(EXACT(T304,"Fuerte"),(EXACT(U304,"Débil"))),"Débil",IF(AND(EXACT(T304,"Moderado"),(EXACT(U304,"Fuerte"))),"Moderado",IF(AND(EXACT(T304,"Moderado"),(EXACT(U304,"Moderado"))),"Moderado",IF(AND(EXACT(T304,"Moderado"),(EXACT(U304,"Débil"))),"Débil",IF(AND(EXACT(T304,"Débil"),(EXACT(U304,"Fuerte"))),"Débil",IF(AND(EXACT(T304,"Débil"),(EXACT(U304,"Moderado"))),"Débil",IF(AND(EXACT(T304,"Débil"),(EXACT(U304,"Débil"))),"Débil",)))))))))</f>
        <v>0</v>
      </c>
      <c r="W304" s="934" t="b">
        <f>IF(V304="Fuerte",100,IF(V304="Moderado",50,IF(V304="Débil",0)))</f>
        <v>0</v>
      </c>
      <c r="X304" s="934"/>
      <c r="Y304" s="918"/>
      <c r="Z304" s="916"/>
      <c r="AA304" s="921"/>
      <c r="AB304" s="935"/>
      <c r="AC304" s="923"/>
      <c r="AD304" s="923"/>
      <c r="AE304" s="925"/>
      <c r="AF304" s="925"/>
      <c r="AG304" s="925"/>
      <c r="AH304" s="925"/>
      <c r="AI304" s="925"/>
      <c r="AJ304" s="927" t="s">
        <v>1019</v>
      </c>
      <c r="AK304" s="926"/>
      <c r="AL304" s="926"/>
      <c r="AM304" s="918"/>
      <c r="AN304" s="918" t="s">
        <v>574</v>
      </c>
    </row>
    <row r="305" spans="1:40">
      <c r="A305" s="916"/>
      <c r="B305" s="928"/>
      <c r="C305" s="918"/>
      <c r="D305" s="918"/>
      <c r="E305" s="1023"/>
      <c r="F305" s="918"/>
      <c r="G305" s="918"/>
      <c r="H305" s="183" t="s">
        <v>172</v>
      </c>
      <c r="I305" s="185" t="s">
        <v>48</v>
      </c>
      <c r="J305" s="939"/>
      <c r="K305" s="940"/>
      <c r="L305" s="925"/>
      <c r="M305" s="925"/>
      <c r="N305" s="1023"/>
      <c r="O305" s="918"/>
      <c r="P305" s="181" t="s">
        <v>177</v>
      </c>
      <c r="Q305" s="182"/>
      <c r="R305" s="181" t="str">
        <f>+IFERROR(VLOOKUP(Q305,[3]DATOS!$E$2:$F$17,2,FALSE),"")</f>
        <v/>
      </c>
      <c r="S305" s="934"/>
      <c r="T305" s="934"/>
      <c r="U305" s="919"/>
      <c r="V305" s="934"/>
      <c r="W305" s="934"/>
      <c r="X305" s="934"/>
      <c r="Y305" s="918"/>
      <c r="Z305" s="916"/>
      <c r="AA305" s="921"/>
      <c r="AB305" s="935"/>
      <c r="AC305" s="923"/>
      <c r="AD305" s="923"/>
      <c r="AE305" s="925"/>
      <c r="AF305" s="925"/>
      <c r="AG305" s="925"/>
      <c r="AH305" s="925"/>
      <c r="AI305" s="925"/>
      <c r="AJ305" s="927"/>
      <c r="AK305" s="926"/>
      <c r="AL305" s="926"/>
      <c r="AM305" s="918"/>
      <c r="AN305" s="918"/>
    </row>
    <row r="306" spans="1:40">
      <c r="A306" s="916"/>
      <c r="B306" s="928"/>
      <c r="C306" s="918"/>
      <c r="D306" s="918"/>
      <c r="E306" s="1023"/>
      <c r="F306" s="918"/>
      <c r="G306" s="918"/>
      <c r="H306" s="183" t="s">
        <v>169</v>
      </c>
      <c r="I306" s="185" t="s">
        <v>48</v>
      </c>
      <c r="J306" s="939"/>
      <c r="K306" s="940"/>
      <c r="L306" s="925"/>
      <c r="M306" s="925"/>
      <c r="N306" s="1023"/>
      <c r="O306" s="918"/>
      <c r="P306" s="181" t="s">
        <v>175</v>
      </c>
      <c r="Q306" s="182"/>
      <c r="R306" s="181" t="str">
        <f>+IFERROR(VLOOKUP(Q306,[3]DATOS!$E$2:$F$17,2,FALSE),"")</f>
        <v/>
      </c>
      <c r="S306" s="934"/>
      <c r="T306" s="934"/>
      <c r="U306" s="919"/>
      <c r="V306" s="934"/>
      <c r="W306" s="934"/>
      <c r="X306" s="934"/>
      <c r="Y306" s="918"/>
      <c r="Z306" s="916"/>
      <c r="AA306" s="921"/>
      <c r="AB306" s="935"/>
      <c r="AC306" s="923"/>
      <c r="AD306" s="923"/>
      <c r="AE306" s="925"/>
      <c r="AF306" s="925"/>
      <c r="AG306" s="925"/>
      <c r="AH306" s="925"/>
      <c r="AI306" s="925"/>
      <c r="AJ306" s="927"/>
      <c r="AK306" s="926"/>
      <c r="AL306" s="926"/>
      <c r="AM306" s="918"/>
      <c r="AN306" s="918"/>
    </row>
    <row r="307" spans="1:40">
      <c r="A307" s="916"/>
      <c r="B307" s="928"/>
      <c r="C307" s="918"/>
      <c r="D307" s="918"/>
      <c r="E307" s="1023"/>
      <c r="F307" s="918"/>
      <c r="G307" s="918"/>
      <c r="H307" s="183" t="s">
        <v>167</v>
      </c>
      <c r="I307" s="185" t="s">
        <v>48</v>
      </c>
      <c r="J307" s="939"/>
      <c r="K307" s="940"/>
      <c r="L307" s="925"/>
      <c r="M307" s="925"/>
      <c r="N307" s="1023"/>
      <c r="O307" s="918"/>
      <c r="P307" s="181" t="s">
        <v>173</v>
      </c>
      <c r="Q307" s="182"/>
      <c r="R307" s="181" t="str">
        <f>+IFERROR(VLOOKUP(Q307,[3]DATOS!$E$2:$F$17,2,FALSE),"")</f>
        <v/>
      </c>
      <c r="S307" s="934"/>
      <c r="T307" s="934"/>
      <c r="U307" s="919"/>
      <c r="V307" s="934"/>
      <c r="W307" s="934"/>
      <c r="X307" s="934"/>
      <c r="Y307" s="918"/>
      <c r="Z307" s="916"/>
      <c r="AA307" s="921"/>
      <c r="AB307" s="935"/>
      <c r="AC307" s="923"/>
      <c r="AD307" s="923"/>
      <c r="AE307" s="925"/>
      <c r="AF307" s="925"/>
      <c r="AG307" s="925"/>
      <c r="AH307" s="925"/>
      <c r="AI307" s="925"/>
      <c r="AJ307" s="927"/>
      <c r="AK307" s="926"/>
      <c r="AL307" s="926"/>
      <c r="AM307" s="918"/>
      <c r="AN307" s="918"/>
    </row>
    <row r="308" spans="1:40">
      <c r="A308" s="916"/>
      <c r="B308" s="928"/>
      <c r="C308" s="918"/>
      <c r="D308" s="918"/>
      <c r="E308" s="1023"/>
      <c r="F308" s="918"/>
      <c r="G308" s="918"/>
      <c r="H308" s="183" t="s">
        <v>166</v>
      </c>
      <c r="I308" s="185" t="s">
        <v>49</v>
      </c>
      <c r="J308" s="939"/>
      <c r="K308" s="940"/>
      <c r="L308" s="925"/>
      <c r="M308" s="925"/>
      <c r="N308" s="1023"/>
      <c r="O308" s="918"/>
      <c r="P308" s="181" t="s">
        <v>171</v>
      </c>
      <c r="Q308" s="182"/>
      <c r="R308" s="181" t="str">
        <f>+IFERROR(VLOOKUP(Q308,[3]DATOS!$E$2:$F$17,2,FALSE),"")</f>
        <v/>
      </c>
      <c r="S308" s="934"/>
      <c r="T308" s="934"/>
      <c r="U308" s="919"/>
      <c r="V308" s="934"/>
      <c r="W308" s="934"/>
      <c r="X308" s="934"/>
      <c r="Y308" s="918"/>
      <c r="Z308" s="916"/>
      <c r="AA308" s="921"/>
      <c r="AB308" s="935"/>
      <c r="AC308" s="923"/>
      <c r="AD308" s="923"/>
      <c r="AE308" s="925"/>
      <c r="AF308" s="925"/>
      <c r="AG308" s="925"/>
      <c r="AH308" s="925"/>
      <c r="AI308" s="925"/>
      <c r="AJ308" s="927"/>
      <c r="AK308" s="926"/>
      <c r="AL308" s="926"/>
      <c r="AM308" s="918"/>
      <c r="AN308" s="918"/>
    </row>
    <row r="309" spans="1:40">
      <c r="A309" s="916"/>
      <c r="B309" s="928"/>
      <c r="C309" s="918"/>
      <c r="D309" s="918"/>
      <c r="E309" s="1023"/>
      <c r="F309" s="918"/>
      <c r="G309" s="918"/>
      <c r="H309" s="183" t="s">
        <v>165</v>
      </c>
      <c r="I309" s="185" t="s">
        <v>48</v>
      </c>
      <c r="J309" s="939"/>
      <c r="K309" s="940"/>
      <c r="L309" s="925"/>
      <c r="M309" s="925"/>
      <c r="N309" s="1023"/>
      <c r="O309" s="918"/>
      <c r="P309" s="181" t="s">
        <v>170</v>
      </c>
      <c r="Q309" s="182"/>
      <c r="R309" s="181" t="str">
        <f>+IFERROR(VLOOKUP(Q309,[3]DATOS!$E$2:$F$17,2,FALSE),"")</f>
        <v/>
      </c>
      <c r="S309" s="934"/>
      <c r="T309" s="934"/>
      <c r="U309" s="919"/>
      <c r="V309" s="934"/>
      <c r="W309" s="934"/>
      <c r="X309" s="934"/>
      <c r="Y309" s="918"/>
      <c r="Z309" s="916"/>
      <c r="AA309" s="921"/>
      <c r="AB309" s="935"/>
      <c r="AC309" s="923"/>
      <c r="AD309" s="923"/>
      <c r="AE309" s="925"/>
      <c r="AF309" s="925"/>
      <c r="AG309" s="925"/>
      <c r="AH309" s="925"/>
      <c r="AI309" s="925"/>
      <c r="AJ309" s="927"/>
      <c r="AK309" s="926"/>
      <c r="AL309" s="926"/>
      <c r="AM309" s="918"/>
      <c r="AN309" s="918"/>
    </row>
    <row r="310" spans="1:40">
      <c r="A310" s="916"/>
      <c r="B310" s="928"/>
      <c r="C310" s="918"/>
      <c r="D310" s="918"/>
      <c r="E310" s="1023"/>
      <c r="F310" s="918"/>
      <c r="G310" s="918"/>
      <c r="H310" s="183" t="s">
        <v>164</v>
      </c>
      <c r="I310" s="185" t="s">
        <v>49</v>
      </c>
      <c r="J310" s="939"/>
      <c r="K310" s="940"/>
      <c r="L310" s="925"/>
      <c r="M310" s="925"/>
      <c r="N310" s="1023"/>
      <c r="O310" s="918"/>
      <c r="P310" s="181" t="s">
        <v>168</v>
      </c>
      <c r="Q310" s="182"/>
      <c r="R310" s="181" t="str">
        <f>+IFERROR(VLOOKUP(Q310,[3]DATOS!$E$2:$F$17,2,FALSE),"")</f>
        <v/>
      </c>
      <c r="S310" s="934"/>
      <c r="T310" s="934"/>
      <c r="U310" s="919"/>
      <c r="V310" s="934"/>
      <c r="W310" s="934"/>
      <c r="X310" s="934"/>
      <c r="Y310" s="918"/>
      <c r="Z310" s="916"/>
      <c r="AA310" s="921"/>
      <c r="AB310" s="935"/>
      <c r="AC310" s="923"/>
      <c r="AD310" s="923"/>
      <c r="AE310" s="925"/>
      <c r="AF310" s="925"/>
      <c r="AG310" s="925"/>
      <c r="AH310" s="925"/>
      <c r="AI310" s="925"/>
      <c r="AJ310" s="927"/>
      <c r="AK310" s="926"/>
      <c r="AL310" s="926"/>
      <c r="AM310" s="918"/>
      <c r="AN310" s="918"/>
    </row>
    <row r="311" spans="1:40">
      <c r="A311" s="916"/>
      <c r="B311" s="928"/>
      <c r="C311" s="918"/>
      <c r="D311" s="918"/>
      <c r="E311" s="1023"/>
      <c r="F311" s="918"/>
      <c r="G311" s="918"/>
      <c r="H311" s="183" t="s">
        <v>163</v>
      </c>
      <c r="I311" s="185" t="s">
        <v>49</v>
      </c>
      <c r="J311" s="939"/>
      <c r="K311" s="940"/>
      <c r="L311" s="925"/>
      <c r="M311" s="925"/>
      <c r="N311" s="1023"/>
      <c r="O311" s="918"/>
      <c r="P311" s="181"/>
      <c r="Q311" s="182"/>
      <c r="R311" s="181"/>
      <c r="S311" s="934"/>
      <c r="T311" s="934"/>
      <c r="U311" s="919"/>
      <c r="V311" s="934"/>
      <c r="W311" s="934"/>
      <c r="X311" s="934"/>
      <c r="Y311" s="918"/>
      <c r="Z311" s="916"/>
      <c r="AA311" s="921"/>
      <c r="AB311" s="935"/>
      <c r="AC311" s="923"/>
      <c r="AD311" s="923"/>
      <c r="AE311" s="925"/>
      <c r="AF311" s="925"/>
      <c r="AG311" s="925"/>
      <c r="AH311" s="925"/>
      <c r="AI311" s="925"/>
      <c r="AJ311" s="927"/>
      <c r="AK311" s="926"/>
      <c r="AL311" s="926"/>
      <c r="AM311" s="918"/>
      <c r="AN311" s="918"/>
    </row>
    <row r="312" spans="1:40" ht="15" customHeight="1">
      <c r="A312" s="916">
        <v>17</v>
      </c>
      <c r="B312" s="928" t="s">
        <v>781</v>
      </c>
      <c r="C312" s="918" t="s">
        <v>782</v>
      </c>
      <c r="D312" s="918" t="s">
        <v>32</v>
      </c>
      <c r="E312" s="1023" t="s">
        <v>783</v>
      </c>
      <c r="F312" s="918" t="s">
        <v>784</v>
      </c>
      <c r="G312" s="918" t="s">
        <v>38</v>
      </c>
      <c r="H312" s="180" t="s">
        <v>194</v>
      </c>
      <c r="I312" s="185" t="s">
        <v>48</v>
      </c>
      <c r="J312" s="939">
        <f>COUNTIF(I312:I330,"Si")</f>
        <v>9</v>
      </c>
      <c r="K312" s="940" t="str">
        <f>+IF(AND(J312&lt;6,J312&gt;0),"Moderado",IF(AND(J312&lt;12,J312&gt;5),"Mayor",IF(AND(J312&lt;20,J312&gt;11),"Catastrófico","Responda las Preguntas de Impacto")))</f>
        <v>Mayor</v>
      </c>
      <c r="L312" s="925" t="str">
        <f>IF(AND(EXACT(G312,"Rara vez"),(EXACT(K312,"Moderado"))),"Moderado",IF(AND(EXACT(G312,"Rara vez"),(EXACT(K312,"Mayor"))),"Alto",IF(AND(EXACT(G312,"Rara vez"),(EXACT(K312,"Catastrófico"))),"Extremo",IF(AND(EXACT(G312,"Improbable"),(EXACT(K312,"Moderado"))),"Moderado",IF(AND(EXACT(G312,"Improbable"),(EXACT(K312,"Mayor"))),"Alto",IF(AND(EXACT(G312,"Improbable"),(EXACT(K312,"Catastrófico"))),"Extremo",IF(AND(EXACT(G312,"Posible"),(EXACT(K312,"Moderado"))),"Alto",IF(AND(EXACT(G312,"Posible"),(EXACT(K312,"Mayor"))),"Extremo",IF(AND(EXACT(G312,"Posible"),(EXACT(K312,"Catastrófico"))),"Extremo",IF(AND(EXACT(G312,"Probable"),(EXACT(K312,"Moderado"))),"Alto",IF(AND(EXACT(G312,"Probable"),(EXACT(K312,"Mayor"))),"Extremo",IF(AND(EXACT(G312,"Probable"),(EXACT(K312,"Catastrófico"))),"Extremo",IF(AND(EXACT(G312,"Casi Seguro"),(EXACT(K312,"Moderado"))),"Extremo",IF(AND(EXACT(G312,"Casi Seguro"),(EXACT(K312,"Mayor"))),"Extremo",IF(AND(EXACT(G312,"Casi Seguro"),(EXACT(K312,"Catastrófico"))),"Extremo","")))))))))))))))</f>
        <v>Extremo</v>
      </c>
      <c r="M312" s="925" t="str">
        <f>IF(EXACT(L312,"Bajo"),"Evitar el Riesgo, Reducir el Riesgo, Compartir el Riesgo",IF(EXACT(L312,"Moderado"),"Evitar el Riesgo, Reducir el Riesgo, Compartir el Riesgo",IF(EXACT(L312,"Alto"),"Evitar el Riesgo, Reducir el Riesgo, Compartir el Riesgo",IF(EXACT(L312,"Extremo"),"Evitar el Riesgo, Reducir el Riesgo, Compartir el Riesgo",""))))</f>
        <v>Evitar el Riesgo, Reducir el Riesgo, Compartir el Riesgo</v>
      </c>
      <c r="N312" s="1023" t="s">
        <v>1020</v>
      </c>
      <c r="O312" s="918" t="s">
        <v>65</v>
      </c>
      <c r="P312" s="181" t="s">
        <v>179</v>
      </c>
      <c r="Q312" s="182" t="s">
        <v>76</v>
      </c>
      <c r="R312" s="181">
        <f>+IFERROR(VLOOKUP(Q312,[3]DATOS!$E$2:$F$17,2,FALSE),"")</f>
        <v>15</v>
      </c>
      <c r="S312" s="934">
        <f>SUM(R312:R318)</f>
        <v>100</v>
      </c>
      <c r="T312" s="934" t="str">
        <f>+IF(AND(S312&lt;=100,S312&gt;=96),"Fuerte",IF(AND(S312&lt;=95,S312&gt;=86),"Moderado",IF(AND(S312&lt;=85,J312&gt;=0),"Débil"," ")))</f>
        <v>Fuerte</v>
      </c>
      <c r="U312" s="919" t="s">
        <v>90</v>
      </c>
      <c r="V312" s="934" t="str">
        <f>IF(AND(EXACT(T312,"Fuerte"),(EXACT(U312,"Fuerte"))),"Fuerte",IF(AND(EXACT(T312,"Fuerte"),(EXACT(U312,"Moderado"))),"Moderado",IF(AND(EXACT(T312,"Fuerte"),(EXACT(U312,"Débil"))),"Débil",IF(AND(EXACT(T312,"Moderado"),(EXACT(U312,"Fuerte"))),"Moderado",IF(AND(EXACT(T312,"Moderado"),(EXACT(U312,"Moderado"))),"Moderado",IF(AND(EXACT(T312,"Moderado"),(EXACT(U312,"Débil"))),"Débil",IF(AND(EXACT(T312,"Débil"),(EXACT(U312,"Fuerte"))),"Débil",IF(AND(EXACT(T312,"Débil"),(EXACT(U312,"Moderado"))),"Débil",IF(AND(EXACT(T312,"Débil"),(EXACT(U312,"Débil"))),"Débil",)))))))))</f>
        <v>Fuerte</v>
      </c>
      <c r="W312" s="934">
        <f>IF(V312="Fuerte",100,IF(V312="Moderado",50,IF(V312="Débil",0)))</f>
        <v>100</v>
      </c>
      <c r="X312" s="934">
        <f>AVERAGE(W312:W330)</f>
        <v>100</v>
      </c>
      <c r="Y312" s="918" t="s">
        <v>785</v>
      </c>
      <c r="Z312" s="916" t="s">
        <v>632</v>
      </c>
      <c r="AA312" s="921" t="s">
        <v>786</v>
      </c>
      <c r="AB312" s="935" t="str">
        <f>+IF(X312=100,"Fuerte",IF(AND(X312&lt;=99,X312&gt;=50),"Moderado",IF(X312&lt;50,"Débil"," ")))</f>
        <v>Fuerte</v>
      </c>
      <c r="AC312" s="923" t="s">
        <v>95</v>
      </c>
      <c r="AD312" s="923" t="s">
        <v>95</v>
      </c>
      <c r="AE312" s="925" t="str">
        <f>IF(AND(OR(AD312="Directamente",AD312="Indirectamente",AD312="No Disminuye"),(AB312="Fuerte"),(AC312="Directamente"),(OR(G312="Rara vez",G312="Improbable",G312="Posible"))),"Rara vez",IF(AND(OR(AD312="Directamente",AD312="Indirectamente",AD312="No Disminuye"),(AB312="Fuerte"),(AC312="Directamente"),(G312="Probable")),"Improbable",IF(AND(OR(AD312="Directamente",AD312="Indirectamente",AD312="No Disminuye"),(AB312="Fuerte"),(AC312="Directamente"),(G312="Casi Seguro")),"Posible",IF(AND(AD312="Directamente",AC312="No disminuye",AB312="Fuerte"),G312,IF(AND(OR(AD312="Directamente",AD312="Indirectamente",AD312="No Disminuye"),AB312="Moderado",AC312="Directamente",(OR(G312="Rara vez",G312="Improbable"))),"Rara vez",IF(AND(OR(AD312="Directamente",AD312="Indirectamente",AD312="No Disminuye"),(AB312="Moderado"),(AC312="Directamente"),(G312="Posible")),"Improbable",IF(AND(OR(AD312="Directamente",AD312="Indirectamente",AD312="No Disminuye"),(AB312="Moderado"),(AC312="Directamente"),(G312="Probable")),"Posible",IF(AND(OR(AD312="Directamente",AD312="Indirectamente",AD312="No Disminuye"),(AB312="Moderado"),(AC312="Directamente"),(G312="Casi Seguro")),"Probable",IF(AND(AD312="Directamente",AC312="No disminuye",AB312="Moderado"),G312,IF(AB312="Débil",G312," ESTA COMBINACION NO ESTÁ CONTEMPLADA EN LA METODOLOGÍA "))))))))))</f>
        <v>Rara vez</v>
      </c>
      <c r="AF312" s="925" t="str">
        <f>IF(AND(OR(AD312="Directamente",AD312="Indirectamente",AD312="No Disminuye"),AB312="Moderado",AC312="Directamente",(OR(G312="Raro",G312="Improbable"))),"Raro",IF(AND(OR(AD312="Directamente",AD312="Indirectamente",AD312="No Disminuye"),(AB312="Moderado"),(AC312="Directamente"),(G312="Posible")),"Improbable",IF(AND(OR(AD312="Directamente",AD312="Indirectamente",AD312="No Disminuye"),(AB312="Moderado"),(AC312="Directamente"),(G312="Probable")),"Posible",IF(AND(OR(AD312="Directamente",AD312="Indirectamente",AD312="No Disminuye"),(AB312="Moderado"),(AC312="Directamente"),(G312="Casi Seguro")),"Probable",IF(AND(AD312="Directamente",AC312="No disminuye",AB312="Moderado"),G312," ")))))</f>
        <v xml:space="preserve"> </v>
      </c>
      <c r="AG312" s="925" t="str">
        <f>K312</f>
        <v>Mayor</v>
      </c>
      <c r="AH312" s="925" t="str">
        <f>IF(AND(EXACT(AE312,"Rara vez"),(EXACT(AG312,"Moderado"))),"Moderado",IF(AND(EXACT(AE312,"Rara vez"),(EXACT(AG312,"Mayor"))),"Alto",IF(AND(EXACT(AE312,"Rara vez"),(EXACT(AG312,"Catastrófico"))),"Extremo",IF(AND(EXACT(AE312,"Improbable"),(EXACT(AG312,"Moderado"))),"Moderado",IF(AND(EXACT(AE312,"Improbable"),(EXACT(AG312,"Mayor"))),"Alto",IF(AND(EXACT(AE312,"Improbable"),(EXACT(AG312,"Catastrófico"))),"Extremo",IF(AND(EXACT(AE312,"Posible"),(EXACT(AG312,"Moderado"))),"Alto",IF(AND(EXACT(AE312,"Posible"),(EXACT(AG312,"Mayor"))),"Extremo",IF(AND(EXACT(AE312,"Posible"),(EXACT(AG312,"Catastrófico"))),"Extremo",IF(AND(EXACT(AE312,"Probable"),(EXACT(AG312,"Moderado"))),"Alto",IF(AND(EXACT(AE312,"Probable"),(EXACT(AG312,"Mayor"))),"Extremo",IF(AND(EXACT(AE312,"Probable"),(EXACT(AG312,"Catastrófico"))),"Extremo",IF(AND(EXACT(AE312,"Casi Seguro"),(EXACT(AG312,"Moderado"))),"Extremo",IF(AND(EXACT(AE312,"Casi Seguro"),(EXACT(AG312,"Mayor"))),"Extremo",IF(AND(EXACT(AE312,"Casi Seguro"),(EXACT(AG312,"Catastrófico"))),"Extremo","")))))))))))))))</f>
        <v>Alto</v>
      </c>
      <c r="AI312" s="925" t="str">
        <f>IF(EXACT(L312,"Bajo"),"Evitar el Riesgo, Reducir el Riesgo, Compartir el Riesg",IF(EXACT(L312,"Moderado"),"Evitar el Riesgo, Reducir el Riesgo, Compartir el Riesgo",IF(EXACT(L312,"Alto"),"Evitar el Riesgo, Reducir el Riesgo, Compartir el Riesgo",IF(EXACT(L312,"Extremo"),"Evitar el Riesgo, Reducir el Riesgo, Compartir el Riesgo",""))))</f>
        <v>Evitar el Riesgo, Reducir el Riesgo, Compartir el Riesgo</v>
      </c>
      <c r="AJ312" s="927" t="s">
        <v>787</v>
      </c>
      <c r="AK312" s="926">
        <v>44197</v>
      </c>
      <c r="AL312" s="926">
        <v>44561</v>
      </c>
      <c r="AM312" s="918" t="s">
        <v>785</v>
      </c>
      <c r="AN312" s="918" t="s">
        <v>788</v>
      </c>
    </row>
    <row r="313" spans="1:40">
      <c r="A313" s="916"/>
      <c r="B313" s="928"/>
      <c r="C313" s="918"/>
      <c r="D313" s="918"/>
      <c r="E313" s="1023"/>
      <c r="F313" s="918"/>
      <c r="G313" s="918"/>
      <c r="H313" s="180" t="s">
        <v>187</v>
      </c>
      <c r="I313" s="185" t="s">
        <v>49</v>
      </c>
      <c r="J313" s="939"/>
      <c r="K313" s="940"/>
      <c r="L313" s="925"/>
      <c r="M313" s="925"/>
      <c r="N313" s="1023"/>
      <c r="O313" s="918"/>
      <c r="P313" s="181" t="s">
        <v>177</v>
      </c>
      <c r="Q313" s="182" t="s">
        <v>78</v>
      </c>
      <c r="R313" s="181">
        <f>+IFERROR(VLOOKUP(Q313,[3]DATOS!$E$2:$F$17,2,FALSE),"")</f>
        <v>15</v>
      </c>
      <c r="S313" s="934"/>
      <c r="T313" s="934"/>
      <c r="U313" s="919"/>
      <c r="V313" s="934"/>
      <c r="W313" s="934"/>
      <c r="X313" s="934"/>
      <c r="Y313" s="918"/>
      <c r="Z313" s="916"/>
      <c r="AA313" s="921"/>
      <c r="AB313" s="935"/>
      <c r="AC313" s="923"/>
      <c r="AD313" s="923"/>
      <c r="AE313" s="925"/>
      <c r="AF313" s="925"/>
      <c r="AG313" s="925"/>
      <c r="AH313" s="925"/>
      <c r="AI313" s="925"/>
      <c r="AJ313" s="927"/>
      <c r="AK313" s="926"/>
      <c r="AL313" s="926"/>
      <c r="AM313" s="918"/>
      <c r="AN313" s="918"/>
    </row>
    <row r="314" spans="1:40">
      <c r="A314" s="916"/>
      <c r="B314" s="928"/>
      <c r="C314" s="918"/>
      <c r="D314" s="918"/>
      <c r="E314" s="1023"/>
      <c r="F314" s="918"/>
      <c r="G314" s="918"/>
      <c r="H314" s="180" t="s">
        <v>186</v>
      </c>
      <c r="I314" s="185" t="s">
        <v>49</v>
      </c>
      <c r="J314" s="939"/>
      <c r="K314" s="940"/>
      <c r="L314" s="925"/>
      <c r="M314" s="925"/>
      <c r="N314" s="1023"/>
      <c r="O314" s="918"/>
      <c r="P314" s="181" t="s">
        <v>175</v>
      </c>
      <c r="Q314" s="182" t="s">
        <v>80</v>
      </c>
      <c r="R314" s="181">
        <f>+IFERROR(VLOOKUP(Q314,[3]DATOS!$E$2:$F$17,2,FALSE),"")</f>
        <v>15</v>
      </c>
      <c r="S314" s="934"/>
      <c r="T314" s="934"/>
      <c r="U314" s="919"/>
      <c r="V314" s="934"/>
      <c r="W314" s="934"/>
      <c r="X314" s="934"/>
      <c r="Y314" s="918"/>
      <c r="Z314" s="916"/>
      <c r="AA314" s="921"/>
      <c r="AB314" s="935"/>
      <c r="AC314" s="923"/>
      <c r="AD314" s="923"/>
      <c r="AE314" s="925"/>
      <c r="AF314" s="925"/>
      <c r="AG314" s="925"/>
      <c r="AH314" s="925"/>
      <c r="AI314" s="925"/>
      <c r="AJ314" s="927"/>
      <c r="AK314" s="926"/>
      <c r="AL314" s="926"/>
      <c r="AM314" s="918"/>
      <c r="AN314" s="918"/>
    </row>
    <row r="315" spans="1:40">
      <c r="A315" s="916"/>
      <c r="B315" s="928"/>
      <c r="C315" s="918"/>
      <c r="D315" s="918"/>
      <c r="E315" s="1023"/>
      <c r="F315" s="918"/>
      <c r="G315" s="918"/>
      <c r="H315" s="180" t="s">
        <v>185</v>
      </c>
      <c r="I315" s="185" t="s">
        <v>49</v>
      </c>
      <c r="J315" s="939"/>
      <c r="K315" s="940"/>
      <c r="L315" s="925"/>
      <c r="M315" s="925"/>
      <c r="N315" s="1023"/>
      <c r="O315" s="918"/>
      <c r="P315" s="181" t="s">
        <v>173</v>
      </c>
      <c r="Q315" s="182" t="s">
        <v>82</v>
      </c>
      <c r="R315" s="181">
        <f>+IFERROR(VLOOKUP(Q315,[3]DATOS!$E$2:$F$17,2,FALSE),"")</f>
        <v>15</v>
      </c>
      <c r="S315" s="934"/>
      <c r="T315" s="934"/>
      <c r="U315" s="919"/>
      <c r="V315" s="934"/>
      <c r="W315" s="934"/>
      <c r="X315" s="934"/>
      <c r="Y315" s="918"/>
      <c r="Z315" s="916"/>
      <c r="AA315" s="921"/>
      <c r="AB315" s="935"/>
      <c r="AC315" s="923"/>
      <c r="AD315" s="923"/>
      <c r="AE315" s="925"/>
      <c r="AF315" s="925"/>
      <c r="AG315" s="925"/>
      <c r="AH315" s="925"/>
      <c r="AI315" s="925"/>
      <c r="AJ315" s="927"/>
      <c r="AK315" s="926"/>
      <c r="AL315" s="926"/>
      <c r="AM315" s="918"/>
      <c r="AN315" s="918"/>
    </row>
    <row r="316" spans="1:40">
      <c r="A316" s="916"/>
      <c r="B316" s="928"/>
      <c r="C316" s="918"/>
      <c r="D316" s="918"/>
      <c r="E316" s="1023"/>
      <c r="F316" s="918"/>
      <c r="G316" s="918"/>
      <c r="H316" s="180" t="s">
        <v>184</v>
      </c>
      <c r="I316" s="185" t="s">
        <v>48</v>
      </c>
      <c r="J316" s="939"/>
      <c r="K316" s="940"/>
      <c r="L316" s="925"/>
      <c r="M316" s="925"/>
      <c r="N316" s="1023"/>
      <c r="O316" s="918"/>
      <c r="P316" s="181" t="s">
        <v>171</v>
      </c>
      <c r="Q316" s="182" t="s">
        <v>85</v>
      </c>
      <c r="R316" s="181">
        <f>+IFERROR(VLOOKUP(Q316,[3]DATOS!$E$2:$F$17,2,FALSE),"")</f>
        <v>15</v>
      </c>
      <c r="S316" s="934"/>
      <c r="T316" s="934"/>
      <c r="U316" s="919"/>
      <c r="V316" s="934"/>
      <c r="W316" s="934"/>
      <c r="X316" s="934"/>
      <c r="Y316" s="918"/>
      <c r="Z316" s="916"/>
      <c r="AA316" s="921"/>
      <c r="AB316" s="935"/>
      <c r="AC316" s="923"/>
      <c r="AD316" s="923"/>
      <c r="AE316" s="925"/>
      <c r="AF316" s="925"/>
      <c r="AG316" s="925"/>
      <c r="AH316" s="925"/>
      <c r="AI316" s="925"/>
      <c r="AJ316" s="927"/>
      <c r="AK316" s="926"/>
      <c r="AL316" s="926"/>
      <c r="AM316" s="918"/>
      <c r="AN316" s="918"/>
    </row>
    <row r="317" spans="1:40">
      <c r="A317" s="916"/>
      <c r="B317" s="928"/>
      <c r="C317" s="918"/>
      <c r="D317" s="918"/>
      <c r="E317" s="1023"/>
      <c r="F317" s="918"/>
      <c r="G317" s="918"/>
      <c r="H317" s="180" t="s">
        <v>183</v>
      </c>
      <c r="I317" s="185" t="s">
        <v>48</v>
      </c>
      <c r="J317" s="939"/>
      <c r="K317" s="940"/>
      <c r="L317" s="925"/>
      <c r="M317" s="925"/>
      <c r="N317" s="1023"/>
      <c r="O317" s="918"/>
      <c r="P317" s="181" t="s">
        <v>170</v>
      </c>
      <c r="Q317" s="182" t="s">
        <v>98</v>
      </c>
      <c r="R317" s="181">
        <f>+IFERROR(VLOOKUP(Q317,[3]DATOS!$E$2:$F$17,2,FALSE),"")</f>
        <v>15</v>
      </c>
      <c r="S317" s="934"/>
      <c r="T317" s="934"/>
      <c r="U317" s="919"/>
      <c r="V317" s="934"/>
      <c r="W317" s="934"/>
      <c r="X317" s="934"/>
      <c r="Y317" s="918"/>
      <c r="Z317" s="916"/>
      <c r="AA317" s="921"/>
      <c r="AB317" s="935"/>
      <c r="AC317" s="923"/>
      <c r="AD317" s="923"/>
      <c r="AE317" s="925"/>
      <c r="AF317" s="925"/>
      <c r="AG317" s="925"/>
      <c r="AH317" s="925"/>
      <c r="AI317" s="925"/>
      <c r="AJ317" s="927"/>
      <c r="AK317" s="926"/>
      <c r="AL317" s="926"/>
      <c r="AM317" s="918"/>
      <c r="AN317" s="918"/>
    </row>
    <row r="318" spans="1:40">
      <c r="A318" s="916"/>
      <c r="B318" s="928"/>
      <c r="C318" s="918"/>
      <c r="D318" s="918"/>
      <c r="E318" s="1023"/>
      <c r="F318" s="918"/>
      <c r="G318" s="918"/>
      <c r="H318" s="180" t="s">
        <v>182</v>
      </c>
      <c r="I318" s="185" t="s">
        <v>49</v>
      </c>
      <c r="J318" s="939"/>
      <c r="K318" s="940"/>
      <c r="L318" s="925"/>
      <c r="M318" s="925"/>
      <c r="N318" s="1023"/>
      <c r="O318" s="918"/>
      <c r="P318" s="181" t="s">
        <v>168</v>
      </c>
      <c r="Q318" s="182" t="s">
        <v>87</v>
      </c>
      <c r="R318" s="181">
        <f>+IFERROR(VLOOKUP(Q318,[3]DATOS!$E$2:$F$17,2,FALSE),"")</f>
        <v>10</v>
      </c>
      <c r="S318" s="934"/>
      <c r="T318" s="934"/>
      <c r="U318" s="919"/>
      <c r="V318" s="934"/>
      <c r="W318" s="934"/>
      <c r="X318" s="934"/>
      <c r="Y318" s="918"/>
      <c r="Z318" s="916"/>
      <c r="AA318" s="921"/>
      <c r="AB318" s="935"/>
      <c r="AC318" s="923"/>
      <c r="AD318" s="923"/>
      <c r="AE318" s="925"/>
      <c r="AF318" s="925"/>
      <c r="AG318" s="925"/>
      <c r="AH318" s="925"/>
      <c r="AI318" s="925"/>
      <c r="AJ318" s="927"/>
      <c r="AK318" s="926"/>
      <c r="AL318" s="926"/>
      <c r="AM318" s="918"/>
      <c r="AN318" s="918"/>
    </row>
    <row r="319" spans="1:40" ht="30">
      <c r="A319" s="916"/>
      <c r="B319" s="928"/>
      <c r="C319" s="918"/>
      <c r="D319" s="918"/>
      <c r="E319" s="1023"/>
      <c r="F319" s="918"/>
      <c r="G319" s="918"/>
      <c r="H319" s="180" t="s">
        <v>181</v>
      </c>
      <c r="I319" s="185" t="s">
        <v>49</v>
      </c>
      <c r="J319" s="939"/>
      <c r="K319" s="940"/>
      <c r="L319" s="925"/>
      <c r="M319" s="925"/>
      <c r="N319" s="1023"/>
      <c r="O319" s="918"/>
      <c r="P319" s="934"/>
      <c r="Q319" s="919"/>
      <c r="R319" s="934"/>
      <c r="S319" s="934"/>
      <c r="T319" s="934"/>
      <c r="U319" s="919"/>
      <c r="V319" s="934"/>
      <c r="W319" s="934"/>
      <c r="X319" s="934"/>
      <c r="Y319" s="918"/>
      <c r="Z319" s="916"/>
      <c r="AA319" s="921"/>
      <c r="AB319" s="935"/>
      <c r="AC319" s="923"/>
      <c r="AD319" s="923"/>
      <c r="AE319" s="925"/>
      <c r="AF319" s="925"/>
      <c r="AG319" s="925"/>
      <c r="AH319" s="925"/>
      <c r="AI319" s="925"/>
      <c r="AJ319" s="927"/>
      <c r="AK319" s="926"/>
      <c r="AL319" s="926"/>
      <c r="AM319" s="918"/>
      <c r="AN319" s="918"/>
    </row>
    <row r="320" spans="1:40">
      <c r="A320" s="916"/>
      <c r="B320" s="928"/>
      <c r="C320" s="918"/>
      <c r="D320" s="918"/>
      <c r="E320" s="1023"/>
      <c r="F320" s="918"/>
      <c r="G320" s="918"/>
      <c r="H320" s="180" t="s">
        <v>180</v>
      </c>
      <c r="I320" s="185" t="s">
        <v>49</v>
      </c>
      <c r="J320" s="939"/>
      <c r="K320" s="940"/>
      <c r="L320" s="925"/>
      <c r="M320" s="925"/>
      <c r="N320" s="1023"/>
      <c r="O320" s="918"/>
      <c r="P320" s="934"/>
      <c r="Q320" s="919"/>
      <c r="R320" s="934"/>
      <c r="S320" s="934"/>
      <c r="T320" s="934"/>
      <c r="U320" s="919"/>
      <c r="V320" s="934"/>
      <c r="W320" s="934"/>
      <c r="X320" s="934"/>
      <c r="Y320" s="918"/>
      <c r="Z320" s="916"/>
      <c r="AA320" s="921"/>
      <c r="AB320" s="935"/>
      <c r="AC320" s="923"/>
      <c r="AD320" s="923"/>
      <c r="AE320" s="925"/>
      <c r="AF320" s="925"/>
      <c r="AG320" s="925"/>
      <c r="AH320" s="925"/>
      <c r="AI320" s="925"/>
      <c r="AJ320" s="927"/>
      <c r="AK320" s="926"/>
      <c r="AL320" s="926"/>
      <c r="AM320" s="918"/>
      <c r="AN320" s="918"/>
    </row>
    <row r="321" spans="1:40">
      <c r="A321" s="916"/>
      <c r="B321" s="928"/>
      <c r="C321" s="918"/>
      <c r="D321" s="918"/>
      <c r="E321" s="1023"/>
      <c r="F321" s="918"/>
      <c r="G321" s="918"/>
      <c r="H321" s="180" t="s">
        <v>178</v>
      </c>
      <c r="I321" s="185" t="s">
        <v>48</v>
      </c>
      <c r="J321" s="939"/>
      <c r="K321" s="940"/>
      <c r="L321" s="925"/>
      <c r="M321" s="925"/>
      <c r="N321" s="1023"/>
      <c r="O321" s="918"/>
      <c r="P321" s="934"/>
      <c r="Q321" s="919"/>
      <c r="R321" s="934"/>
      <c r="S321" s="934"/>
      <c r="T321" s="934"/>
      <c r="U321" s="919"/>
      <c r="V321" s="934"/>
      <c r="W321" s="934"/>
      <c r="X321" s="934"/>
      <c r="Y321" s="918"/>
      <c r="Z321" s="916"/>
      <c r="AA321" s="921"/>
      <c r="AB321" s="935"/>
      <c r="AC321" s="923"/>
      <c r="AD321" s="923"/>
      <c r="AE321" s="925"/>
      <c r="AF321" s="925"/>
      <c r="AG321" s="925"/>
      <c r="AH321" s="925"/>
      <c r="AI321" s="925"/>
      <c r="AJ321" s="927"/>
      <c r="AK321" s="926"/>
      <c r="AL321" s="926"/>
      <c r="AM321" s="918"/>
      <c r="AN321" s="918"/>
    </row>
    <row r="322" spans="1:40">
      <c r="A322" s="916"/>
      <c r="B322" s="928"/>
      <c r="C322" s="918"/>
      <c r="D322" s="918"/>
      <c r="E322" s="1023"/>
      <c r="F322" s="918"/>
      <c r="G322" s="918"/>
      <c r="H322" s="180" t="s">
        <v>176</v>
      </c>
      <c r="I322" s="185" t="s">
        <v>48</v>
      </c>
      <c r="J322" s="939"/>
      <c r="K322" s="940"/>
      <c r="L322" s="925"/>
      <c r="M322" s="925"/>
      <c r="N322" s="1023"/>
      <c r="O322" s="918"/>
      <c r="P322" s="934"/>
      <c r="Q322" s="919"/>
      <c r="R322" s="934"/>
      <c r="S322" s="934"/>
      <c r="T322" s="934"/>
      <c r="U322" s="919"/>
      <c r="V322" s="934"/>
      <c r="W322" s="934"/>
      <c r="X322" s="934"/>
      <c r="Y322" s="918"/>
      <c r="Z322" s="916"/>
      <c r="AA322" s="921"/>
      <c r="AB322" s="935"/>
      <c r="AC322" s="923"/>
      <c r="AD322" s="923"/>
      <c r="AE322" s="925"/>
      <c r="AF322" s="925"/>
      <c r="AG322" s="925"/>
      <c r="AH322" s="925"/>
      <c r="AI322" s="925"/>
      <c r="AJ322" s="927"/>
      <c r="AK322" s="926"/>
      <c r="AL322" s="926"/>
      <c r="AM322" s="918"/>
      <c r="AN322" s="918"/>
    </row>
    <row r="323" spans="1:40" ht="15" customHeight="1">
      <c r="A323" s="916"/>
      <c r="B323" s="928"/>
      <c r="C323" s="918"/>
      <c r="D323" s="918"/>
      <c r="E323" s="1023" t="s">
        <v>575</v>
      </c>
      <c r="F323" s="918"/>
      <c r="G323" s="918"/>
      <c r="H323" s="180" t="s">
        <v>174</v>
      </c>
      <c r="I323" s="185" t="s">
        <v>48</v>
      </c>
      <c r="J323" s="939"/>
      <c r="K323" s="940"/>
      <c r="L323" s="925"/>
      <c r="M323" s="925"/>
      <c r="N323" s="1023" t="s">
        <v>576</v>
      </c>
      <c r="O323" s="918"/>
      <c r="P323" s="181" t="s">
        <v>179</v>
      </c>
      <c r="Q323" s="182"/>
      <c r="R323" s="181" t="str">
        <f>+IFERROR(VLOOKUP(Q323,[3]DATOS!$E$2:$F$17,2,FALSE),"")</f>
        <v/>
      </c>
      <c r="S323" s="934">
        <f>SUM(R323:R329)</f>
        <v>0</v>
      </c>
      <c r="T323" s="934" t="str">
        <f>+IF(AND(S323&lt;=100,S323&gt;=96),"Fuerte",IF(AND(S323&lt;=95,S323&gt;=86),"Moderado",IF(AND(S323&lt;=85,J323&gt;=0),"Débil"," ")))</f>
        <v>Débil</v>
      </c>
      <c r="U323" s="919"/>
      <c r="V323" s="934">
        <f>IF(AND(EXACT(T323,"Fuerte"),(EXACT(U323,"Fuerte"))),"Fuerte",IF(AND(EXACT(T323,"Fuerte"),(EXACT(U323,"Moderado"))),"Moderado",IF(AND(EXACT(T323,"Fuerte"),(EXACT(U323,"Débil"))),"Débil",IF(AND(EXACT(T323,"Moderado"),(EXACT(U323,"Fuerte"))),"Moderado",IF(AND(EXACT(T323,"Moderado"),(EXACT(U323,"Moderado"))),"Moderado",IF(AND(EXACT(T323,"Moderado"),(EXACT(U323,"Débil"))),"Débil",IF(AND(EXACT(T323,"Débil"),(EXACT(U323,"Fuerte"))),"Débil",IF(AND(EXACT(T323,"Débil"),(EXACT(U323,"Moderado"))),"Débil",IF(AND(EXACT(T323,"Débil"),(EXACT(U323,"Débil"))),"Débil",)))))))))</f>
        <v>0</v>
      </c>
      <c r="W323" s="934" t="b">
        <f>IF(V323="Fuerte",100,IF(V323="Moderado",50,IF(V323="Débil",0)))</f>
        <v>0</v>
      </c>
      <c r="X323" s="934"/>
      <c r="Y323" s="918"/>
      <c r="Z323" s="916"/>
      <c r="AA323" s="921"/>
      <c r="AB323" s="935"/>
      <c r="AC323" s="923"/>
      <c r="AD323" s="923"/>
      <c r="AE323" s="925"/>
      <c r="AF323" s="925"/>
      <c r="AG323" s="925"/>
      <c r="AH323" s="925"/>
      <c r="AI323" s="925"/>
      <c r="AJ323" s="927" t="s">
        <v>789</v>
      </c>
      <c r="AK323" s="926"/>
      <c r="AL323" s="926"/>
      <c r="AM323" s="918"/>
      <c r="AN323" s="918" t="s">
        <v>574</v>
      </c>
    </row>
    <row r="324" spans="1:40">
      <c r="A324" s="916"/>
      <c r="B324" s="928"/>
      <c r="C324" s="918"/>
      <c r="D324" s="918"/>
      <c r="E324" s="1023"/>
      <c r="F324" s="918"/>
      <c r="G324" s="918"/>
      <c r="H324" s="183" t="s">
        <v>172</v>
      </c>
      <c r="I324" s="185" t="s">
        <v>48</v>
      </c>
      <c r="J324" s="939"/>
      <c r="K324" s="940"/>
      <c r="L324" s="925"/>
      <c r="M324" s="925"/>
      <c r="N324" s="1023"/>
      <c r="O324" s="918"/>
      <c r="P324" s="181" t="s">
        <v>177</v>
      </c>
      <c r="Q324" s="182"/>
      <c r="R324" s="181" t="str">
        <f>+IFERROR(VLOOKUP(Q324,[3]DATOS!$E$2:$F$17,2,FALSE),"")</f>
        <v/>
      </c>
      <c r="S324" s="934"/>
      <c r="T324" s="934"/>
      <c r="U324" s="919"/>
      <c r="V324" s="934"/>
      <c r="W324" s="934"/>
      <c r="X324" s="934"/>
      <c r="Y324" s="918"/>
      <c r="Z324" s="916"/>
      <c r="AA324" s="921"/>
      <c r="AB324" s="935"/>
      <c r="AC324" s="923"/>
      <c r="AD324" s="923"/>
      <c r="AE324" s="925"/>
      <c r="AF324" s="925"/>
      <c r="AG324" s="925"/>
      <c r="AH324" s="925"/>
      <c r="AI324" s="925"/>
      <c r="AJ324" s="927"/>
      <c r="AK324" s="926"/>
      <c r="AL324" s="926"/>
      <c r="AM324" s="918"/>
      <c r="AN324" s="918"/>
    </row>
    <row r="325" spans="1:40">
      <c r="A325" s="916"/>
      <c r="B325" s="928"/>
      <c r="C325" s="918"/>
      <c r="D325" s="918"/>
      <c r="E325" s="1023"/>
      <c r="F325" s="918"/>
      <c r="G325" s="918"/>
      <c r="H325" s="183" t="s">
        <v>169</v>
      </c>
      <c r="I325" s="185" t="s">
        <v>48</v>
      </c>
      <c r="J325" s="939"/>
      <c r="K325" s="940"/>
      <c r="L325" s="925"/>
      <c r="M325" s="925"/>
      <c r="N325" s="1023"/>
      <c r="O325" s="918"/>
      <c r="P325" s="181" t="s">
        <v>175</v>
      </c>
      <c r="Q325" s="182"/>
      <c r="R325" s="181" t="str">
        <f>+IFERROR(VLOOKUP(Q325,[3]DATOS!$E$2:$F$17,2,FALSE),"")</f>
        <v/>
      </c>
      <c r="S325" s="934"/>
      <c r="T325" s="934"/>
      <c r="U325" s="919"/>
      <c r="V325" s="934"/>
      <c r="W325" s="934"/>
      <c r="X325" s="934"/>
      <c r="Y325" s="918"/>
      <c r="Z325" s="916"/>
      <c r="AA325" s="921"/>
      <c r="AB325" s="935"/>
      <c r="AC325" s="923"/>
      <c r="AD325" s="923"/>
      <c r="AE325" s="925"/>
      <c r="AF325" s="925"/>
      <c r="AG325" s="925"/>
      <c r="AH325" s="925"/>
      <c r="AI325" s="925"/>
      <c r="AJ325" s="927"/>
      <c r="AK325" s="926"/>
      <c r="AL325" s="926"/>
      <c r="AM325" s="918"/>
      <c r="AN325" s="918"/>
    </row>
    <row r="326" spans="1:40">
      <c r="A326" s="916"/>
      <c r="B326" s="928"/>
      <c r="C326" s="918"/>
      <c r="D326" s="918"/>
      <c r="E326" s="1023"/>
      <c r="F326" s="918"/>
      <c r="G326" s="918"/>
      <c r="H326" s="183" t="s">
        <v>167</v>
      </c>
      <c r="I326" s="185" t="s">
        <v>48</v>
      </c>
      <c r="J326" s="939"/>
      <c r="K326" s="940"/>
      <c r="L326" s="925"/>
      <c r="M326" s="925"/>
      <c r="N326" s="1023"/>
      <c r="O326" s="918"/>
      <c r="P326" s="181" t="s">
        <v>173</v>
      </c>
      <c r="Q326" s="182"/>
      <c r="R326" s="181" t="str">
        <f>+IFERROR(VLOOKUP(Q326,[3]DATOS!$E$2:$F$17,2,FALSE),"")</f>
        <v/>
      </c>
      <c r="S326" s="934"/>
      <c r="T326" s="934"/>
      <c r="U326" s="919"/>
      <c r="V326" s="934"/>
      <c r="W326" s="934"/>
      <c r="X326" s="934"/>
      <c r="Y326" s="918"/>
      <c r="Z326" s="916"/>
      <c r="AA326" s="921"/>
      <c r="AB326" s="935"/>
      <c r="AC326" s="923"/>
      <c r="AD326" s="923"/>
      <c r="AE326" s="925"/>
      <c r="AF326" s="925"/>
      <c r="AG326" s="925"/>
      <c r="AH326" s="925"/>
      <c r="AI326" s="925"/>
      <c r="AJ326" s="927"/>
      <c r="AK326" s="926"/>
      <c r="AL326" s="926"/>
      <c r="AM326" s="918"/>
      <c r="AN326" s="918"/>
    </row>
    <row r="327" spans="1:40">
      <c r="A327" s="916"/>
      <c r="B327" s="928"/>
      <c r="C327" s="918"/>
      <c r="D327" s="918"/>
      <c r="E327" s="1023"/>
      <c r="F327" s="918"/>
      <c r="G327" s="918"/>
      <c r="H327" s="183" t="s">
        <v>166</v>
      </c>
      <c r="I327" s="162" t="s">
        <v>49</v>
      </c>
      <c r="J327" s="939"/>
      <c r="K327" s="940"/>
      <c r="L327" s="925"/>
      <c r="M327" s="925"/>
      <c r="N327" s="1023"/>
      <c r="O327" s="918"/>
      <c r="P327" s="181" t="s">
        <v>171</v>
      </c>
      <c r="Q327" s="182"/>
      <c r="R327" s="181" t="str">
        <f>+IFERROR(VLOOKUP(Q327,[3]DATOS!$E$2:$F$17,2,FALSE),"")</f>
        <v/>
      </c>
      <c r="S327" s="934"/>
      <c r="T327" s="934"/>
      <c r="U327" s="919"/>
      <c r="V327" s="934"/>
      <c r="W327" s="934"/>
      <c r="X327" s="934"/>
      <c r="Y327" s="918"/>
      <c r="Z327" s="916"/>
      <c r="AA327" s="921"/>
      <c r="AB327" s="935"/>
      <c r="AC327" s="923"/>
      <c r="AD327" s="923"/>
      <c r="AE327" s="925"/>
      <c r="AF327" s="925"/>
      <c r="AG327" s="925"/>
      <c r="AH327" s="925"/>
      <c r="AI327" s="925"/>
      <c r="AJ327" s="927"/>
      <c r="AK327" s="926"/>
      <c r="AL327" s="926"/>
      <c r="AM327" s="918"/>
      <c r="AN327" s="918"/>
    </row>
    <row r="328" spans="1:40">
      <c r="A328" s="916"/>
      <c r="B328" s="928"/>
      <c r="C328" s="918"/>
      <c r="D328" s="918"/>
      <c r="E328" s="1023"/>
      <c r="F328" s="918"/>
      <c r="G328" s="918"/>
      <c r="H328" s="183" t="s">
        <v>165</v>
      </c>
      <c r="I328" s="185" t="s">
        <v>49</v>
      </c>
      <c r="J328" s="939"/>
      <c r="K328" s="940"/>
      <c r="L328" s="925"/>
      <c r="M328" s="925"/>
      <c r="N328" s="1023"/>
      <c r="O328" s="918"/>
      <c r="P328" s="181" t="s">
        <v>170</v>
      </c>
      <c r="Q328" s="182"/>
      <c r="R328" s="181" t="str">
        <f>+IFERROR(VLOOKUP(Q328,[3]DATOS!$E$2:$F$17,2,FALSE),"")</f>
        <v/>
      </c>
      <c r="S328" s="934"/>
      <c r="T328" s="934"/>
      <c r="U328" s="919"/>
      <c r="V328" s="934"/>
      <c r="W328" s="934"/>
      <c r="X328" s="934"/>
      <c r="Y328" s="918"/>
      <c r="Z328" s="916"/>
      <c r="AA328" s="921"/>
      <c r="AB328" s="935"/>
      <c r="AC328" s="923"/>
      <c r="AD328" s="923"/>
      <c r="AE328" s="925"/>
      <c r="AF328" s="925"/>
      <c r="AG328" s="925"/>
      <c r="AH328" s="925"/>
      <c r="AI328" s="925"/>
      <c r="AJ328" s="927"/>
      <c r="AK328" s="926"/>
      <c r="AL328" s="926"/>
      <c r="AM328" s="918"/>
      <c r="AN328" s="918"/>
    </row>
    <row r="329" spans="1:40">
      <c r="A329" s="916"/>
      <c r="B329" s="928"/>
      <c r="C329" s="918"/>
      <c r="D329" s="918"/>
      <c r="E329" s="1023"/>
      <c r="F329" s="918"/>
      <c r="G329" s="918"/>
      <c r="H329" s="183" t="s">
        <v>164</v>
      </c>
      <c r="I329" s="185" t="s">
        <v>49</v>
      </c>
      <c r="J329" s="939"/>
      <c r="K329" s="940"/>
      <c r="L329" s="925"/>
      <c r="M329" s="925"/>
      <c r="N329" s="1023"/>
      <c r="O329" s="918"/>
      <c r="P329" s="181" t="s">
        <v>168</v>
      </c>
      <c r="Q329" s="182"/>
      <c r="R329" s="181" t="str">
        <f>+IFERROR(VLOOKUP(Q329,[3]DATOS!$E$2:$F$17,2,FALSE),"")</f>
        <v/>
      </c>
      <c r="S329" s="934"/>
      <c r="T329" s="934"/>
      <c r="U329" s="919"/>
      <c r="V329" s="934"/>
      <c r="W329" s="934"/>
      <c r="X329" s="934"/>
      <c r="Y329" s="918"/>
      <c r="Z329" s="916"/>
      <c r="AA329" s="921"/>
      <c r="AB329" s="935"/>
      <c r="AC329" s="923"/>
      <c r="AD329" s="923"/>
      <c r="AE329" s="925"/>
      <c r="AF329" s="925"/>
      <c r="AG329" s="925"/>
      <c r="AH329" s="925"/>
      <c r="AI329" s="925"/>
      <c r="AJ329" s="927"/>
      <c r="AK329" s="926"/>
      <c r="AL329" s="926"/>
      <c r="AM329" s="918"/>
      <c r="AN329" s="918"/>
    </row>
    <row r="330" spans="1:40">
      <c r="A330" s="916"/>
      <c r="B330" s="928"/>
      <c r="C330" s="918"/>
      <c r="D330" s="918"/>
      <c r="E330" s="1023"/>
      <c r="F330" s="918"/>
      <c r="G330" s="918"/>
      <c r="H330" s="183" t="s">
        <v>163</v>
      </c>
      <c r="I330" s="185" t="s">
        <v>49</v>
      </c>
      <c r="J330" s="939"/>
      <c r="K330" s="940"/>
      <c r="L330" s="925"/>
      <c r="M330" s="925"/>
      <c r="N330" s="1023"/>
      <c r="O330" s="918"/>
      <c r="P330" s="181"/>
      <c r="Q330" s="182"/>
      <c r="R330" s="181"/>
      <c r="S330" s="934"/>
      <c r="T330" s="934"/>
      <c r="U330" s="919"/>
      <c r="V330" s="934"/>
      <c r="W330" s="934"/>
      <c r="X330" s="934"/>
      <c r="Y330" s="918"/>
      <c r="Z330" s="916"/>
      <c r="AA330" s="921"/>
      <c r="AB330" s="935"/>
      <c r="AC330" s="923"/>
      <c r="AD330" s="923"/>
      <c r="AE330" s="925"/>
      <c r="AF330" s="925"/>
      <c r="AG330" s="925"/>
      <c r="AH330" s="925"/>
      <c r="AI330" s="925"/>
      <c r="AJ330" s="927"/>
      <c r="AK330" s="926"/>
      <c r="AL330" s="926"/>
      <c r="AM330" s="918"/>
      <c r="AN330" s="918"/>
    </row>
    <row r="331" spans="1:40">
      <c r="A331" s="916">
        <v>18</v>
      </c>
      <c r="B331" s="928" t="s">
        <v>826</v>
      </c>
      <c r="C331" s="918" t="s">
        <v>827</v>
      </c>
      <c r="D331" s="918" t="s">
        <v>32</v>
      </c>
      <c r="E331" s="917" t="s">
        <v>828</v>
      </c>
      <c r="F331" s="918" t="s">
        <v>829</v>
      </c>
      <c r="G331" s="918" t="s">
        <v>38</v>
      </c>
      <c r="H331" s="180" t="s">
        <v>194</v>
      </c>
      <c r="I331" s="185" t="s">
        <v>48</v>
      </c>
      <c r="J331" s="939">
        <f>COUNTIF(I331:I349,"Si")</f>
        <v>12</v>
      </c>
      <c r="K331" s="940" t="str">
        <f>+IF(AND(J331&lt;6,J331&gt;0),"Moderado",IF(AND(J331&lt;12,J331&gt;5),"Mayor",IF(AND(J331&lt;20,J331&gt;11),"Catastrófico","Responda las Preguntas de Impacto")))</f>
        <v>Catastrófico</v>
      </c>
      <c r="L331" s="925" t="str">
        <f>IF(AND(EXACT(G331,"Rara vez"),(EXACT(K331,"Moderado"))),"Moderado",IF(AND(EXACT(G331,"Rara vez"),(EXACT(K331,"Mayor"))),"Alto",IF(AND(EXACT(G331,"Rara vez"),(EXACT(K331,"Catastrófico"))),"Extremo",IF(AND(EXACT(G331,"Improbable"),(EXACT(K331,"Moderado"))),"Moderado",IF(AND(EXACT(G331,"Improbable"),(EXACT(K331,"Mayor"))),"Alto",IF(AND(EXACT(G331,"Improbable"),(EXACT(K331,"Catastrófico"))),"Extremo",IF(AND(EXACT(G331,"Posible"),(EXACT(K331,"Moderado"))),"Alto",IF(AND(EXACT(G331,"Posible"),(EXACT(K331,"Mayor"))),"Extremo",IF(AND(EXACT(G331,"Posible"),(EXACT(K331,"Catastrófico"))),"Extremo",IF(AND(EXACT(G331,"Probable"),(EXACT(K331,"Moderado"))),"Alto",IF(AND(EXACT(G331,"Probable"),(EXACT(K331,"Mayor"))),"Extremo",IF(AND(EXACT(G331,"Probable"),(EXACT(K331,"Catastrófico"))),"Extremo",IF(AND(EXACT(G331,"Casi Seguro"),(EXACT(K331,"Moderado"))),"Extremo",IF(AND(EXACT(G331,"Casi Seguro"),(EXACT(K331,"Mayor"))),"Extremo",IF(AND(EXACT(G331,"Casi Seguro"),(EXACT(K331,"Catastrófico"))),"Extremo","")))))))))))))))</f>
        <v>Extremo</v>
      </c>
      <c r="M331" s="925" t="str">
        <f>IF(EXACT(L331,"Bajo"),"Evitar el Riesgo, Reducir el Riesgo, Compartir el Riesgo",IF(EXACT(L331,"Moderado"),"Evitar el Riesgo, Reducir el Riesgo, Compartir el Riesgo",IF(EXACT(L331,"Alto"),"Evitar el Riesgo, Reducir el Riesgo, Compartir el Riesgo",IF(EXACT(L331,"Extremo"),"Evitar el Riesgo, Reducir el Riesgo, Compartir el Riesgo",""))))</f>
        <v>Evitar el Riesgo, Reducir el Riesgo, Compartir el Riesgo</v>
      </c>
      <c r="N331" s="917" t="s">
        <v>1021</v>
      </c>
      <c r="O331" s="918" t="s">
        <v>65</v>
      </c>
      <c r="P331" s="181" t="s">
        <v>179</v>
      </c>
      <c r="Q331" s="182" t="s">
        <v>76</v>
      </c>
      <c r="R331" s="181">
        <f>+IFERROR(VLOOKUP(Q331,[3]DATOS!$E$2:$F$17,2,FALSE),"")</f>
        <v>15</v>
      </c>
      <c r="S331" s="934">
        <f>SUM(R331:R337)</f>
        <v>100</v>
      </c>
      <c r="T331" s="934" t="str">
        <f>+IF(AND(S331&lt;=100,S331&gt;=96),"Fuerte",IF(AND(S331&lt;=95,S331&gt;=86),"Moderado",IF(AND(S331&lt;=85,J331&gt;=0),"Débil"," ")))</f>
        <v>Fuerte</v>
      </c>
      <c r="U331" s="919" t="s">
        <v>90</v>
      </c>
      <c r="V331" s="934" t="str">
        <f>IF(AND(EXACT(T331,"Fuerte"),(EXACT(U331,"Fuerte"))),"Fuerte",IF(AND(EXACT(T331,"Fuerte"),(EXACT(U331,"Moderado"))),"Moderado",IF(AND(EXACT(T331,"Fuerte"),(EXACT(U331,"Débil"))),"Débil",IF(AND(EXACT(T331,"Moderado"),(EXACT(U331,"Fuerte"))),"Moderado",IF(AND(EXACT(T331,"Moderado"),(EXACT(U331,"Moderado"))),"Moderado",IF(AND(EXACT(T331,"Moderado"),(EXACT(U331,"Débil"))),"Débil",IF(AND(EXACT(T331,"Débil"),(EXACT(U331,"Fuerte"))),"Débil",IF(AND(EXACT(T331,"Débil"),(EXACT(U331,"Moderado"))),"Débil",IF(AND(EXACT(T331,"Débil"),(EXACT(U331,"Débil"))),"Débil",)))))))))</f>
        <v>Fuerte</v>
      </c>
      <c r="W331" s="934">
        <f>IF(V331="Fuerte",100,IF(V331="Moderado",50,IF(V331="Débil",0)))</f>
        <v>100</v>
      </c>
      <c r="X331" s="934">
        <f>AVERAGE(W331:W349)</f>
        <v>100</v>
      </c>
      <c r="Y331" s="918" t="s">
        <v>830</v>
      </c>
      <c r="Z331" s="916" t="s">
        <v>831</v>
      </c>
      <c r="AA331" s="918" t="s">
        <v>946</v>
      </c>
      <c r="AB331" s="935" t="str">
        <f>+IF(X331=100,"Fuerte",IF(AND(X331&lt;=99,X331&gt;=50),"Moderado",IF(X331&lt;50,"Débil"," ")))</f>
        <v>Fuerte</v>
      </c>
      <c r="AC331" s="923" t="s">
        <v>95</v>
      </c>
      <c r="AD331" s="923" t="s">
        <v>96</v>
      </c>
      <c r="AE331" s="925" t="str">
        <f>IF(AND(OR(AD331="Directamente",AD331="Indirectamente",AD331="No Disminuye"),(AB331="Fuerte"),(AC331="Directamente"),(OR(G331="Rara vez",G331="Improbable",G331="Posible"))),"Rara vez",IF(AND(OR(AD331="Directamente",AD331="Indirectamente",AD331="No Disminuye"),(AB331="Fuerte"),(AC331="Directamente"),(G331="Probable")),"Improbable",IF(AND(OR(AD331="Directamente",AD331="Indirectamente",AD331="No Disminuye"),(AB331="Fuerte"),(AC331="Directamente"),(G331="Casi Seguro")),"Posible",IF(AND(AD331="Directamente",AC331="No disminuye",AB331="Fuerte"),G331,IF(AND(OR(AD331="Directamente",AD331="Indirectamente",AD331="No Disminuye"),AB331="Moderado",AC331="Directamente",(OR(G331="Rara vez",G331="Improbable"))),"Rara vez",IF(AND(OR(AD331="Directamente",AD331="Indirectamente",AD331="No Disminuye"),(AB331="Moderado"),(AC331="Directamente"),(G331="Posible")),"Improbable",IF(AND(OR(AD331="Directamente",AD331="Indirectamente",AD331="No Disminuye"),(AB331="Moderado"),(AC331="Directamente"),(G331="Probable")),"Posible",IF(AND(OR(AD331="Directamente",AD331="Indirectamente",AD331="No Disminuye"),(AB331="Moderado"),(AC331="Directamente"),(G331="Casi Seguro")),"Probable",IF(AND(AD331="Directamente",AC331="No disminuye",AB331="Moderado"),G331,IF(AB331="Débil",G331," ESTA COMBINACION NO ESTÁ CONTEMPLADA EN LA METODOLOGÍA "))))))))))</f>
        <v>Rara vez</v>
      </c>
      <c r="AF331" s="925" t="str">
        <f>IF(AND(OR(AD331="Directamente",AD331="Indirectamente",AD331="No Disminuye"),AB331="Moderado",AC331="Directamente",(OR(G331="Raro",G331="Improbable"))),"Raro",IF(AND(OR(AD331="Directamente",AD331="Indirectamente",AD331="No Disminuye"),(AB331="Moderado"),(AC331="Directamente"),(G331="Posible")),"Improbable",IF(AND(OR(AD331="Directamente",AD331="Indirectamente",AD331="No Disminuye"),(AB331="Moderado"),(AC331="Directamente"),(G331="Probable")),"Posible",IF(AND(OR(AD331="Directamente",AD331="Indirectamente",AD331="No Disminuye"),(AB331="Moderado"),(AC331="Directamente"),(G331="Casi Seguro")),"Probable",IF(AND(AD331="Directamente",AC331="No disminuye",AB331="Moderado"),G331," ")))))</f>
        <v xml:space="preserve"> </v>
      </c>
      <c r="AG331" s="925" t="str">
        <f>K331</f>
        <v>Catastrófico</v>
      </c>
      <c r="AH331" s="925" t="str">
        <f>IF(AND(EXACT(AE331,"Rara vez"),(EXACT(AG331,"Moderado"))),"Moderado",IF(AND(EXACT(AE331,"Rara vez"),(EXACT(AG331,"Mayor"))),"Alto",IF(AND(EXACT(AE331,"Rara vez"),(EXACT(AG331,"Catastrófico"))),"Extremo",IF(AND(EXACT(AE331,"Improbable"),(EXACT(AG331,"Moderado"))),"Moderado",IF(AND(EXACT(AE331,"Improbable"),(EXACT(AG331,"Mayor"))),"Alto",IF(AND(EXACT(AE331,"Improbable"),(EXACT(AG331,"Catastrófico"))),"Extremo",IF(AND(EXACT(AE331,"Posible"),(EXACT(AG331,"Moderado"))),"Alto",IF(AND(EXACT(AE331,"Posible"),(EXACT(AG331,"Mayor"))),"Extremo",IF(AND(EXACT(AE331,"Posible"),(EXACT(AG331,"Catastrófico"))),"Extremo",IF(AND(EXACT(AE331,"Probable"),(EXACT(AG331,"Moderado"))),"Alto",IF(AND(EXACT(AE331,"Probable"),(EXACT(AG331,"Mayor"))),"Extremo",IF(AND(EXACT(AE331,"Probable"),(EXACT(AG331,"Catastrófico"))),"Extremo",IF(AND(EXACT(AE331,"Casi Seguro"),(EXACT(AG331,"Moderado"))),"Extremo",IF(AND(EXACT(AE331,"Casi Seguro"),(EXACT(AG331,"Mayor"))),"Extremo",IF(AND(EXACT(AE331,"Casi Seguro"),(EXACT(AG331,"Catastrófico"))),"Extremo","")))))))))))))))</f>
        <v>Extremo</v>
      </c>
      <c r="AI331" s="925" t="str">
        <f>IF(EXACT(L331,"Bajo"),"Evitar el Riesgo, Reducir el Riesgo, Compartir el Riesg",IF(EXACT(L331,"Moderado"),"Evitar el Riesgo, Reducir el Riesgo, Compartir el Riesgo",IF(EXACT(L331,"Alto"),"Evitar el Riesgo, Reducir el Riesgo, Compartir el Riesgo",IF(EXACT(L331,"Extremo"),"Evitar el Riesgo, Reducir el Riesgo, Compartir el Riesgo",""))))</f>
        <v>Evitar el Riesgo, Reducir el Riesgo, Compartir el Riesgo</v>
      </c>
      <c r="AJ331" s="920" t="s">
        <v>832</v>
      </c>
      <c r="AK331" s="926">
        <v>44197</v>
      </c>
      <c r="AL331" s="926">
        <v>44560</v>
      </c>
      <c r="AM331" s="927" t="s">
        <v>833</v>
      </c>
      <c r="AN331" s="914" t="s">
        <v>1022</v>
      </c>
    </row>
    <row r="332" spans="1:40">
      <c r="A332" s="916"/>
      <c r="B332" s="928"/>
      <c r="C332" s="918"/>
      <c r="D332" s="918"/>
      <c r="E332" s="917"/>
      <c r="F332" s="918"/>
      <c r="G332" s="918"/>
      <c r="H332" s="180" t="s">
        <v>187</v>
      </c>
      <c r="I332" s="185" t="s">
        <v>48</v>
      </c>
      <c r="J332" s="939"/>
      <c r="K332" s="940"/>
      <c r="L332" s="925"/>
      <c r="M332" s="925"/>
      <c r="N332" s="917"/>
      <c r="O332" s="918"/>
      <c r="P332" s="181" t="s">
        <v>177</v>
      </c>
      <c r="Q332" s="182" t="s">
        <v>78</v>
      </c>
      <c r="R332" s="181">
        <f>+IFERROR(VLOOKUP(Q332,[3]DATOS!$E$2:$F$17,2,FALSE),"")</f>
        <v>15</v>
      </c>
      <c r="S332" s="934"/>
      <c r="T332" s="934"/>
      <c r="U332" s="919"/>
      <c r="V332" s="934"/>
      <c r="W332" s="934"/>
      <c r="X332" s="934"/>
      <c r="Y332" s="918"/>
      <c r="Z332" s="916"/>
      <c r="AA332" s="918"/>
      <c r="AB332" s="935"/>
      <c r="AC332" s="923"/>
      <c r="AD332" s="923"/>
      <c r="AE332" s="925"/>
      <c r="AF332" s="925"/>
      <c r="AG332" s="925"/>
      <c r="AH332" s="925"/>
      <c r="AI332" s="925"/>
      <c r="AJ332" s="920"/>
      <c r="AK332" s="926"/>
      <c r="AL332" s="926"/>
      <c r="AM332" s="927"/>
      <c r="AN332" s="914"/>
    </row>
    <row r="333" spans="1:40">
      <c r="A333" s="916"/>
      <c r="B333" s="928"/>
      <c r="C333" s="918"/>
      <c r="D333" s="918"/>
      <c r="E333" s="917"/>
      <c r="F333" s="918"/>
      <c r="G333" s="918"/>
      <c r="H333" s="180" t="s">
        <v>186</v>
      </c>
      <c r="I333" s="185" t="s">
        <v>48</v>
      </c>
      <c r="J333" s="939"/>
      <c r="K333" s="940"/>
      <c r="L333" s="925"/>
      <c r="M333" s="925"/>
      <c r="N333" s="917"/>
      <c r="O333" s="918"/>
      <c r="P333" s="181" t="s">
        <v>175</v>
      </c>
      <c r="Q333" s="182" t="s">
        <v>80</v>
      </c>
      <c r="R333" s="181">
        <f>+IFERROR(VLOOKUP(Q333,[3]DATOS!$E$2:$F$17,2,FALSE),"")</f>
        <v>15</v>
      </c>
      <c r="S333" s="934"/>
      <c r="T333" s="934"/>
      <c r="U333" s="919"/>
      <c r="V333" s="934"/>
      <c r="W333" s="934"/>
      <c r="X333" s="934"/>
      <c r="Y333" s="918"/>
      <c r="Z333" s="916"/>
      <c r="AA333" s="918"/>
      <c r="AB333" s="935"/>
      <c r="AC333" s="923"/>
      <c r="AD333" s="923"/>
      <c r="AE333" s="925"/>
      <c r="AF333" s="925"/>
      <c r="AG333" s="925"/>
      <c r="AH333" s="925"/>
      <c r="AI333" s="925"/>
      <c r="AJ333" s="920"/>
      <c r="AK333" s="926"/>
      <c r="AL333" s="926"/>
      <c r="AM333" s="927"/>
      <c r="AN333" s="914"/>
    </row>
    <row r="334" spans="1:40">
      <c r="A334" s="916"/>
      <c r="B334" s="928"/>
      <c r="C334" s="918"/>
      <c r="D334" s="918"/>
      <c r="E334" s="917"/>
      <c r="F334" s="918"/>
      <c r="G334" s="918"/>
      <c r="H334" s="180" t="s">
        <v>185</v>
      </c>
      <c r="I334" s="185" t="s">
        <v>49</v>
      </c>
      <c r="J334" s="939"/>
      <c r="K334" s="940"/>
      <c r="L334" s="925"/>
      <c r="M334" s="925"/>
      <c r="N334" s="917"/>
      <c r="O334" s="918"/>
      <c r="P334" s="181" t="s">
        <v>173</v>
      </c>
      <c r="Q334" s="182" t="s">
        <v>82</v>
      </c>
      <c r="R334" s="181">
        <f>+IFERROR(VLOOKUP(Q334,[3]DATOS!$E$2:$F$17,2,FALSE),"")</f>
        <v>15</v>
      </c>
      <c r="S334" s="934"/>
      <c r="T334" s="934"/>
      <c r="U334" s="919"/>
      <c r="V334" s="934"/>
      <c r="W334" s="934"/>
      <c r="X334" s="934"/>
      <c r="Y334" s="918"/>
      <c r="Z334" s="916"/>
      <c r="AA334" s="918"/>
      <c r="AB334" s="935"/>
      <c r="AC334" s="923"/>
      <c r="AD334" s="923"/>
      <c r="AE334" s="925"/>
      <c r="AF334" s="925"/>
      <c r="AG334" s="925"/>
      <c r="AH334" s="925"/>
      <c r="AI334" s="925"/>
      <c r="AJ334" s="920"/>
      <c r="AK334" s="926"/>
      <c r="AL334" s="926"/>
      <c r="AM334" s="927"/>
      <c r="AN334" s="914"/>
    </row>
    <row r="335" spans="1:40">
      <c r="A335" s="916"/>
      <c r="B335" s="928"/>
      <c r="C335" s="918"/>
      <c r="D335" s="918"/>
      <c r="E335" s="917"/>
      <c r="F335" s="918"/>
      <c r="G335" s="918"/>
      <c r="H335" s="180" t="s">
        <v>184</v>
      </c>
      <c r="I335" s="185" t="s">
        <v>48</v>
      </c>
      <c r="J335" s="939"/>
      <c r="K335" s="940"/>
      <c r="L335" s="925"/>
      <c r="M335" s="925"/>
      <c r="N335" s="917"/>
      <c r="O335" s="918"/>
      <c r="P335" s="181" t="s">
        <v>171</v>
      </c>
      <c r="Q335" s="182" t="s">
        <v>85</v>
      </c>
      <c r="R335" s="181">
        <f>+IFERROR(VLOOKUP(Q335,[3]DATOS!$E$2:$F$17,2,FALSE),"")</f>
        <v>15</v>
      </c>
      <c r="S335" s="934"/>
      <c r="T335" s="934"/>
      <c r="U335" s="919"/>
      <c r="V335" s="934"/>
      <c r="W335" s="934"/>
      <c r="X335" s="934"/>
      <c r="Y335" s="918"/>
      <c r="Z335" s="916"/>
      <c r="AA335" s="918"/>
      <c r="AB335" s="935"/>
      <c r="AC335" s="923"/>
      <c r="AD335" s="923"/>
      <c r="AE335" s="925"/>
      <c r="AF335" s="925"/>
      <c r="AG335" s="925"/>
      <c r="AH335" s="925"/>
      <c r="AI335" s="925"/>
      <c r="AJ335" s="920"/>
      <c r="AK335" s="926"/>
      <c r="AL335" s="926"/>
      <c r="AM335" s="927"/>
      <c r="AN335" s="914"/>
    </row>
    <row r="336" spans="1:40">
      <c r="A336" s="916"/>
      <c r="B336" s="928"/>
      <c r="C336" s="918"/>
      <c r="D336" s="918"/>
      <c r="E336" s="917"/>
      <c r="F336" s="918"/>
      <c r="G336" s="918"/>
      <c r="H336" s="180" t="s">
        <v>183</v>
      </c>
      <c r="I336" s="185" t="s">
        <v>49</v>
      </c>
      <c r="J336" s="939"/>
      <c r="K336" s="940"/>
      <c r="L336" s="925"/>
      <c r="M336" s="925"/>
      <c r="N336" s="917"/>
      <c r="O336" s="918"/>
      <c r="P336" s="181" t="s">
        <v>170</v>
      </c>
      <c r="Q336" s="182" t="s">
        <v>98</v>
      </c>
      <c r="R336" s="181">
        <f>+IFERROR(VLOOKUP(Q336,[3]DATOS!$E$2:$F$17,2,FALSE),"")</f>
        <v>15</v>
      </c>
      <c r="S336" s="934"/>
      <c r="T336" s="934"/>
      <c r="U336" s="919"/>
      <c r="V336" s="934"/>
      <c r="W336" s="934"/>
      <c r="X336" s="934"/>
      <c r="Y336" s="918"/>
      <c r="Z336" s="916"/>
      <c r="AA336" s="918"/>
      <c r="AB336" s="935"/>
      <c r="AC336" s="923"/>
      <c r="AD336" s="923"/>
      <c r="AE336" s="925"/>
      <c r="AF336" s="925"/>
      <c r="AG336" s="925"/>
      <c r="AH336" s="925"/>
      <c r="AI336" s="925"/>
      <c r="AJ336" s="920"/>
      <c r="AK336" s="926"/>
      <c r="AL336" s="926"/>
      <c r="AM336" s="927"/>
      <c r="AN336" s="914"/>
    </row>
    <row r="337" spans="1:40">
      <c r="A337" s="916"/>
      <c r="B337" s="928"/>
      <c r="C337" s="918"/>
      <c r="D337" s="918"/>
      <c r="E337" s="917"/>
      <c r="F337" s="918"/>
      <c r="G337" s="918"/>
      <c r="H337" s="180" t="s">
        <v>182</v>
      </c>
      <c r="I337" s="185" t="s">
        <v>48</v>
      </c>
      <c r="J337" s="939"/>
      <c r="K337" s="940"/>
      <c r="L337" s="925"/>
      <c r="M337" s="925"/>
      <c r="N337" s="917"/>
      <c r="O337" s="918"/>
      <c r="P337" s="181" t="s">
        <v>168</v>
      </c>
      <c r="Q337" s="182" t="s">
        <v>87</v>
      </c>
      <c r="R337" s="181">
        <f>+IFERROR(VLOOKUP(Q337,[3]DATOS!$E$2:$F$17,2,FALSE),"")</f>
        <v>10</v>
      </c>
      <c r="S337" s="934"/>
      <c r="T337" s="934"/>
      <c r="U337" s="919"/>
      <c r="V337" s="934"/>
      <c r="W337" s="934"/>
      <c r="X337" s="934"/>
      <c r="Y337" s="918"/>
      <c r="Z337" s="916"/>
      <c r="AA337" s="918"/>
      <c r="AB337" s="935"/>
      <c r="AC337" s="923"/>
      <c r="AD337" s="923"/>
      <c r="AE337" s="925"/>
      <c r="AF337" s="925"/>
      <c r="AG337" s="925"/>
      <c r="AH337" s="925"/>
      <c r="AI337" s="925"/>
      <c r="AJ337" s="920"/>
      <c r="AK337" s="926"/>
      <c r="AL337" s="926"/>
      <c r="AM337" s="927"/>
      <c r="AN337" s="914"/>
    </row>
    <row r="338" spans="1:40" ht="30">
      <c r="A338" s="916"/>
      <c r="B338" s="928"/>
      <c r="C338" s="918"/>
      <c r="D338" s="918"/>
      <c r="E338" s="917"/>
      <c r="F338" s="918"/>
      <c r="G338" s="918"/>
      <c r="H338" s="180" t="s">
        <v>181</v>
      </c>
      <c r="I338" s="185" t="s">
        <v>48</v>
      </c>
      <c r="J338" s="939"/>
      <c r="K338" s="940"/>
      <c r="L338" s="925"/>
      <c r="M338" s="925"/>
      <c r="N338" s="917"/>
      <c r="O338" s="918"/>
      <c r="P338" s="934"/>
      <c r="Q338" s="919"/>
      <c r="R338" s="934"/>
      <c r="S338" s="934"/>
      <c r="T338" s="934"/>
      <c r="U338" s="919"/>
      <c r="V338" s="934"/>
      <c r="W338" s="934"/>
      <c r="X338" s="934"/>
      <c r="Y338" s="918"/>
      <c r="Z338" s="916"/>
      <c r="AA338" s="918"/>
      <c r="AB338" s="935"/>
      <c r="AC338" s="923"/>
      <c r="AD338" s="923"/>
      <c r="AE338" s="925"/>
      <c r="AF338" s="925"/>
      <c r="AG338" s="925"/>
      <c r="AH338" s="925"/>
      <c r="AI338" s="925"/>
      <c r="AJ338" s="920"/>
      <c r="AK338" s="926"/>
      <c r="AL338" s="926"/>
      <c r="AM338" s="927"/>
      <c r="AN338" s="914"/>
    </row>
    <row r="339" spans="1:40">
      <c r="A339" s="916"/>
      <c r="B339" s="928"/>
      <c r="C339" s="918"/>
      <c r="D339" s="918"/>
      <c r="E339" s="917"/>
      <c r="F339" s="918"/>
      <c r="G339" s="918"/>
      <c r="H339" s="180" t="s">
        <v>180</v>
      </c>
      <c r="I339" s="185" t="s">
        <v>49</v>
      </c>
      <c r="J339" s="939"/>
      <c r="K339" s="940"/>
      <c r="L339" s="925"/>
      <c r="M339" s="925"/>
      <c r="N339" s="917"/>
      <c r="O339" s="918"/>
      <c r="P339" s="934"/>
      <c r="Q339" s="919"/>
      <c r="R339" s="934"/>
      <c r="S339" s="934"/>
      <c r="T339" s="934"/>
      <c r="U339" s="919"/>
      <c r="V339" s="934"/>
      <c r="W339" s="934"/>
      <c r="X339" s="934"/>
      <c r="Y339" s="918"/>
      <c r="Z339" s="916"/>
      <c r="AA339" s="918"/>
      <c r="AB339" s="935"/>
      <c r="AC339" s="923"/>
      <c r="AD339" s="923"/>
      <c r="AE339" s="925"/>
      <c r="AF339" s="925"/>
      <c r="AG339" s="925"/>
      <c r="AH339" s="925"/>
      <c r="AI339" s="925"/>
      <c r="AJ339" s="920"/>
      <c r="AK339" s="926"/>
      <c r="AL339" s="926"/>
      <c r="AM339" s="927"/>
      <c r="AN339" s="914"/>
    </row>
    <row r="340" spans="1:40">
      <c r="A340" s="916"/>
      <c r="B340" s="928"/>
      <c r="C340" s="918"/>
      <c r="D340" s="918"/>
      <c r="E340" s="917"/>
      <c r="F340" s="918"/>
      <c r="G340" s="918"/>
      <c r="H340" s="180" t="s">
        <v>178</v>
      </c>
      <c r="I340" s="185" t="s">
        <v>48</v>
      </c>
      <c r="J340" s="939"/>
      <c r="K340" s="940"/>
      <c r="L340" s="925"/>
      <c r="M340" s="925"/>
      <c r="N340" s="917"/>
      <c r="O340" s="918"/>
      <c r="P340" s="934"/>
      <c r="Q340" s="919"/>
      <c r="R340" s="934"/>
      <c r="S340" s="934"/>
      <c r="T340" s="934"/>
      <c r="U340" s="919"/>
      <c r="V340" s="934"/>
      <c r="W340" s="934"/>
      <c r="X340" s="934"/>
      <c r="Y340" s="918"/>
      <c r="Z340" s="916"/>
      <c r="AA340" s="918"/>
      <c r="AB340" s="935"/>
      <c r="AC340" s="923"/>
      <c r="AD340" s="923"/>
      <c r="AE340" s="925"/>
      <c r="AF340" s="925"/>
      <c r="AG340" s="925"/>
      <c r="AH340" s="925"/>
      <c r="AI340" s="925"/>
      <c r="AJ340" s="920"/>
      <c r="AK340" s="926"/>
      <c r="AL340" s="926"/>
      <c r="AM340" s="927"/>
      <c r="AN340" s="914"/>
    </row>
    <row r="341" spans="1:40">
      <c r="A341" s="916"/>
      <c r="B341" s="928"/>
      <c r="C341" s="918"/>
      <c r="D341" s="918"/>
      <c r="E341" s="917"/>
      <c r="F341" s="918"/>
      <c r="G341" s="918"/>
      <c r="H341" s="180" t="s">
        <v>176</v>
      </c>
      <c r="I341" s="185" t="s">
        <v>48</v>
      </c>
      <c r="J341" s="939"/>
      <c r="K341" s="940"/>
      <c r="L341" s="925"/>
      <c r="M341" s="925"/>
      <c r="N341" s="917"/>
      <c r="O341" s="918"/>
      <c r="P341" s="934"/>
      <c r="Q341" s="919"/>
      <c r="R341" s="934"/>
      <c r="S341" s="934"/>
      <c r="T341" s="934"/>
      <c r="U341" s="919"/>
      <c r="V341" s="934"/>
      <c r="W341" s="934"/>
      <c r="X341" s="934"/>
      <c r="Y341" s="918"/>
      <c r="Z341" s="916"/>
      <c r="AA341" s="918"/>
      <c r="AB341" s="935"/>
      <c r="AC341" s="923"/>
      <c r="AD341" s="923"/>
      <c r="AE341" s="925"/>
      <c r="AF341" s="925"/>
      <c r="AG341" s="925"/>
      <c r="AH341" s="925"/>
      <c r="AI341" s="925"/>
      <c r="AJ341" s="920"/>
      <c r="AK341" s="926"/>
      <c r="AL341" s="926"/>
      <c r="AM341" s="927"/>
      <c r="AN341" s="914"/>
    </row>
    <row r="342" spans="1:40">
      <c r="A342" s="916"/>
      <c r="B342" s="928"/>
      <c r="C342" s="918"/>
      <c r="D342" s="918"/>
      <c r="E342" s="917" t="s">
        <v>575</v>
      </c>
      <c r="F342" s="918"/>
      <c r="G342" s="918"/>
      <c r="H342" s="180" t="s">
        <v>174</v>
      </c>
      <c r="I342" s="185" t="s">
        <v>48</v>
      </c>
      <c r="J342" s="939"/>
      <c r="K342" s="940"/>
      <c r="L342" s="925"/>
      <c r="M342" s="925"/>
      <c r="N342" s="917" t="s">
        <v>576</v>
      </c>
      <c r="O342" s="918"/>
      <c r="P342" s="181" t="s">
        <v>179</v>
      </c>
      <c r="Q342" s="182"/>
      <c r="R342" s="181" t="str">
        <f>+IFERROR(VLOOKUP(Q342,[3]DATOS!$E$2:$F$17,2,FALSE),"")</f>
        <v/>
      </c>
      <c r="S342" s="934">
        <f>SUM(R342:R348)</f>
        <v>0</v>
      </c>
      <c r="T342" s="934" t="str">
        <f>+IF(AND(S342&lt;=100,S342&gt;=96),"Fuerte",IF(AND(S342&lt;=95,S342&gt;=86),"Moderado",IF(AND(S342&lt;=85,J342&gt;=0),"Débil"," ")))</f>
        <v>Débil</v>
      </c>
      <c r="U342" s="919"/>
      <c r="V342" s="934">
        <f>IF(AND(EXACT(T342,"Fuerte"),(EXACT(U342,"Fuerte"))),"Fuerte",IF(AND(EXACT(T342,"Fuerte"),(EXACT(U342,"Moderado"))),"Moderado",IF(AND(EXACT(T342,"Fuerte"),(EXACT(U342,"Débil"))),"Débil",IF(AND(EXACT(T342,"Moderado"),(EXACT(U342,"Fuerte"))),"Moderado",IF(AND(EXACT(T342,"Moderado"),(EXACT(U342,"Moderado"))),"Moderado",IF(AND(EXACT(T342,"Moderado"),(EXACT(U342,"Débil"))),"Débil",IF(AND(EXACT(T342,"Débil"),(EXACT(U342,"Fuerte"))),"Débil",IF(AND(EXACT(T342,"Débil"),(EXACT(U342,"Moderado"))),"Débil",IF(AND(EXACT(T342,"Débil"),(EXACT(U342,"Débil"))),"Débil",)))))))))</f>
        <v>0</v>
      </c>
      <c r="W342" s="934" t="b">
        <f>IF(V342="Fuerte",100,IF(V342="Moderado",50,IF(V342="Débil",0)))</f>
        <v>0</v>
      </c>
      <c r="X342" s="934"/>
      <c r="Y342" s="918"/>
      <c r="Z342" s="916"/>
      <c r="AA342" s="918"/>
      <c r="AB342" s="935"/>
      <c r="AC342" s="923"/>
      <c r="AD342" s="923"/>
      <c r="AE342" s="925"/>
      <c r="AF342" s="925"/>
      <c r="AG342" s="925"/>
      <c r="AH342" s="925"/>
      <c r="AI342" s="925"/>
      <c r="AJ342" s="920" t="s">
        <v>834</v>
      </c>
      <c r="AK342" s="926"/>
      <c r="AL342" s="926"/>
      <c r="AM342" s="927"/>
      <c r="AN342" s="914" t="s">
        <v>835</v>
      </c>
    </row>
    <row r="343" spans="1:40">
      <c r="A343" s="916"/>
      <c r="B343" s="928"/>
      <c r="C343" s="918"/>
      <c r="D343" s="918"/>
      <c r="E343" s="917"/>
      <c r="F343" s="918"/>
      <c r="G343" s="918"/>
      <c r="H343" s="183" t="s">
        <v>172</v>
      </c>
      <c r="I343" s="185" t="s">
        <v>48</v>
      </c>
      <c r="J343" s="939"/>
      <c r="K343" s="940"/>
      <c r="L343" s="925"/>
      <c r="M343" s="925"/>
      <c r="N343" s="917"/>
      <c r="O343" s="918"/>
      <c r="P343" s="181" t="s">
        <v>177</v>
      </c>
      <c r="Q343" s="182"/>
      <c r="R343" s="181" t="str">
        <f>+IFERROR(VLOOKUP(Q343,[3]DATOS!$E$2:$F$17,2,FALSE),"")</f>
        <v/>
      </c>
      <c r="S343" s="934"/>
      <c r="T343" s="934"/>
      <c r="U343" s="919"/>
      <c r="V343" s="934"/>
      <c r="W343" s="934"/>
      <c r="X343" s="934"/>
      <c r="Y343" s="918"/>
      <c r="Z343" s="916"/>
      <c r="AA343" s="918"/>
      <c r="AB343" s="935"/>
      <c r="AC343" s="923"/>
      <c r="AD343" s="923"/>
      <c r="AE343" s="925"/>
      <c r="AF343" s="925"/>
      <c r="AG343" s="925"/>
      <c r="AH343" s="925"/>
      <c r="AI343" s="925"/>
      <c r="AJ343" s="920"/>
      <c r="AK343" s="926"/>
      <c r="AL343" s="926"/>
      <c r="AM343" s="927"/>
      <c r="AN343" s="914"/>
    </row>
    <row r="344" spans="1:40">
      <c r="A344" s="916"/>
      <c r="B344" s="928"/>
      <c r="C344" s="918"/>
      <c r="D344" s="918"/>
      <c r="E344" s="917"/>
      <c r="F344" s="918"/>
      <c r="G344" s="918"/>
      <c r="H344" s="183" t="s">
        <v>169</v>
      </c>
      <c r="I344" s="185" t="s">
        <v>48</v>
      </c>
      <c r="J344" s="939"/>
      <c r="K344" s="940"/>
      <c r="L344" s="925"/>
      <c r="M344" s="925"/>
      <c r="N344" s="917"/>
      <c r="O344" s="918"/>
      <c r="P344" s="181" t="s">
        <v>175</v>
      </c>
      <c r="Q344" s="182"/>
      <c r="R344" s="181" t="str">
        <f>+IFERROR(VLOOKUP(Q344,[3]DATOS!$E$2:$F$17,2,FALSE),"")</f>
        <v/>
      </c>
      <c r="S344" s="934"/>
      <c r="T344" s="934"/>
      <c r="U344" s="919"/>
      <c r="V344" s="934"/>
      <c r="W344" s="934"/>
      <c r="X344" s="934"/>
      <c r="Y344" s="918"/>
      <c r="Z344" s="916"/>
      <c r="AA344" s="918"/>
      <c r="AB344" s="935"/>
      <c r="AC344" s="923"/>
      <c r="AD344" s="923"/>
      <c r="AE344" s="925"/>
      <c r="AF344" s="925"/>
      <c r="AG344" s="925"/>
      <c r="AH344" s="925"/>
      <c r="AI344" s="925"/>
      <c r="AJ344" s="920"/>
      <c r="AK344" s="926"/>
      <c r="AL344" s="926"/>
      <c r="AM344" s="927"/>
      <c r="AN344" s="914"/>
    </row>
    <row r="345" spans="1:40">
      <c r="A345" s="916"/>
      <c r="B345" s="928"/>
      <c r="C345" s="918"/>
      <c r="D345" s="918"/>
      <c r="E345" s="917"/>
      <c r="F345" s="918"/>
      <c r="G345" s="918"/>
      <c r="H345" s="183" t="s">
        <v>167</v>
      </c>
      <c r="I345" s="185" t="s">
        <v>48</v>
      </c>
      <c r="J345" s="939"/>
      <c r="K345" s="940"/>
      <c r="L345" s="925"/>
      <c r="M345" s="925"/>
      <c r="N345" s="917"/>
      <c r="O345" s="918"/>
      <c r="P345" s="181" t="s">
        <v>173</v>
      </c>
      <c r="Q345" s="182"/>
      <c r="R345" s="181" t="str">
        <f>+IFERROR(VLOOKUP(Q345,[3]DATOS!$E$2:$F$17,2,FALSE),"")</f>
        <v/>
      </c>
      <c r="S345" s="934"/>
      <c r="T345" s="934"/>
      <c r="U345" s="919"/>
      <c r="V345" s="934"/>
      <c r="W345" s="934"/>
      <c r="X345" s="934"/>
      <c r="Y345" s="918"/>
      <c r="Z345" s="916"/>
      <c r="AA345" s="918"/>
      <c r="AB345" s="935"/>
      <c r="AC345" s="923"/>
      <c r="AD345" s="923"/>
      <c r="AE345" s="925"/>
      <c r="AF345" s="925"/>
      <c r="AG345" s="925"/>
      <c r="AH345" s="925"/>
      <c r="AI345" s="925"/>
      <c r="AJ345" s="920"/>
      <c r="AK345" s="926"/>
      <c r="AL345" s="926"/>
      <c r="AM345" s="927"/>
      <c r="AN345" s="914"/>
    </row>
    <row r="346" spans="1:40">
      <c r="A346" s="916"/>
      <c r="B346" s="928"/>
      <c r="C346" s="918"/>
      <c r="D346" s="918"/>
      <c r="E346" s="917"/>
      <c r="F346" s="918"/>
      <c r="G346" s="918"/>
      <c r="H346" s="183" t="s">
        <v>166</v>
      </c>
      <c r="I346" s="185" t="s">
        <v>49</v>
      </c>
      <c r="J346" s="939"/>
      <c r="K346" s="940"/>
      <c r="L346" s="925"/>
      <c r="M346" s="925"/>
      <c r="N346" s="917"/>
      <c r="O346" s="918"/>
      <c r="P346" s="181" t="s">
        <v>171</v>
      </c>
      <c r="Q346" s="182"/>
      <c r="R346" s="181" t="str">
        <f>+IFERROR(VLOOKUP(Q346,[3]DATOS!$E$2:$F$17,2,FALSE),"")</f>
        <v/>
      </c>
      <c r="S346" s="934"/>
      <c r="T346" s="934"/>
      <c r="U346" s="919"/>
      <c r="V346" s="934"/>
      <c r="W346" s="934"/>
      <c r="X346" s="934"/>
      <c r="Y346" s="918"/>
      <c r="Z346" s="916"/>
      <c r="AA346" s="918"/>
      <c r="AB346" s="935"/>
      <c r="AC346" s="923"/>
      <c r="AD346" s="923"/>
      <c r="AE346" s="925"/>
      <c r="AF346" s="925"/>
      <c r="AG346" s="925"/>
      <c r="AH346" s="925"/>
      <c r="AI346" s="925"/>
      <c r="AJ346" s="920"/>
      <c r="AK346" s="926"/>
      <c r="AL346" s="926"/>
      <c r="AM346" s="927"/>
      <c r="AN346" s="914"/>
    </row>
    <row r="347" spans="1:40">
      <c r="A347" s="916"/>
      <c r="B347" s="928"/>
      <c r="C347" s="918"/>
      <c r="D347" s="918"/>
      <c r="E347" s="917"/>
      <c r="F347" s="918"/>
      <c r="G347" s="918"/>
      <c r="H347" s="183" t="s">
        <v>165</v>
      </c>
      <c r="I347" s="185" t="s">
        <v>49</v>
      </c>
      <c r="J347" s="939"/>
      <c r="K347" s="940"/>
      <c r="L347" s="925"/>
      <c r="M347" s="925"/>
      <c r="N347" s="917"/>
      <c r="O347" s="918"/>
      <c r="P347" s="181" t="s">
        <v>170</v>
      </c>
      <c r="Q347" s="182"/>
      <c r="R347" s="181" t="str">
        <f>+IFERROR(VLOOKUP(Q347,[3]DATOS!$E$2:$F$17,2,FALSE),"")</f>
        <v/>
      </c>
      <c r="S347" s="934"/>
      <c r="T347" s="934"/>
      <c r="U347" s="919"/>
      <c r="V347" s="934"/>
      <c r="W347" s="934"/>
      <c r="X347" s="934"/>
      <c r="Y347" s="918"/>
      <c r="Z347" s="916"/>
      <c r="AA347" s="918"/>
      <c r="AB347" s="935"/>
      <c r="AC347" s="923"/>
      <c r="AD347" s="923"/>
      <c r="AE347" s="925"/>
      <c r="AF347" s="925"/>
      <c r="AG347" s="925"/>
      <c r="AH347" s="925"/>
      <c r="AI347" s="925"/>
      <c r="AJ347" s="920"/>
      <c r="AK347" s="926"/>
      <c r="AL347" s="926"/>
      <c r="AM347" s="927"/>
      <c r="AN347" s="914"/>
    </row>
    <row r="348" spans="1:40">
      <c r="A348" s="916"/>
      <c r="B348" s="928"/>
      <c r="C348" s="918"/>
      <c r="D348" s="918"/>
      <c r="E348" s="917"/>
      <c r="F348" s="918"/>
      <c r="G348" s="918"/>
      <c r="H348" s="183" t="s">
        <v>164</v>
      </c>
      <c r="I348" s="185" t="s">
        <v>49</v>
      </c>
      <c r="J348" s="939"/>
      <c r="K348" s="940"/>
      <c r="L348" s="925"/>
      <c r="M348" s="925"/>
      <c r="N348" s="917"/>
      <c r="O348" s="918"/>
      <c r="P348" s="181" t="s">
        <v>168</v>
      </c>
      <c r="Q348" s="182"/>
      <c r="R348" s="181" t="str">
        <f>+IFERROR(VLOOKUP(Q348,[3]DATOS!$E$2:$F$17,2,FALSE),"")</f>
        <v/>
      </c>
      <c r="S348" s="934"/>
      <c r="T348" s="934"/>
      <c r="U348" s="919"/>
      <c r="V348" s="934"/>
      <c r="W348" s="934"/>
      <c r="X348" s="934"/>
      <c r="Y348" s="918"/>
      <c r="Z348" s="916"/>
      <c r="AA348" s="918"/>
      <c r="AB348" s="935"/>
      <c r="AC348" s="923"/>
      <c r="AD348" s="923"/>
      <c r="AE348" s="925"/>
      <c r="AF348" s="925"/>
      <c r="AG348" s="925"/>
      <c r="AH348" s="925"/>
      <c r="AI348" s="925"/>
      <c r="AJ348" s="920"/>
      <c r="AK348" s="926"/>
      <c r="AL348" s="926"/>
      <c r="AM348" s="927"/>
      <c r="AN348" s="914"/>
    </row>
    <row r="349" spans="1:40">
      <c r="A349" s="916"/>
      <c r="B349" s="928"/>
      <c r="C349" s="918"/>
      <c r="D349" s="918"/>
      <c r="E349" s="917"/>
      <c r="F349" s="918"/>
      <c r="G349" s="918"/>
      <c r="H349" s="183" t="s">
        <v>163</v>
      </c>
      <c r="I349" s="185" t="s">
        <v>49</v>
      </c>
      <c r="J349" s="939"/>
      <c r="K349" s="940"/>
      <c r="L349" s="925"/>
      <c r="M349" s="925"/>
      <c r="N349" s="917"/>
      <c r="O349" s="918"/>
      <c r="P349" s="181"/>
      <c r="Q349" s="182"/>
      <c r="R349" s="181"/>
      <c r="S349" s="934"/>
      <c r="T349" s="934"/>
      <c r="U349" s="919"/>
      <c r="V349" s="934"/>
      <c r="W349" s="934"/>
      <c r="X349" s="934"/>
      <c r="Y349" s="918"/>
      <c r="Z349" s="916"/>
      <c r="AA349" s="918"/>
      <c r="AB349" s="935"/>
      <c r="AC349" s="923"/>
      <c r="AD349" s="923"/>
      <c r="AE349" s="925"/>
      <c r="AF349" s="925"/>
      <c r="AG349" s="925"/>
      <c r="AH349" s="925"/>
      <c r="AI349" s="925"/>
      <c r="AJ349" s="920"/>
      <c r="AK349" s="926"/>
      <c r="AL349" s="926"/>
      <c r="AM349" s="927"/>
      <c r="AN349" s="914"/>
    </row>
    <row r="350" spans="1:40">
      <c r="A350" s="916">
        <v>19</v>
      </c>
      <c r="B350" s="928" t="s">
        <v>847</v>
      </c>
      <c r="C350" s="918" t="s">
        <v>1023</v>
      </c>
      <c r="D350" s="918" t="s">
        <v>32</v>
      </c>
      <c r="E350" s="1023" t="s">
        <v>1024</v>
      </c>
      <c r="F350" s="918" t="s">
        <v>836</v>
      </c>
      <c r="G350" s="918" t="s">
        <v>38</v>
      </c>
      <c r="H350" s="180" t="s">
        <v>194</v>
      </c>
      <c r="I350" s="185" t="s">
        <v>48</v>
      </c>
      <c r="J350" s="939">
        <f>COUNTIF(I350:I368,"Si")</f>
        <v>9</v>
      </c>
      <c r="K350" s="940" t="str">
        <f>+IF(AND(J350&lt;6,J350&gt;0),"Moderado",IF(AND(J350&lt;12,J350&gt;5),"Mayor",IF(AND(J350&lt;20,J350&gt;11),"Catastrófico","Responda las Preguntas de Impacto")))</f>
        <v>Mayor</v>
      </c>
      <c r="L350" s="925" t="str">
        <f>IF(AND(EXACT(G350,"Rara vez"),(EXACT(K350,"Moderado"))),"Moderado",IF(AND(EXACT(G350,"Rara vez"),(EXACT(K350,"Mayor"))),"Alto",IF(AND(EXACT(G350,"Rara vez"),(EXACT(K350,"Catastrófico"))),"Extremo",IF(AND(EXACT(G350,"Improbable"),(EXACT(K350,"Moderado"))),"Moderado",IF(AND(EXACT(G350,"Improbable"),(EXACT(K350,"Mayor"))),"Alto",IF(AND(EXACT(G350,"Improbable"),(EXACT(K350,"Catastrófico"))),"Extremo",IF(AND(EXACT(G350,"Posible"),(EXACT(K350,"Moderado"))),"Alto",IF(AND(EXACT(G350,"Posible"),(EXACT(K350,"Mayor"))),"Extremo",IF(AND(EXACT(G350,"Posible"),(EXACT(K350,"Catastrófico"))),"Extremo",IF(AND(EXACT(G350,"Probable"),(EXACT(K350,"Moderado"))),"Alto",IF(AND(EXACT(G350,"Probable"),(EXACT(K350,"Mayor"))),"Extremo",IF(AND(EXACT(G350,"Probable"),(EXACT(K350,"Catastrófico"))),"Extremo",IF(AND(EXACT(G350,"Casi Seguro"),(EXACT(K350,"Moderado"))),"Extremo",IF(AND(EXACT(G350,"Casi Seguro"),(EXACT(K350,"Mayor"))),"Extremo",IF(AND(EXACT(G350,"Casi Seguro"),(EXACT(K350,"Catastrófico"))),"Extremo","")))))))))))))))</f>
        <v>Extremo</v>
      </c>
      <c r="M350" s="925" t="str">
        <f>IF(EXACT(L350,"Bajo"),"Evitar el Riesgo, Reducir el Riesgo, Compartir el Riesgo",IF(EXACT(L350,"Moderado"),"Evitar el Riesgo, Reducir el Riesgo, Compartir el Riesgo",IF(EXACT(L350,"Alto"),"Evitar el Riesgo, Reducir el Riesgo, Compartir el Riesgo",IF(EXACT(L350,"Extremo"),"Evitar el Riesgo, Reducir el Riesgo, Compartir el Riesgo",""))))</f>
        <v>Evitar el Riesgo, Reducir el Riesgo, Compartir el Riesgo</v>
      </c>
      <c r="N350" s="917" t="s">
        <v>837</v>
      </c>
      <c r="O350" s="918" t="s">
        <v>65</v>
      </c>
      <c r="P350" s="181" t="s">
        <v>179</v>
      </c>
      <c r="Q350" s="182" t="s">
        <v>76</v>
      </c>
      <c r="R350" s="181">
        <f>+IFERROR(VLOOKUP(Q350,[3]DATOS!$E$2:$F$17,2,FALSE),"")</f>
        <v>15</v>
      </c>
      <c r="S350" s="934">
        <f>SUM(R350:R356)</f>
        <v>100</v>
      </c>
      <c r="T350" s="934" t="str">
        <f>+IF(AND(S350&lt;=100,S350&gt;=96),"Fuerte",IF(AND(S350&lt;=95,S350&gt;=86),"Moderado",IF(AND(S350&lt;=85,J350&gt;=0),"Débil"," ")))</f>
        <v>Fuerte</v>
      </c>
      <c r="U350" s="919" t="s">
        <v>90</v>
      </c>
      <c r="V350" s="934" t="str">
        <f>IF(AND(EXACT(T350,"Fuerte"),(EXACT(U350,"Fuerte"))),"Fuerte",IF(AND(EXACT(T350,"Fuerte"),(EXACT(U350,"Moderado"))),"Moderado",IF(AND(EXACT(T350,"Fuerte"),(EXACT(U350,"Débil"))),"Débil",IF(AND(EXACT(T350,"Moderado"),(EXACT(U350,"Fuerte"))),"Moderado",IF(AND(EXACT(T350,"Moderado"),(EXACT(U350,"Moderado"))),"Moderado",IF(AND(EXACT(T350,"Moderado"),(EXACT(U350,"Débil"))),"Débil",IF(AND(EXACT(T350,"Débil"),(EXACT(U350,"Fuerte"))),"Débil",IF(AND(EXACT(T350,"Débil"),(EXACT(U350,"Moderado"))),"Débil",IF(AND(EXACT(T350,"Débil"),(EXACT(U350,"Débil"))),"Débil",)))))))))</f>
        <v>Fuerte</v>
      </c>
      <c r="W350" s="934">
        <f>IF(V350="Fuerte",100,IF(V350="Moderado",50,IF(V350="Débil",0)))</f>
        <v>100</v>
      </c>
      <c r="X350" s="934">
        <f>AVERAGE(W350:W368)</f>
        <v>100</v>
      </c>
      <c r="Y350" s="918" t="s">
        <v>838</v>
      </c>
      <c r="Z350" s="916" t="s">
        <v>839</v>
      </c>
      <c r="AA350" s="921" t="s">
        <v>1025</v>
      </c>
      <c r="AB350" s="935" t="str">
        <f>+IF(X350=100,"Fuerte",IF(AND(X350&lt;=99,X350&gt;=50),"Moderado",IF(X350&lt;50,"Débil"," ")))</f>
        <v>Fuerte</v>
      </c>
      <c r="AC350" s="923" t="s">
        <v>95</v>
      </c>
      <c r="AD350" s="923" t="s">
        <v>96</v>
      </c>
      <c r="AE350" s="925" t="str">
        <f>IF(AND(OR(AD350="Directamente",AD350="Indirectamente",AD350="No Disminuye"),(AB350="Fuerte"),(AC350="Directamente"),(OR(G350="Rara vez",G350="Improbable",G350="Posible"))),"Rara vez",IF(AND(OR(AD350="Directamente",AD350="Indirectamente",AD350="No Disminuye"),(AB350="Fuerte"),(AC350="Directamente"),(G350="Probable")),"Improbable",IF(AND(OR(AD350="Directamente",AD350="Indirectamente",AD350="No Disminuye"),(AB350="Fuerte"),(AC350="Directamente"),(G350="Casi Seguro")),"Posible",IF(AND(AD350="Directamente",AC350="No disminuye",AB350="Fuerte"),G350,IF(AND(OR(AD350="Directamente",AD350="Indirectamente",AD350="No Disminuye"),AB350="Moderado",AC350="Directamente",(OR(G350="Rara vez",G350="Improbable"))),"Rara vez",IF(AND(OR(AD350="Directamente",AD350="Indirectamente",AD350="No Disminuye"),(AB350="Moderado"),(AC350="Directamente"),(G350="Posible")),"Improbable",IF(AND(OR(AD350="Directamente",AD350="Indirectamente",AD350="No Disminuye"),(AB350="Moderado"),(AC350="Directamente"),(G350="Probable")),"Posible",IF(AND(OR(AD350="Directamente",AD350="Indirectamente",AD350="No Disminuye"),(AB350="Moderado"),(AC350="Directamente"),(G350="Casi Seguro")),"Probable",IF(AND(AD350="Directamente",AC350="No disminuye",AB350="Moderado"),G350,IF(AB350="Débil",G350," ESTA COMBINACION NO ESTÁ CONTEMPLADA EN LA METODOLOGÍA "))))))))))</f>
        <v>Rara vez</v>
      </c>
      <c r="AF350" s="925" t="str">
        <f>IF(AND(OR(AD350="Directamente",AD350="Indirectamente",AD350="No Disminuye"),AB350="Moderado",AC350="Directamente",(OR(G350="Raro",G350="Improbable"))),"Raro",IF(AND(OR(AD350="Directamente",AD350="Indirectamente",AD350="No Disminuye"),(AB350="Moderado"),(AC350="Directamente"),(G350="Posible")),"Improbable",IF(AND(OR(AD350="Directamente",AD350="Indirectamente",AD350="No Disminuye"),(AB350="Moderado"),(AC350="Directamente"),(G350="Probable")),"Posible",IF(AND(OR(AD350="Directamente",AD350="Indirectamente",AD350="No Disminuye"),(AB350="Moderado"),(AC350="Directamente"),(G350="Casi Seguro")),"Probable",IF(AND(AD350="Directamente",AC350="No disminuye",AB350="Moderado"),G350," ")))))</f>
        <v xml:space="preserve"> </v>
      </c>
      <c r="AG350" s="925" t="str">
        <f>K350</f>
        <v>Mayor</v>
      </c>
      <c r="AH350" s="925" t="str">
        <f>IF(AND(EXACT(AE350,"Rara vez"),(EXACT(AG350,"Moderado"))),"Moderado",IF(AND(EXACT(AE350,"Rara vez"),(EXACT(AG350,"Mayor"))),"Alto",IF(AND(EXACT(AE350,"Rara vez"),(EXACT(AG350,"Catastrófico"))),"Extremo",IF(AND(EXACT(AE350,"Improbable"),(EXACT(AG350,"Moderado"))),"Moderado",IF(AND(EXACT(AE350,"Improbable"),(EXACT(AG350,"Mayor"))),"Alto",IF(AND(EXACT(AE350,"Improbable"),(EXACT(AG350,"Catastrófico"))),"Extremo",IF(AND(EXACT(AE350,"Posible"),(EXACT(AG350,"Moderado"))),"Alto",IF(AND(EXACT(AE350,"Posible"),(EXACT(AG350,"Mayor"))),"Extremo",IF(AND(EXACT(AE350,"Posible"),(EXACT(AG350,"Catastrófico"))),"Extremo",IF(AND(EXACT(AE350,"Probable"),(EXACT(AG350,"Moderado"))),"Alto",IF(AND(EXACT(AE350,"Probable"),(EXACT(AG350,"Mayor"))),"Extremo",IF(AND(EXACT(AE350,"Probable"),(EXACT(AG350,"Catastrófico"))),"Extremo",IF(AND(EXACT(AE350,"Casi Seguro"),(EXACT(AG350,"Moderado"))),"Extremo",IF(AND(EXACT(AE350,"Casi Seguro"),(EXACT(AG350,"Mayor"))),"Extremo",IF(AND(EXACT(AE350,"Casi Seguro"),(EXACT(AG350,"Catastrófico"))),"Extremo","")))))))))))))))</f>
        <v>Alto</v>
      </c>
      <c r="AI350" s="925" t="str">
        <f>IF(EXACT(L350,"Bajo"),"Evitar el Riesgo, Reducir el Riesgo, Compartir el Riesg",IF(EXACT(L350,"Moderado"),"Evitar el Riesgo, Reducir el Riesgo, Compartir el Riesgo",IF(EXACT(L350,"Alto"),"Evitar el Riesgo, Reducir el Riesgo, Compartir el Riesgo",IF(EXACT(L350,"Extremo"),"Evitar el Riesgo, Reducir el Riesgo, Compartir el Riesgo",""))))</f>
        <v>Evitar el Riesgo, Reducir el Riesgo, Compartir el Riesgo</v>
      </c>
      <c r="AJ350" s="927" t="s">
        <v>840</v>
      </c>
      <c r="AK350" s="926">
        <v>44228</v>
      </c>
      <c r="AL350" s="926">
        <v>44561</v>
      </c>
      <c r="AM350" s="927" t="s">
        <v>841</v>
      </c>
      <c r="AN350" s="918" t="s">
        <v>842</v>
      </c>
    </row>
    <row r="351" spans="1:40">
      <c r="A351" s="916"/>
      <c r="B351" s="928"/>
      <c r="C351" s="918"/>
      <c r="D351" s="918"/>
      <c r="E351" s="1023"/>
      <c r="F351" s="918"/>
      <c r="G351" s="918"/>
      <c r="H351" s="180" t="s">
        <v>187</v>
      </c>
      <c r="I351" s="185" t="s">
        <v>48</v>
      </c>
      <c r="J351" s="939"/>
      <c r="K351" s="940"/>
      <c r="L351" s="925"/>
      <c r="M351" s="925"/>
      <c r="N351" s="917"/>
      <c r="O351" s="918"/>
      <c r="P351" s="181" t="s">
        <v>177</v>
      </c>
      <c r="Q351" s="182" t="s">
        <v>78</v>
      </c>
      <c r="R351" s="181">
        <f>+IFERROR(VLOOKUP(Q351,[3]DATOS!$E$2:$F$17,2,FALSE),"")</f>
        <v>15</v>
      </c>
      <c r="S351" s="934"/>
      <c r="T351" s="934"/>
      <c r="U351" s="919"/>
      <c r="V351" s="934"/>
      <c r="W351" s="934"/>
      <c r="X351" s="934"/>
      <c r="Y351" s="918"/>
      <c r="Z351" s="916"/>
      <c r="AA351" s="921"/>
      <c r="AB351" s="935"/>
      <c r="AC351" s="923"/>
      <c r="AD351" s="923"/>
      <c r="AE351" s="925"/>
      <c r="AF351" s="925"/>
      <c r="AG351" s="925"/>
      <c r="AH351" s="925"/>
      <c r="AI351" s="925"/>
      <c r="AJ351" s="927"/>
      <c r="AK351" s="926"/>
      <c r="AL351" s="926"/>
      <c r="AM351" s="927"/>
      <c r="AN351" s="918"/>
    </row>
    <row r="352" spans="1:40">
      <c r="A352" s="916"/>
      <c r="B352" s="928"/>
      <c r="C352" s="918"/>
      <c r="D352" s="918"/>
      <c r="E352" s="1023"/>
      <c r="F352" s="918"/>
      <c r="G352" s="918"/>
      <c r="H352" s="180" t="s">
        <v>186</v>
      </c>
      <c r="I352" s="185" t="s">
        <v>49</v>
      </c>
      <c r="J352" s="939"/>
      <c r="K352" s="940"/>
      <c r="L352" s="925"/>
      <c r="M352" s="925"/>
      <c r="N352" s="917"/>
      <c r="O352" s="918"/>
      <c r="P352" s="181" t="s">
        <v>175</v>
      </c>
      <c r="Q352" s="182" t="s">
        <v>80</v>
      </c>
      <c r="R352" s="181">
        <f>+IFERROR(VLOOKUP(Q352,[3]DATOS!$E$2:$F$17,2,FALSE),"")</f>
        <v>15</v>
      </c>
      <c r="S352" s="934"/>
      <c r="T352" s="934"/>
      <c r="U352" s="919"/>
      <c r="V352" s="934"/>
      <c r="W352" s="934"/>
      <c r="X352" s="934"/>
      <c r="Y352" s="918"/>
      <c r="Z352" s="916"/>
      <c r="AA352" s="921"/>
      <c r="AB352" s="935"/>
      <c r="AC352" s="923"/>
      <c r="AD352" s="923"/>
      <c r="AE352" s="925"/>
      <c r="AF352" s="925"/>
      <c r="AG352" s="925"/>
      <c r="AH352" s="925"/>
      <c r="AI352" s="925"/>
      <c r="AJ352" s="927"/>
      <c r="AK352" s="926"/>
      <c r="AL352" s="926"/>
      <c r="AM352" s="927"/>
      <c r="AN352" s="918"/>
    </row>
    <row r="353" spans="1:40">
      <c r="A353" s="916"/>
      <c r="B353" s="928"/>
      <c r="C353" s="918"/>
      <c r="D353" s="918"/>
      <c r="E353" s="1023"/>
      <c r="F353" s="918"/>
      <c r="G353" s="918"/>
      <c r="H353" s="180" t="s">
        <v>185</v>
      </c>
      <c r="I353" s="185" t="s">
        <v>49</v>
      </c>
      <c r="J353" s="939"/>
      <c r="K353" s="940"/>
      <c r="L353" s="925"/>
      <c r="M353" s="925"/>
      <c r="N353" s="917"/>
      <c r="O353" s="918"/>
      <c r="P353" s="181" t="s">
        <v>173</v>
      </c>
      <c r="Q353" s="182" t="s">
        <v>82</v>
      </c>
      <c r="R353" s="181">
        <f>+IFERROR(VLOOKUP(Q353,[3]DATOS!$E$2:$F$17,2,FALSE),"")</f>
        <v>15</v>
      </c>
      <c r="S353" s="934"/>
      <c r="T353" s="934"/>
      <c r="U353" s="919"/>
      <c r="V353" s="934"/>
      <c r="W353" s="934"/>
      <c r="X353" s="934"/>
      <c r="Y353" s="918"/>
      <c r="Z353" s="916"/>
      <c r="AA353" s="921"/>
      <c r="AB353" s="935"/>
      <c r="AC353" s="923"/>
      <c r="AD353" s="923"/>
      <c r="AE353" s="925"/>
      <c r="AF353" s="925"/>
      <c r="AG353" s="925"/>
      <c r="AH353" s="925"/>
      <c r="AI353" s="925"/>
      <c r="AJ353" s="927"/>
      <c r="AK353" s="926"/>
      <c r="AL353" s="926"/>
      <c r="AM353" s="927"/>
      <c r="AN353" s="918"/>
    </row>
    <row r="354" spans="1:40">
      <c r="A354" s="916"/>
      <c r="B354" s="928"/>
      <c r="C354" s="918"/>
      <c r="D354" s="918"/>
      <c r="E354" s="1023"/>
      <c r="F354" s="918"/>
      <c r="G354" s="918"/>
      <c r="H354" s="180" t="s">
        <v>184</v>
      </c>
      <c r="I354" s="185" t="s">
        <v>48</v>
      </c>
      <c r="J354" s="939"/>
      <c r="K354" s="940"/>
      <c r="L354" s="925"/>
      <c r="M354" s="925"/>
      <c r="N354" s="917"/>
      <c r="O354" s="918"/>
      <c r="P354" s="181" t="s">
        <v>171</v>
      </c>
      <c r="Q354" s="182" t="s">
        <v>85</v>
      </c>
      <c r="R354" s="181">
        <f>+IFERROR(VLOOKUP(Q354,[3]DATOS!$E$2:$F$17,2,FALSE),"")</f>
        <v>15</v>
      </c>
      <c r="S354" s="934"/>
      <c r="T354" s="934"/>
      <c r="U354" s="919"/>
      <c r="V354" s="934"/>
      <c r="W354" s="934"/>
      <c r="X354" s="934"/>
      <c r="Y354" s="918"/>
      <c r="Z354" s="916"/>
      <c r="AA354" s="921"/>
      <c r="AB354" s="935"/>
      <c r="AC354" s="923"/>
      <c r="AD354" s="923"/>
      <c r="AE354" s="925"/>
      <c r="AF354" s="925"/>
      <c r="AG354" s="925"/>
      <c r="AH354" s="925"/>
      <c r="AI354" s="925"/>
      <c r="AJ354" s="927"/>
      <c r="AK354" s="926"/>
      <c r="AL354" s="926"/>
      <c r="AM354" s="927"/>
      <c r="AN354" s="918"/>
    </row>
    <row r="355" spans="1:40">
      <c r="A355" s="916"/>
      <c r="B355" s="928"/>
      <c r="C355" s="918"/>
      <c r="D355" s="918"/>
      <c r="E355" s="1023"/>
      <c r="F355" s="918"/>
      <c r="G355" s="918"/>
      <c r="H355" s="180" t="s">
        <v>183</v>
      </c>
      <c r="I355" s="185" t="s">
        <v>48</v>
      </c>
      <c r="J355" s="939"/>
      <c r="K355" s="940"/>
      <c r="L355" s="925"/>
      <c r="M355" s="925"/>
      <c r="N355" s="917"/>
      <c r="O355" s="918"/>
      <c r="P355" s="181" t="s">
        <v>170</v>
      </c>
      <c r="Q355" s="182" t="s">
        <v>98</v>
      </c>
      <c r="R355" s="181">
        <f>+IFERROR(VLOOKUP(Q355,[3]DATOS!$E$2:$F$17,2,FALSE),"")</f>
        <v>15</v>
      </c>
      <c r="S355" s="934"/>
      <c r="T355" s="934"/>
      <c r="U355" s="919"/>
      <c r="V355" s="934"/>
      <c r="W355" s="934"/>
      <c r="X355" s="934"/>
      <c r="Y355" s="918"/>
      <c r="Z355" s="916"/>
      <c r="AA355" s="921"/>
      <c r="AB355" s="935"/>
      <c r="AC355" s="923"/>
      <c r="AD355" s="923"/>
      <c r="AE355" s="925"/>
      <c r="AF355" s="925"/>
      <c r="AG355" s="925"/>
      <c r="AH355" s="925"/>
      <c r="AI355" s="925"/>
      <c r="AJ355" s="927"/>
      <c r="AK355" s="926"/>
      <c r="AL355" s="926"/>
      <c r="AM355" s="927"/>
      <c r="AN355" s="918"/>
    </row>
    <row r="356" spans="1:40">
      <c r="A356" s="916"/>
      <c r="B356" s="928"/>
      <c r="C356" s="918"/>
      <c r="D356" s="918"/>
      <c r="E356" s="1023"/>
      <c r="F356" s="918"/>
      <c r="G356" s="918"/>
      <c r="H356" s="180" t="s">
        <v>182</v>
      </c>
      <c r="I356" s="185" t="s">
        <v>48</v>
      </c>
      <c r="J356" s="939"/>
      <c r="K356" s="940"/>
      <c r="L356" s="925"/>
      <c r="M356" s="925"/>
      <c r="N356" s="917"/>
      <c r="O356" s="918"/>
      <c r="P356" s="181" t="s">
        <v>168</v>
      </c>
      <c r="Q356" s="182" t="s">
        <v>87</v>
      </c>
      <c r="R356" s="181">
        <f>+IFERROR(VLOOKUP(Q356,[3]DATOS!$E$2:$F$17,2,FALSE),"")</f>
        <v>10</v>
      </c>
      <c r="S356" s="934"/>
      <c r="T356" s="934"/>
      <c r="U356" s="919"/>
      <c r="V356" s="934"/>
      <c r="W356" s="934"/>
      <c r="X356" s="934"/>
      <c r="Y356" s="918"/>
      <c r="Z356" s="916"/>
      <c r="AA356" s="921"/>
      <c r="AB356" s="935"/>
      <c r="AC356" s="923"/>
      <c r="AD356" s="923"/>
      <c r="AE356" s="925"/>
      <c r="AF356" s="925"/>
      <c r="AG356" s="925"/>
      <c r="AH356" s="925"/>
      <c r="AI356" s="925"/>
      <c r="AJ356" s="927"/>
      <c r="AK356" s="926"/>
      <c r="AL356" s="926"/>
      <c r="AM356" s="927"/>
      <c r="AN356" s="918"/>
    </row>
    <row r="357" spans="1:40" ht="30">
      <c r="A357" s="916"/>
      <c r="B357" s="928"/>
      <c r="C357" s="918"/>
      <c r="D357" s="918"/>
      <c r="E357" s="1023"/>
      <c r="F357" s="918"/>
      <c r="G357" s="918"/>
      <c r="H357" s="180" t="s">
        <v>181</v>
      </c>
      <c r="I357" s="185" t="s">
        <v>49</v>
      </c>
      <c r="J357" s="939"/>
      <c r="K357" s="940"/>
      <c r="L357" s="925"/>
      <c r="M357" s="925"/>
      <c r="N357" s="917"/>
      <c r="O357" s="918"/>
      <c r="P357" s="934"/>
      <c r="Q357" s="919"/>
      <c r="R357" s="934"/>
      <c r="S357" s="934"/>
      <c r="T357" s="934"/>
      <c r="U357" s="919"/>
      <c r="V357" s="934"/>
      <c r="W357" s="934"/>
      <c r="X357" s="934"/>
      <c r="Y357" s="918"/>
      <c r="Z357" s="916"/>
      <c r="AA357" s="921"/>
      <c r="AB357" s="935"/>
      <c r="AC357" s="923"/>
      <c r="AD357" s="923"/>
      <c r="AE357" s="925"/>
      <c r="AF357" s="925"/>
      <c r="AG357" s="925"/>
      <c r="AH357" s="925"/>
      <c r="AI357" s="925"/>
      <c r="AJ357" s="927"/>
      <c r="AK357" s="926"/>
      <c r="AL357" s="926"/>
      <c r="AM357" s="927"/>
      <c r="AN357" s="918"/>
    </row>
    <row r="358" spans="1:40">
      <c r="A358" s="916"/>
      <c r="B358" s="928"/>
      <c r="C358" s="918"/>
      <c r="D358" s="918"/>
      <c r="E358" s="1023"/>
      <c r="F358" s="918"/>
      <c r="G358" s="918"/>
      <c r="H358" s="180" t="s">
        <v>180</v>
      </c>
      <c r="I358" s="185" t="s">
        <v>48</v>
      </c>
      <c r="J358" s="939"/>
      <c r="K358" s="940"/>
      <c r="L358" s="925"/>
      <c r="M358" s="925"/>
      <c r="N358" s="917"/>
      <c r="O358" s="918"/>
      <c r="P358" s="934"/>
      <c r="Q358" s="919"/>
      <c r="R358" s="934"/>
      <c r="S358" s="934"/>
      <c r="T358" s="934"/>
      <c r="U358" s="919"/>
      <c r="V358" s="934"/>
      <c r="W358" s="934"/>
      <c r="X358" s="934"/>
      <c r="Y358" s="918"/>
      <c r="Z358" s="916"/>
      <c r="AA358" s="921"/>
      <c r="AB358" s="935"/>
      <c r="AC358" s="923"/>
      <c r="AD358" s="923"/>
      <c r="AE358" s="925"/>
      <c r="AF358" s="925"/>
      <c r="AG358" s="925"/>
      <c r="AH358" s="925"/>
      <c r="AI358" s="925"/>
      <c r="AJ358" s="927"/>
      <c r="AK358" s="926"/>
      <c r="AL358" s="926"/>
      <c r="AM358" s="927"/>
      <c r="AN358" s="918"/>
    </row>
    <row r="359" spans="1:40">
      <c r="A359" s="916"/>
      <c r="B359" s="928"/>
      <c r="C359" s="918"/>
      <c r="D359" s="918"/>
      <c r="E359" s="1023"/>
      <c r="F359" s="918"/>
      <c r="G359" s="918"/>
      <c r="H359" s="180" t="s">
        <v>178</v>
      </c>
      <c r="I359" s="185" t="s">
        <v>48</v>
      </c>
      <c r="J359" s="939"/>
      <c r="K359" s="940"/>
      <c r="L359" s="925"/>
      <c r="M359" s="925"/>
      <c r="N359" s="917"/>
      <c r="O359" s="918"/>
      <c r="P359" s="934"/>
      <c r="Q359" s="919"/>
      <c r="R359" s="934"/>
      <c r="S359" s="934"/>
      <c r="T359" s="934"/>
      <c r="U359" s="919"/>
      <c r="V359" s="934"/>
      <c r="W359" s="934"/>
      <c r="X359" s="934"/>
      <c r="Y359" s="918"/>
      <c r="Z359" s="916"/>
      <c r="AA359" s="921"/>
      <c r="AB359" s="935"/>
      <c r="AC359" s="923"/>
      <c r="AD359" s="923"/>
      <c r="AE359" s="925"/>
      <c r="AF359" s="925"/>
      <c r="AG359" s="925"/>
      <c r="AH359" s="925"/>
      <c r="AI359" s="925"/>
      <c r="AJ359" s="927"/>
      <c r="AK359" s="926"/>
      <c r="AL359" s="926"/>
      <c r="AM359" s="927"/>
      <c r="AN359" s="918"/>
    </row>
    <row r="360" spans="1:40">
      <c r="A360" s="916"/>
      <c r="B360" s="928"/>
      <c r="C360" s="918"/>
      <c r="D360" s="918"/>
      <c r="E360" s="1023"/>
      <c r="F360" s="918"/>
      <c r="G360" s="918"/>
      <c r="H360" s="180" t="s">
        <v>176</v>
      </c>
      <c r="I360" s="185" t="s">
        <v>48</v>
      </c>
      <c r="J360" s="939"/>
      <c r="K360" s="940"/>
      <c r="L360" s="925"/>
      <c r="M360" s="925"/>
      <c r="N360" s="917"/>
      <c r="O360" s="918"/>
      <c r="P360" s="934"/>
      <c r="Q360" s="919"/>
      <c r="R360" s="934"/>
      <c r="S360" s="934"/>
      <c r="T360" s="934"/>
      <c r="U360" s="919"/>
      <c r="V360" s="934"/>
      <c r="W360" s="934"/>
      <c r="X360" s="934"/>
      <c r="Y360" s="918"/>
      <c r="Z360" s="916"/>
      <c r="AA360" s="921"/>
      <c r="AB360" s="935"/>
      <c r="AC360" s="923"/>
      <c r="AD360" s="923"/>
      <c r="AE360" s="925"/>
      <c r="AF360" s="925"/>
      <c r="AG360" s="925"/>
      <c r="AH360" s="925"/>
      <c r="AI360" s="925"/>
      <c r="AJ360" s="927"/>
      <c r="AK360" s="926"/>
      <c r="AL360" s="926"/>
      <c r="AM360" s="927"/>
      <c r="AN360" s="918"/>
    </row>
    <row r="361" spans="1:40">
      <c r="A361" s="916"/>
      <c r="B361" s="928"/>
      <c r="C361" s="918"/>
      <c r="D361" s="918"/>
      <c r="E361" s="917" t="s">
        <v>843</v>
      </c>
      <c r="F361" s="918"/>
      <c r="G361" s="918"/>
      <c r="H361" s="180" t="s">
        <v>174</v>
      </c>
      <c r="I361" s="185" t="s">
        <v>48</v>
      </c>
      <c r="J361" s="939"/>
      <c r="K361" s="940"/>
      <c r="L361" s="925"/>
      <c r="M361" s="925"/>
      <c r="N361" s="917" t="s">
        <v>844</v>
      </c>
      <c r="O361" s="918" t="s">
        <v>65</v>
      </c>
      <c r="P361" s="181" t="s">
        <v>179</v>
      </c>
      <c r="Q361" s="182" t="s">
        <v>76</v>
      </c>
      <c r="R361" s="181">
        <f>+IFERROR(VLOOKUP(Q361,[3]DATOS!$E$2:$F$17,2,FALSE),"")</f>
        <v>15</v>
      </c>
      <c r="S361" s="934">
        <f>SUM(R361:R367)</f>
        <v>100</v>
      </c>
      <c r="T361" s="934" t="str">
        <f>+IF(AND(S361&lt;=100,S361&gt;=96),"Fuerte",IF(AND(S361&lt;=95,S361&gt;=86),"Moderado",IF(AND(S361&lt;=85,J361&gt;=0),"Débil"," ")))</f>
        <v>Fuerte</v>
      </c>
      <c r="U361" s="919"/>
      <c r="V361" s="934">
        <f>IF(AND(EXACT(T361,"Fuerte"),(EXACT(U361,"Fuerte"))),"Fuerte",IF(AND(EXACT(T361,"Fuerte"),(EXACT(U361,"Moderado"))),"Moderado",IF(AND(EXACT(T361,"Fuerte"),(EXACT(U361,"Débil"))),"Débil",IF(AND(EXACT(T361,"Moderado"),(EXACT(U361,"Fuerte"))),"Moderado",IF(AND(EXACT(T361,"Moderado"),(EXACT(U361,"Moderado"))),"Moderado",IF(AND(EXACT(T361,"Moderado"),(EXACT(U361,"Débil"))),"Débil",IF(AND(EXACT(T361,"Débil"),(EXACT(U361,"Fuerte"))),"Débil",IF(AND(EXACT(T361,"Débil"),(EXACT(U361,"Moderado"))),"Débil",IF(AND(EXACT(T361,"Débil"),(EXACT(U361,"Débil"))),"Débil",)))))))))</f>
        <v>0</v>
      </c>
      <c r="W361" s="934" t="b">
        <f>IF(V361="Fuerte",100,IF(V361="Moderado",50,IF(V361="Débil",0)))</f>
        <v>0</v>
      </c>
      <c r="X361" s="934"/>
      <c r="Y361" s="918"/>
      <c r="Z361" s="916"/>
      <c r="AA361" s="921"/>
      <c r="AB361" s="935"/>
      <c r="AC361" s="923"/>
      <c r="AD361" s="923"/>
      <c r="AE361" s="925"/>
      <c r="AF361" s="925"/>
      <c r="AG361" s="925"/>
      <c r="AH361" s="925"/>
      <c r="AI361" s="925"/>
      <c r="AJ361" s="927" t="s">
        <v>845</v>
      </c>
      <c r="AK361" s="926"/>
      <c r="AL361" s="926"/>
      <c r="AM361" s="927"/>
      <c r="AN361" s="918" t="s">
        <v>846</v>
      </c>
    </row>
    <row r="362" spans="1:40">
      <c r="A362" s="916"/>
      <c r="B362" s="928"/>
      <c r="C362" s="918"/>
      <c r="D362" s="918"/>
      <c r="E362" s="917"/>
      <c r="F362" s="918"/>
      <c r="G362" s="918"/>
      <c r="H362" s="183" t="s">
        <v>172</v>
      </c>
      <c r="I362" s="185" t="s">
        <v>49</v>
      </c>
      <c r="J362" s="939"/>
      <c r="K362" s="940"/>
      <c r="L362" s="925"/>
      <c r="M362" s="925"/>
      <c r="N362" s="917"/>
      <c r="O362" s="918"/>
      <c r="P362" s="181" t="s">
        <v>177</v>
      </c>
      <c r="Q362" s="182" t="s">
        <v>78</v>
      </c>
      <c r="R362" s="181">
        <f>+IFERROR(VLOOKUP(Q362,[3]DATOS!$E$2:$F$17,2,FALSE),"")</f>
        <v>15</v>
      </c>
      <c r="S362" s="934"/>
      <c r="T362" s="934"/>
      <c r="U362" s="919"/>
      <c r="V362" s="934"/>
      <c r="W362" s="934"/>
      <c r="X362" s="934"/>
      <c r="Y362" s="918"/>
      <c r="Z362" s="916"/>
      <c r="AA362" s="921"/>
      <c r="AB362" s="935"/>
      <c r="AC362" s="923"/>
      <c r="AD362" s="923"/>
      <c r="AE362" s="925"/>
      <c r="AF362" s="925"/>
      <c r="AG362" s="925"/>
      <c r="AH362" s="925"/>
      <c r="AI362" s="925"/>
      <c r="AJ362" s="927"/>
      <c r="AK362" s="926"/>
      <c r="AL362" s="926"/>
      <c r="AM362" s="927"/>
      <c r="AN362" s="918"/>
    </row>
    <row r="363" spans="1:40">
      <c r="A363" s="916"/>
      <c r="B363" s="928"/>
      <c r="C363" s="918"/>
      <c r="D363" s="918"/>
      <c r="E363" s="917"/>
      <c r="F363" s="918"/>
      <c r="G363" s="918"/>
      <c r="H363" s="183" t="s">
        <v>169</v>
      </c>
      <c r="I363" s="185" t="s">
        <v>49</v>
      </c>
      <c r="J363" s="939"/>
      <c r="K363" s="940"/>
      <c r="L363" s="925"/>
      <c r="M363" s="925"/>
      <c r="N363" s="917"/>
      <c r="O363" s="918"/>
      <c r="P363" s="181" t="s">
        <v>175</v>
      </c>
      <c r="Q363" s="182" t="s">
        <v>80</v>
      </c>
      <c r="R363" s="181">
        <f>+IFERROR(VLOOKUP(Q363,[3]DATOS!$E$2:$F$17,2,FALSE),"")</f>
        <v>15</v>
      </c>
      <c r="S363" s="934"/>
      <c r="T363" s="934"/>
      <c r="U363" s="919"/>
      <c r="V363" s="934"/>
      <c r="W363" s="934"/>
      <c r="X363" s="934"/>
      <c r="Y363" s="918"/>
      <c r="Z363" s="916"/>
      <c r="AA363" s="921"/>
      <c r="AB363" s="935"/>
      <c r="AC363" s="923"/>
      <c r="AD363" s="923"/>
      <c r="AE363" s="925"/>
      <c r="AF363" s="925"/>
      <c r="AG363" s="925"/>
      <c r="AH363" s="925"/>
      <c r="AI363" s="925"/>
      <c r="AJ363" s="927"/>
      <c r="AK363" s="926"/>
      <c r="AL363" s="926"/>
      <c r="AM363" s="927"/>
      <c r="AN363" s="918"/>
    </row>
    <row r="364" spans="1:40">
      <c r="A364" s="916"/>
      <c r="B364" s="928"/>
      <c r="C364" s="918"/>
      <c r="D364" s="918"/>
      <c r="E364" s="917"/>
      <c r="F364" s="918"/>
      <c r="G364" s="918"/>
      <c r="H364" s="183" t="s">
        <v>167</v>
      </c>
      <c r="I364" s="185" t="s">
        <v>49</v>
      </c>
      <c r="J364" s="939"/>
      <c r="K364" s="940"/>
      <c r="L364" s="925"/>
      <c r="M364" s="925"/>
      <c r="N364" s="917"/>
      <c r="O364" s="918"/>
      <c r="P364" s="181" t="s">
        <v>173</v>
      </c>
      <c r="Q364" s="182" t="s">
        <v>82</v>
      </c>
      <c r="R364" s="181">
        <f>+IFERROR(VLOOKUP(Q364,[3]DATOS!$E$2:$F$17,2,FALSE),"")</f>
        <v>15</v>
      </c>
      <c r="S364" s="934"/>
      <c r="T364" s="934"/>
      <c r="U364" s="919"/>
      <c r="V364" s="934"/>
      <c r="W364" s="934"/>
      <c r="X364" s="934"/>
      <c r="Y364" s="918"/>
      <c r="Z364" s="916"/>
      <c r="AA364" s="921"/>
      <c r="AB364" s="935"/>
      <c r="AC364" s="923"/>
      <c r="AD364" s="923"/>
      <c r="AE364" s="925"/>
      <c r="AF364" s="925"/>
      <c r="AG364" s="925"/>
      <c r="AH364" s="925"/>
      <c r="AI364" s="925"/>
      <c r="AJ364" s="927"/>
      <c r="AK364" s="926"/>
      <c r="AL364" s="926"/>
      <c r="AM364" s="927"/>
      <c r="AN364" s="918"/>
    </row>
    <row r="365" spans="1:40">
      <c r="A365" s="916"/>
      <c r="B365" s="928"/>
      <c r="C365" s="918"/>
      <c r="D365" s="918"/>
      <c r="E365" s="917"/>
      <c r="F365" s="918"/>
      <c r="G365" s="918"/>
      <c r="H365" s="183" t="s">
        <v>166</v>
      </c>
      <c r="I365" s="185" t="s">
        <v>49</v>
      </c>
      <c r="J365" s="939"/>
      <c r="K365" s="940"/>
      <c r="L365" s="925"/>
      <c r="M365" s="925"/>
      <c r="N365" s="917"/>
      <c r="O365" s="918"/>
      <c r="P365" s="181" t="s">
        <v>171</v>
      </c>
      <c r="Q365" s="182" t="s">
        <v>85</v>
      </c>
      <c r="R365" s="181">
        <f>+IFERROR(VLOOKUP(Q365,[3]DATOS!$E$2:$F$17,2,FALSE),"")</f>
        <v>15</v>
      </c>
      <c r="S365" s="934"/>
      <c r="T365" s="934"/>
      <c r="U365" s="919"/>
      <c r="V365" s="934"/>
      <c r="W365" s="934"/>
      <c r="X365" s="934"/>
      <c r="Y365" s="918"/>
      <c r="Z365" s="916"/>
      <c r="AA365" s="921"/>
      <c r="AB365" s="935"/>
      <c r="AC365" s="923"/>
      <c r="AD365" s="923"/>
      <c r="AE365" s="925"/>
      <c r="AF365" s="925"/>
      <c r="AG365" s="925"/>
      <c r="AH365" s="925"/>
      <c r="AI365" s="925"/>
      <c r="AJ365" s="927"/>
      <c r="AK365" s="926"/>
      <c r="AL365" s="926"/>
      <c r="AM365" s="927"/>
      <c r="AN365" s="918"/>
    </row>
    <row r="366" spans="1:40">
      <c r="A366" s="916"/>
      <c r="B366" s="928"/>
      <c r="C366" s="918"/>
      <c r="D366" s="918"/>
      <c r="E366" s="917"/>
      <c r="F366" s="918"/>
      <c r="G366" s="918"/>
      <c r="H366" s="183" t="s">
        <v>165</v>
      </c>
      <c r="I366" s="185" t="s">
        <v>49</v>
      </c>
      <c r="J366" s="939"/>
      <c r="K366" s="940"/>
      <c r="L366" s="925"/>
      <c r="M366" s="925"/>
      <c r="N366" s="917"/>
      <c r="O366" s="918"/>
      <c r="P366" s="181" t="s">
        <v>170</v>
      </c>
      <c r="Q366" s="182" t="s">
        <v>98</v>
      </c>
      <c r="R366" s="181">
        <f>+IFERROR(VLOOKUP(Q366,[3]DATOS!$E$2:$F$17,2,FALSE),"")</f>
        <v>15</v>
      </c>
      <c r="S366" s="934"/>
      <c r="T366" s="934"/>
      <c r="U366" s="919"/>
      <c r="V366" s="934"/>
      <c r="W366" s="934"/>
      <c r="X366" s="934"/>
      <c r="Y366" s="918"/>
      <c r="Z366" s="916"/>
      <c r="AA366" s="921"/>
      <c r="AB366" s="935"/>
      <c r="AC366" s="923"/>
      <c r="AD366" s="923"/>
      <c r="AE366" s="925"/>
      <c r="AF366" s="925"/>
      <c r="AG366" s="925"/>
      <c r="AH366" s="925"/>
      <c r="AI366" s="925"/>
      <c r="AJ366" s="927"/>
      <c r="AK366" s="926"/>
      <c r="AL366" s="926"/>
      <c r="AM366" s="927"/>
      <c r="AN366" s="918"/>
    </row>
    <row r="367" spans="1:40">
      <c r="A367" s="916"/>
      <c r="B367" s="928"/>
      <c r="C367" s="918"/>
      <c r="D367" s="918"/>
      <c r="E367" s="917"/>
      <c r="F367" s="918"/>
      <c r="G367" s="918"/>
      <c r="H367" s="183" t="s">
        <v>164</v>
      </c>
      <c r="I367" s="185" t="s">
        <v>49</v>
      </c>
      <c r="J367" s="939"/>
      <c r="K367" s="940"/>
      <c r="L367" s="925"/>
      <c r="M367" s="925"/>
      <c r="N367" s="917"/>
      <c r="O367" s="918"/>
      <c r="P367" s="181" t="s">
        <v>168</v>
      </c>
      <c r="Q367" s="182" t="s">
        <v>87</v>
      </c>
      <c r="R367" s="181">
        <f>+IFERROR(VLOOKUP(Q367,[3]DATOS!$E$2:$F$17,2,FALSE),"")</f>
        <v>10</v>
      </c>
      <c r="S367" s="934"/>
      <c r="T367" s="934"/>
      <c r="U367" s="919"/>
      <c r="V367" s="934"/>
      <c r="W367" s="934"/>
      <c r="X367" s="934"/>
      <c r="Y367" s="918"/>
      <c r="Z367" s="916"/>
      <c r="AA367" s="921"/>
      <c r="AB367" s="935"/>
      <c r="AC367" s="923"/>
      <c r="AD367" s="923"/>
      <c r="AE367" s="925"/>
      <c r="AF367" s="925"/>
      <c r="AG367" s="925"/>
      <c r="AH367" s="925"/>
      <c r="AI367" s="925"/>
      <c r="AJ367" s="927"/>
      <c r="AK367" s="926"/>
      <c r="AL367" s="926"/>
      <c r="AM367" s="927"/>
      <c r="AN367" s="918"/>
    </row>
    <row r="368" spans="1:40">
      <c r="A368" s="916"/>
      <c r="B368" s="928"/>
      <c r="C368" s="918"/>
      <c r="D368" s="918"/>
      <c r="E368" s="917"/>
      <c r="F368" s="918"/>
      <c r="G368" s="918"/>
      <c r="H368" s="183" t="s">
        <v>163</v>
      </c>
      <c r="I368" s="185" t="s">
        <v>49</v>
      </c>
      <c r="J368" s="939"/>
      <c r="K368" s="940"/>
      <c r="L368" s="925"/>
      <c r="M368" s="925"/>
      <c r="N368" s="917"/>
      <c r="O368" s="918"/>
      <c r="P368" s="181"/>
      <c r="Q368" s="182"/>
      <c r="R368" s="181"/>
      <c r="S368" s="934"/>
      <c r="T368" s="934"/>
      <c r="U368" s="919"/>
      <c r="V368" s="934"/>
      <c r="W368" s="934"/>
      <c r="X368" s="934"/>
      <c r="Y368" s="918"/>
      <c r="Z368" s="916"/>
      <c r="AA368" s="921"/>
      <c r="AB368" s="935"/>
      <c r="AC368" s="923"/>
      <c r="AD368" s="923"/>
      <c r="AE368" s="925"/>
      <c r="AF368" s="925"/>
      <c r="AG368" s="925"/>
      <c r="AH368" s="925"/>
      <c r="AI368" s="925"/>
      <c r="AJ368" s="927"/>
      <c r="AK368" s="926"/>
      <c r="AL368" s="926"/>
      <c r="AM368" s="927"/>
      <c r="AN368" s="918"/>
    </row>
    <row r="369" spans="1:40">
      <c r="A369" s="916">
        <v>20</v>
      </c>
      <c r="B369" s="928" t="s">
        <v>495</v>
      </c>
      <c r="C369" s="918" t="s">
        <v>848</v>
      </c>
      <c r="D369" s="918" t="s">
        <v>32</v>
      </c>
      <c r="E369" s="917" t="s">
        <v>849</v>
      </c>
      <c r="F369" s="918" t="s">
        <v>850</v>
      </c>
      <c r="G369" s="918" t="s">
        <v>100</v>
      </c>
      <c r="H369" s="180" t="s">
        <v>194</v>
      </c>
      <c r="I369" s="196" t="s">
        <v>48</v>
      </c>
      <c r="J369" s="939">
        <f>COUNTIF(I369:I387,"Si")</f>
        <v>11</v>
      </c>
      <c r="K369" s="940" t="str">
        <f>+IF(AND(J369&lt;6,J369&gt;0),"Moderado",IF(AND(J369&lt;12,J369&gt;5),"Mayor",IF(AND(J369&lt;20,J369&gt;11),"Catastrófico","Responda las Preguntas de Impacto")))</f>
        <v>Mayor</v>
      </c>
      <c r="L369" s="925" t="str">
        <f>IF(AND(EXACT(G369,"Rara vez"),(EXACT(K369,"Moderado"))),"Moderado",IF(AND(EXACT(G369,"Rara vez"),(EXACT(K369,"Mayor"))),"Alto",IF(AND(EXACT(G369,"Rara vez"),(EXACT(K369,"Catastrófico"))),"Extremo",IF(AND(EXACT(G369,"Improbable"),(EXACT(K369,"Moderado"))),"Moderado",IF(AND(EXACT(G369,"Improbable"),(EXACT(K369,"Mayor"))),"Alto",IF(AND(EXACT(G369,"Improbable"),(EXACT(K369,"Catastrófico"))),"Extremo",IF(AND(EXACT(G369,"Posible"),(EXACT(K369,"Moderado"))),"Alto",IF(AND(EXACT(G369,"Posible"),(EXACT(K369,"Mayor"))),"Extremo",IF(AND(EXACT(G369,"Posible"),(EXACT(K369,"Catastrófico"))),"Extremo",IF(AND(EXACT(G369,"Probable"),(EXACT(K369,"Moderado"))),"Alto",IF(AND(EXACT(G369,"Probable"),(EXACT(K369,"Mayor"))),"Extremo",IF(AND(EXACT(G369,"Probable"),(EXACT(K369,"Catastrófico"))),"Extremo",IF(AND(EXACT(G369,"Casi Seguro"),(EXACT(K369,"Moderado"))),"Extremo",IF(AND(EXACT(G369,"Casi Seguro"),(EXACT(K369,"Mayor"))),"Extremo",IF(AND(EXACT(G369,"Casi Seguro"),(EXACT(K369,"Catastrófico"))),"Extremo","")))))))))))))))</f>
        <v>Alto</v>
      </c>
      <c r="M369" s="925" t="str">
        <f>IF(EXACT(L369,"Bajo"),"Evitar el Riesgo, Reducir el Riesgo, Compartir el Riesgo",IF(EXACT(L369,"Moderado"),"Evitar el Riesgo, Reducir el Riesgo, Compartir el Riesgo",IF(EXACT(L369,"Alto"),"Evitar el Riesgo, Reducir el Riesgo, Compartir el Riesgo",IF(EXACT(L369,"Extremo"),"Evitar el Riesgo, Reducir el Riesgo, Compartir el Riesgo",""))))</f>
        <v>Evitar el Riesgo, Reducir el Riesgo, Compartir el Riesgo</v>
      </c>
      <c r="N369" s="917" t="s">
        <v>851</v>
      </c>
      <c r="O369" s="918" t="s">
        <v>65</v>
      </c>
      <c r="P369" s="181" t="s">
        <v>179</v>
      </c>
      <c r="Q369" s="182" t="s">
        <v>76</v>
      </c>
      <c r="R369" s="181">
        <f>+IFERROR(VLOOKUP(Q369,[3]DATOS!$E$2:$F$17,2,FALSE),"")</f>
        <v>15</v>
      </c>
      <c r="S369" s="934">
        <f>SUM(R369:R375)</f>
        <v>100</v>
      </c>
      <c r="T369" s="934" t="str">
        <f>+IF(AND(S369&lt;=100,S369&gt;=96),"Fuerte",IF(AND(S369&lt;=95,S369&gt;=86),"Moderado",IF(AND(S369&lt;=85,J369&gt;=0),"Débil"," ")))</f>
        <v>Fuerte</v>
      </c>
      <c r="U369" s="919" t="s">
        <v>90</v>
      </c>
      <c r="V369" s="934" t="str">
        <f>IF(AND(EXACT(T369,"Fuerte"),(EXACT(U369,"Fuerte"))),"Fuerte",IF(AND(EXACT(T369,"Fuerte"),(EXACT(U369,"Moderado"))),"Moderado",IF(AND(EXACT(T369,"Fuerte"),(EXACT(U369,"Débil"))),"Débil",IF(AND(EXACT(T369,"Moderado"),(EXACT(U369,"Fuerte"))),"Moderado",IF(AND(EXACT(T369,"Moderado"),(EXACT(U369,"Moderado"))),"Moderado",IF(AND(EXACT(T369,"Moderado"),(EXACT(U369,"Débil"))),"Débil",IF(AND(EXACT(T369,"Débil"),(EXACT(U369,"Fuerte"))),"Débil",IF(AND(EXACT(T369,"Débil"),(EXACT(U369,"Moderado"))),"Débil",IF(AND(EXACT(T369,"Débil"),(EXACT(U369,"Débil"))),"Débil",)))))))))</f>
        <v>Fuerte</v>
      </c>
      <c r="W369" s="934">
        <f>IF(V369="Fuerte",100,IF(V369="Moderado",50,IF(V369="Débil",0)))</f>
        <v>100</v>
      </c>
      <c r="X369" s="934">
        <f>AVERAGE(W369:W387)</f>
        <v>100</v>
      </c>
      <c r="Y369" s="990" t="s">
        <v>307</v>
      </c>
      <c r="Z369" s="990" t="s">
        <v>632</v>
      </c>
      <c r="AA369" s="990" t="s">
        <v>852</v>
      </c>
      <c r="AB369" s="935" t="str">
        <f>+IF(X369=100,"Fuerte",IF(AND(X369&lt;=99,X369&gt;=50),"Moderado",IF(X369&lt;50,"Débil"," ")))</f>
        <v>Fuerte</v>
      </c>
      <c r="AC369" s="923" t="s">
        <v>95</v>
      </c>
      <c r="AD369" s="923" t="s">
        <v>95</v>
      </c>
      <c r="AE369" s="925" t="str">
        <f>IF(AND(OR(AD369="Directamente",AD369="Indirectamente",AD369="No Disminuye"),(AB369="Fuerte"),(AC369="Directamente"),(OR(G369="Rara vez",G369="Improbable",G369="Posible"))),"Rara vez",IF(AND(OR(AD369="Directamente",AD369="Indirectamente",AD369="No Disminuye"),(AB369="Fuerte"),(AC369="Directamente"),(G369="Probable")),"Improbable",IF(AND(OR(AD369="Directamente",AD369="Indirectamente",AD369="No Disminuye"),(AB369="Fuerte"),(AC369="Directamente"),(G369="Casi Seguro")),"Posible",IF(AND(AD369="Directamente",AC369="No disminuye",AB369="Fuerte"),G369,IF(AND(OR(AD369="Directamente",AD369="Indirectamente",AD369="No Disminuye"),AB369="Moderado",AC369="Directamente",(OR(G369="Rara vez",G369="Improbable"))),"Rara vez",IF(AND(OR(AD369="Directamente",AD369="Indirectamente",AD369="No Disminuye"),(AB369="Moderado"),(AC369="Directamente"),(G369="Posible")),"Improbable",IF(AND(OR(AD369="Directamente",AD369="Indirectamente",AD369="No Disminuye"),(AB369="Moderado"),(AC369="Directamente"),(G369="Probable")),"Posible",IF(AND(OR(AD369="Directamente",AD369="Indirectamente",AD369="No Disminuye"),(AB369="Moderado"),(AC369="Directamente"),(G369="Casi Seguro")),"Probable",IF(AND(AD369="Directamente",AC369="No disminuye",AB369="Moderado"),G369,IF(AB369="Débil",G369," ESTA COMBINACION NO ESTÁ CONTEMPLADA EN LA METODOLOGÍA "))))))))))</f>
        <v>Rara vez</v>
      </c>
      <c r="AF369" s="925" t="str">
        <f>IF(AND(OR(AD369="Directamente",AD369="Indirectamente",AD369="No Disminuye"),AB369="Moderado",AC369="Directamente",(OR(G369="Raro",G369="Improbable"))),"Raro",IF(AND(OR(AD369="Directamente",AD369="Indirectamente",AD369="No Disminuye"),(AB369="Moderado"),(AC369="Directamente"),(G369="Posible")),"Improbable",IF(AND(OR(AD369="Directamente",AD369="Indirectamente",AD369="No Disminuye"),(AB369="Moderado"),(AC369="Directamente"),(G369="Probable")),"Posible",IF(AND(OR(AD369="Directamente",AD369="Indirectamente",AD369="No Disminuye"),(AB369="Moderado"),(AC369="Directamente"),(G369="Casi Seguro")),"Probable",IF(AND(AD369="Directamente",AC369="No disminuye",AB369="Moderado"),G369," ")))))</f>
        <v xml:space="preserve"> </v>
      </c>
      <c r="AG369" s="925" t="str">
        <f>K369</f>
        <v>Mayor</v>
      </c>
      <c r="AH369" s="925" t="str">
        <f>IF(AND(EXACT(AE369,"Rara vez"),(EXACT(AG369,"Moderado"))),"Moderado",IF(AND(EXACT(AE369,"Rara vez"),(EXACT(AG369,"Mayor"))),"Alto",IF(AND(EXACT(AE369,"Rara vez"),(EXACT(AG369,"Catastrófico"))),"Extremo",IF(AND(EXACT(AE369,"Improbable"),(EXACT(AG369,"Moderado"))),"Moderado",IF(AND(EXACT(AE369,"Improbable"),(EXACT(AG369,"Mayor"))),"Alto",IF(AND(EXACT(AE369,"Improbable"),(EXACT(AG369,"Catastrófico"))),"Extremo",IF(AND(EXACT(AE369,"Posible"),(EXACT(AG369,"Moderado"))),"Alto",IF(AND(EXACT(AE369,"Posible"),(EXACT(AG369,"Mayor"))),"Extremo",IF(AND(EXACT(AE369,"Posible"),(EXACT(AG369,"Catastrófico"))),"Extremo",IF(AND(EXACT(AE369,"Probable"),(EXACT(AG369,"Moderado"))),"Alto",IF(AND(EXACT(AE369,"Probable"),(EXACT(AG369,"Mayor"))),"Extremo",IF(AND(EXACT(AE369,"Probable"),(EXACT(AG369,"Catastrófico"))),"Extremo",IF(AND(EXACT(AE369,"Casi Seguro"),(EXACT(AG369,"Moderado"))),"Extremo",IF(AND(EXACT(AE369,"Casi Seguro"),(EXACT(AG369,"Mayor"))),"Extremo",IF(AND(EXACT(AE369,"Casi Seguro"),(EXACT(AG369,"Catastrófico"))),"Extremo","")))))))))))))))</f>
        <v>Alto</v>
      </c>
      <c r="AI369" s="925" t="str">
        <f>IF(EXACT(L369,"Bajo"),"Evitar el Riesgo, Reducir el Riesgo, Compartir el Riesg",IF(EXACT(L369,"Moderado"),"Evitar el Riesgo, Reducir el Riesgo, Compartir el Riesgo",IF(EXACT(L369,"Alto"),"Evitar el Riesgo, Reducir el Riesgo, Compartir el Riesgo",IF(EXACT(L369,"Extremo"),"Evitar el Riesgo, Reducir el Riesgo, Compartir el Riesgo",""))))</f>
        <v>Evitar el Riesgo, Reducir el Riesgo, Compartir el Riesgo</v>
      </c>
      <c r="AJ369" s="927" t="s">
        <v>853</v>
      </c>
      <c r="AK369" s="989">
        <v>44197</v>
      </c>
      <c r="AL369" s="989">
        <v>44561</v>
      </c>
      <c r="AM369" s="927" t="s">
        <v>854</v>
      </c>
      <c r="AN369" s="918" t="s">
        <v>855</v>
      </c>
    </row>
    <row r="370" spans="1:40">
      <c r="A370" s="916"/>
      <c r="B370" s="928"/>
      <c r="C370" s="918"/>
      <c r="D370" s="918"/>
      <c r="E370" s="917"/>
      <c r="F370" s="918"/>
      <c r="G370" s="918"/>
      <c r="H370" s="180" t="s">
        <v>187</v>
      </c>
      <c r="I370" s="196" t="s">
        <v>48</v>
      </c>
      <c r="J370" s="939"/>
      <c r="K370" s="940"/>
      <c r="L370" s="925"/>
      <c r="M370" s="925"/>
      <c r="N370" s="917"/>
      <c r="O370" s="918"/>
      <c r="P370" s="181" t="s">
        <v>177</v>
      </c>
      <c r="Q370" s="182" t="s">
        <v>78</v>
      </c>
      <c r="R370" s="181">
        <f>+IFERROR(VLOOKUP(Q370,[3]DATOS!$E$2:$F$17,2,FALSE),"")</f>
        <v>15</v>
      </c>
      <c r="S370" s="934"/>
      <c r="T370" s="934"/>
      <c r="U370" s="919"/>
      <c r="V370" s="934"/>
      <c r="W370" s="934"/>
      <c r="X370" s="934"/>
      <c r="Y370" s="990"/>
      <c r="Z370" s="990"/>
      <c r="AA370" s="990"/>
      <c r="AB370" s="935"/>
      <c r="AC370" s="923"/>
      <c r="AD370" s="923"/>
      <c r="AE370" s="925"/>
      <c r="AF370" s="925"/>
      <c r="AG370" s="925"/>
      <c r="AH370" s="925"/>
      <c r="AI370" s="925"/>
      <c r="AJ370" s="927"/>
      <c r="AK370" s="989"/>
      <c r="AL370" s="989"/>
      <c r="AM370" s="927"/>
      <c r="AN370" s="918"/>
    </row>
    <row r="371" spans="1:40">
      <c r="A371" s="916"/>
      <c r="B371" s="928"/>
      <c r="C371" s="918"/>
      <c r="D371" s="918"/>
      <c r="E371" s="917"/>
      <c r="F371" s="918"/>
      <c r="G371" s="918"/>
      <c r="H371" s="180" t="s">
        <v>186</v>
      </c>
      <c r="I371" s="196" t="s">
        <v>49</v>
      </c>
      <c r="J371" s="939"/>
      <c r="K371" s="940"/>
      <c r="L371" s="925"/>
      <c r="M371" s="925"/>
      <c r="N371" s="917"/>
      <c r="O371" s="918"/>
      <c r="P371" s="181" t="s">
        <v>175</v>
      </c>
      <c r="Q371" s="182" t="s">
        <v>80</v>
      </c>
      <c r="R371" s="181">
        <f>+IFERROR(VLOOKUP(Q371,[3]DATOS!$E$2:$F$17,2,FALSE),"")</f>
        <v>15</v>
      </c>
      <c r="S371" s="934"/>
      <c r="T371" s="934"/>
      <c r="U371" s="919"/>
      <c r="V371" s="934"/>
      <c r="W371" s="934"/>
      <c r="X371" s="934"/>
      <c r="Y371" s="990"/>
      <c r="Z371" s="990"/>
      <c r="AA371" s="990"/>
      <c r="AB371" s="935"/>
      <c r="AC371" s="923"/>
      <c r="AD371" s="923"/>
      <c r="AE371" s="925"/>
      <c r="AF371" s="925"/>
      <c r="AG371" s="925"/>
      <c r="AH371" s="925"/>
      <c r="AI371" s="925"/>
      <c r="AJ371" s="927"/>
      <c r="AK371" s="989"/>
      <c r="AL371" s="989"/>
      <c r="AM371" s="927"/>
      <c r="AN371" s="918"/>
    </row>
    <row r="372" spans="1:40">
      <c r="A372" s="916"/>
      <c r="B372" s="928"/>
      <c r="C372" s="918"/>
      <c r="D372" s="918"/>
      <c r="E372" s="917"/>
      <c r="F372" s="918"/>
      <c r="G372" s="918"/>
      <c r="H372" s="180" t="s">
        <v>185</v>
      </c>
      <c r="I372" s="196" t="s">
        <v>49</v>
      </c>
      <c r="J372" s="939"/>
      <c r="K372" s="940"/>
      <c r="L372" s="925"/>
      <c r="M372" s="925"/>
      <c r="N372" s="917"/>
      <c r="O372" s="918"/>
      <c r="P372" s="181" t="s">
        <v>173</v>
      </c>
      <c r="Q372" s="182" t="s">
        <v>82</v>
      </c>
      <c r="R372" s="181">
        <f>+IFERROR(VLOOKUP(Q372,[3]DATOS!$E$2:$F$17,2,FALSE),"")</f>
        <v>15</v>
      </c>
      <c r="S372" s="934"/>
      <c r="T372" s="934"/>
      <c r="U372" s="919"/>
      <c r="V372" s="934"/>
      <c r="W372" s="934"/>
      <c r="X372" s="934"/>
      <c r="Y372" s="990"/>
      <c r="Z372" s="990"/>
      <c r="AA372" s="990"/>
      <c r="AB372" s="935"/>
      <c r="AC372" s="923"/>
      <c r="AD372" s="923"/>
      <c r="AE372" s="925"/>
      <c r="AF372" s="925"/>
      <c r="AG372" s="925"/>
      <c r="AH372" s="925"/>
      <c r="AI372" s="925"/>
      <c r="AJ372" s="927"/>
      <c r="AK372" s="989"/>
      <c r="AL372" s="989"/>
      <c r="AM372" s="927"/>
      <c r="AN372" s="918"/>
    </row>
    <row r="373" spans="1:40">
      <c r="A373" s="916"/>
      <c r="B373" s="928"/>
      <c r="C373" s="918"/>
      <c r="D373" s="918"/>
      <c r="E373" s="917"/>
      <c r="F373" s="918"/>
      <c r="G373" s="918"/>
      <c r="H373" s="180" t="s">
        <v>184</v>
      </c>
      <c r="I373" s="196" t="s">
        <v>48</v>
      </c>
      <c r="J373" s="939"/>
      <c r="K373" s="940"/>
      <c r="L373" s="925"/>
      <c r="M373" s="925"/>
      <c r="N373" s="917"/>
      <c r="O373" s="918"/>
      <c r="P373" s="181" t="s">
        <v>171</v>
      </c>
      <c r="Q373" s="182" t="s">
        <v>85</v>
      </c>
      <c r="R373" s="181">
        <f>+IFERROR(VLOOKUP(Q373,[3]DATOS!$E$2:$F$17,2,FALSE),"")</f>
        <v>15</v>
      </c>
      <c r="S373" s="934"/>
      <c r="T373" s="934"/>
      <c r="U373" s="919"/>
      <c r="V373" s="934"/>
      <c r="W373" s="934"/>
      <c r="X373" s="934"/>
      <c r="Y373" s="990"/>
      <c r="Z373" s="990"/>
      <c r="AA373" s="990"/>
      <c r="AB373" s="935"/>
      <c r="AC373" s="923"/>
      <c r="AD373" s="923"/>
      <c r="AE373" s="925"/>
      <c r="AF373" s="925"/>
      <c r="AG373" s="925"/>
      <c r="AH373" s="925"/>
      <c r="AI373" s="925"/>
      <c r="AJ373" s="927"/>
      <c r="AK373" s="989"/>
      <c r="AL373" s="989"/>
      <c r="AM373" s="927"/>
      <c r="AN373" s="918"/>
    </row>
    <row r="374" spans="1:40">
      <c r="A374" s="916"/>
      <c r="B374" s="928"/>
      <c r="C374" s="918"/>
      <c r="D374" s="918"/>
      <c r="E374" s="917"/>
      <c r="F374" s="918"/>
      <c r="G374" s="918"/>
      <c r="H374" s="180" t="s">
        <v>183</v>
      </c>
      <c r="I374" s="196" t="s">
        <v>49</v>
      </c>
      <c r="J374" s="939"/>
      <c r="K374" s="940"/>
      <c r="L374" s="925"/>
      <c r="M374" s="925"/>
      <c r="N374" s="917"/>
      <c r="O374" s="918"/>
      <c r="P374" s="181" t="s">
        <v>170</v>
      </c>
      <c r="Q374" s="182" t="s">
        <v>98</v>
      </c>
      <c r="R374" s="181">
        <f>+IFERROR(VLOOKUP(Q374,[3]DATOS!$E$2:$F$17,2,FALSE),"")</f>
        <v>15</v>
      </c>
      <c r="S374" s="934"/>
      <c r="T374" s="934"/>
      <c r="U374" s="919"/>
      <c r="V374" s="934"/>
      <c r="W374" s="934"/>
      <c r="X374" s="934"/>
      <c r="Y374" s="990"/>
      <c r="Z374" s="990"/>
      <c r="AA374" s="990"/>
      <c r="AB374" s="935"/>
      <c r="AC374" s="923"/>
      <c r="AD374" s="923"/>
      <c r="AE374" s="925"/>
      <c r="AF374" s="925"/>
      <c r="AG374" s="925"/>
      <c r="AH374" s="925"/>
      <c r="AI374" s="925"/>
      <c r="AJ374" s="927"/>
      <c r="AK374" s="989"/>
      <c r="AL374" s="989"/>
      <c r="AM374" s="927"/>
      <c r="AN374" s="918"/>
    </row>
    <row r="375" spans="1:40">
      <c r="A375" s="916"/>
      <c r="B375" s="928"/>
      <c r="C375" s="918"/>
      <c r="D375" s="918"/>
      <c r="E375" s="917"/>
      <c r="F375" s="918"/>
      <c r="G375" s="918"/>
      <c r="H375" s="180" t="s">
        <v>182</v>
      </c>
      <c r="I375" s="196" t="s">
        <v>49</v>
      </c>
      <c r="J375" s="939"/>
      <c r="K375" s="940"/>
      <c r="L375" s="925"/>
      <c r="M375" s="925"/>
      <c r="N375" s="917"/>
      <c r="O375" s="918"/>
      <c r="P375" s="181" t="s">
        <v>168</v>
      </c>
      <c r="Q375" s="182" t="s">
        <v>87</v>
      </c>
      <c r="R375" s="181">
        <f>+IFERROR(VLOOKUP(Q375,[3]DATOS!$E$2:$F$17,2,FALSE),"")</f>
        <v>10</v>
      </c>
      <c r="S375" s="934"/>
      <c r="T375" s="934"/>
      <c r="U375" s="919"/>
      <c r="V375" s="934"/>
      <c r="W375" s="934"/>
      <c r="X375" s="934"/>
      <c r="Y375" s="990"/>
      <c r="Z375" s="990"/>
      <c r="AA375" s="990"/>
      <c r="AB375" s="935"/>
      <c r="AC375" s="923"/>
      <c r="AD375" s="923"/>
      <c r="AE375" s="925"/>
      <c r="AF375" s="925"/>
      <c r="AG375" s="925"/>
      <c r="AH375" s="925"/>
      <c r="AI375" s="925"/>
      <c r="AJ375" s="927"/>
      <c r="AK375" s="989"/>
      <c r="AL375" s="989"/>
      <c r="AM375" s="927"/>
      <c r="AN375" s="918"/>
    </row>
    <row r="376" spans="1:40" ht="30">
      <c r="A376" s="916"/>
      <c r="B376" s="928"/>
      <c r="C376" s="918"/>
      <c r="D376" s="918"/>
      <c r="E376" s="917"/>
      <c r="F376" s="918"/>
      <c r="G376" s="918"/>
      <c r="H376" s="180" t="s">
        <v>181</v>
      </c>
      <c r="I376" s="196" t="s">
        <v>49</v>
      </c>
      <c r="J376" s="939"/>
      <c r="K376" s="940"/>
      <c r="L376" s="925"/>
      <c r="M376" s="925"/>
      <c r="N376" s="917"/>
      <c r="O376" s="918"/>
      <c r="P376" s="934"/>
      <c r="Q376" s="919"/>
      <c r="R376" s="934"/>
      <c r="S376" s="934"/>
      <c r="T376" s="934"/>
      <c r="U376" s="919"/>
      <c r="V376" s="934"/>
      <c r="W376" s="934"/>
      <c r="X376" s="934"/>
      <c r="Y376" s="990"/>
      <c r="Z376" s="990"/>
      <c r="AA376" s="990"/>
      <c r="AB376" s="935"/>
      <c r="AC376" s="923"/>
      <c r="AD376" s="923"/>
      <c r="AE376" s="925"/>
      <c r="AF376" s="925"/>
      <c r="AG376" s="925"/>
      <c r="AH376" s="925"/>
      <c r="AI376" s="925"/>
      <c r="AJ376" s="927"/>
      <c r="AK376" s="989"/>
      <c r="AL376" s="989"/>
      <c r="AM376" s="927"/>
      <c r="AN376" s="918"/>
    </row>
    <row r="377" spans="1:40">
      <c r="A377" s="916"/>
      <c r="B377" s="928"/>
      <c r="C377" s="918"/>
      <c r="D377" s="918"/>
      <c r="E377" s="917"/>
      <c r="F377" s="918"/>
      <c r="G377" s="918"/>
      <c r="H377" s="180" t="s">
        <v>180</v>
      </c>
      <c r="I377" s="196" t="s">
        <v>48</v>
      </c>
      <c r="J377" s="939"/>
      <c r="K377" s="940"/>
      <c r="L377" s="925"/>
      <c r="M377" s="925"/>
      <c r="N377" s="917"/>
      <c r="O377" s="918"/>
      <c r="P377" s="934"/>
      <c r="Q377" s="919"/>
      <c r="R377" s="934"/>
      <c r="S377" s="934"/>
      <c r="T377" s="934"/>
      <c r="U377" s="919"/>
      <c r="V377" s="934"/>
      <c r="W377" s="934"/>
      <c r="X377" s="934"/>
      <c r="Y377" s="990"/>
      <c r="Z377" s="990"/>
      <c r="AA377" s="990"/>
      <c r="AB377" s="935"/>
      <c r="AC377" s="923"/>
      <c r="AD377" s="923"/>
      <c r="AE377" s="925"/>
      <c r="AF377" s="925"/>
      <c r="AG377" s="925"/>
      <c r="AH377" s="925"/>
      <c r="AI377" s="925"/>
      <c r="AJ377" s="927" t="s">
        <v>856</v>
      </c>
      <c r="AK377" s="989">
        <v>44197</v>
      </c>
      <c r="AL377" s="989">
        <v>44561</v>
      </c>
      <c r="AM377" s="927" t="s">
        <v>1026</v>
      </c>
      <c r="AN377" s="918"/>
    </row>
    <row r="378" spans="1:40">
      <c r="A378" s="916"/>
      <c r="B378" s="928"/>
      <c r="C378" s="918"/>
      <c r="D378" s="918"/>
      <c r="E378" s="917"/>
      <c r="F378" s="918"/>
      <c r="G378" s="918"/>
      <c r="H378" s="180" t="s">
        <v>178</v>
      </c>
      <c r="I378" s="196" t="s">
        <v>48</v>
      </c>
      <c r="J378" s="939"/>
      <c r="K378" s="940"/>
      <c r="L378" s="925"/>
      <c r="M378" s="925"/>
      <c r="N378" s="917"/>
      <c r="O378" s="918"/>
      <c r="P378" s="934"/>
      <c r="Q378" s="919"/>
      <c r="R378" s="934"/>
      <c r="S378" s="934"/>
      <c r="T378" s="934"/>
      <c r="U378" s="919"/>
      <c r="V378" s="934"/>
      <c r="W378" s="934"/>
      <c r="X378" s="934"/>
      <c r="Y378" s="990"/>
      <c r="Z378" s="990"/>
      <c r="AA378" s="990"/>
      <c r="AB378" s="935"/>
      <c r="AC378" s="923"/>
      <c r="AD378" s="923"/>
      <c r="AE378" s="925"/>
      <c r="AF378" s="925"/>
      <c r="AG378" s="925"/>
      <c r="AH378" s="925"/>
      <c r="AI378" s="925"/>
      <c r="AJ378" s="927"/>
      <c r="AK378" s="989"/>
      <c r="AL378" s="989"/>
      <c r="AM378" s="927"/>
      <c r="AN378" s="918"/>
    </row>
    <row r="379" spans="1:40">
      <c r="A379" s="916"/>
      <c r="B379" s="928"/>
      <c r="C379" s="918"/>
      <c r="D379" s="918"/>
      <c r="E379" s="917"/>
      <c r="F379" s="918"/>
      <c r="G379" s="918"/>
      <c r="H379" s="180" t="s">
        <v>176</v>
      </c>
      <c r="I379" s="196" t="s">
        <v>48</v>
      </c>
      <c r="J379" s="939"/>
      <c r="K379" s="940"/>
      <c r="L379" s="925"/>
      <c r="M379" s="925"/>
      <c r="N379" s="917"/>
      <c r="O379" s="918"/>
      <c r="P379" s="934"/>
      <c r="Q379" s="919"/>
      <c r="R379" s="934"/>
      <c r="S379" s="934"/>
      <c r="T379" s="934"/>
      <c r="U379" s="919"/>
      <c r="V379" s="934"/>
      <c r="W379" s="934"/>
      <c r="X379" s="934"/>
      <c r="Y379" s="990"/>
      <c r="Z379" s="990"/>
      <c r="AA379" s="990"/>
      <c r="AB379" s="935"/>
      <c r="AC379" s="923"/>
      <c r="AD379" s="923"/>
      <c r="AE379" s="925"/>
      <c r="AF379" s="925"/>
      <c r="AG379" s="925"/>
      <c r="AH379" s="925"/>
      <c r="AI379" s="925"/>
      <c r="AJ379" s="927"/>
      <c r="AK379" s="989"/>
      <c r="AL379" s="989"/>
      <c r="AM379" s="927"/>
      <c r="AN379" s="918"/>
    </row>
    <row r="380" spans="1:40">
      <c r="A380" s="916"/>
      <c r="B380" s="928"/>
      <c r="C380" s="918"/>
      <c r="D380" s="918"/>
      <c r="E380" s="917" t="s">
        <v>857</v>
      </c>
      <c r="F380" s="918"/>
      <c r="G380" s="918"/>
      <c r="H380" s="180" t="s">
        <v>174</v>
      </c>
      <c r="I380" s="196" t="s">
        <v>48</v>
      </c>
      <c r="J380" s="939"/>
      <c r="K380" s="940"/>
      <c r="L380" s="925"/>
      <c r="M380" s="925"/>
      <c r="N380" s="917" t="s">
        <v>858</v>
      </c>
      <c r="O380" s="918" t="s">
        <v>65</v>
      </c>
      <c r="P380" s="181" t="s">
        <v>179</v>
      </c>
      <c r="Q380" s="182" t="s">
        <v>76</v>
      </c>
      <c r="R380" s="181">
        <f>+IFERROR(VLOOKUP(Q380,[3]DATOS!$E$2:$F$17,2,FALSE),"")</f>
        <v>15</v>
      </c>
      <c r="S380" s="934">
        <f>SUM(R380:R386)</f>
        <v>100</v>
      </c>
      <c r="T380" s="934" t="str">
        <f>+IF(AND(S380&lt;=100,S380&gt;=96),"Fuerte",IF(AND(S380&lt;=95,S380&gt;=86),"Moderado",IF(AND(S380&lt;=85,J380&gt;=0),"Débil"," ")))</f>
        <v>Fuerte</v>
      </c>
      <c r="U380" s="919" t="s">
        <v>90</v>
      </c>
      <c r="V380" s="934"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934">
        <f>IF(V380="Fuerte",100,IF(V380="Moderado",50,IF(V380="Débil",0)))</f>
        <v>100</v>
      </c>
      <c r="X380" s="934"/>
      <c r="Y380" s="990" t="s">
        <v>307</v>
      </c>
      <c r="Z380" s="990" t="s">
        <v>604</v>
      </c>
      <c r="AA380" s="990" t="s">
        <v>859</v>
      </c>
      <c r="AB380" s="935"/>
      <c r="AC380" s="923"/>
      <c r="AD380" s="923"/>
      <c r="AE380" s="925"/>
      <c r="AF380" s="925"/>
      <c r="AG380" s="925"/>
      <c r="AH380" s="925"/>
      <c r="AI380" s="925"/>
      <c r="AJ380" s="927"/>
      <c r="AK380" s="989"/>
      <c r="AL380" s="989"/>
      <c r="AM380" s="927"/>
      <c r="AN380" s="918" t="s">
        <v>574</v>
      </c>
    </row>
    <row r="381" spans="1:40">
      <c r="A381" s="916"/>
      <c r="B381" s="928"/>
      <c r="C381" s="918"/>
      <c r="D381" s="918"/>
      <c r="E381" s="917"/>
      <c r="F381" s="918"/>
      <c r="G381" s="918"/>
      <c r="H381" s="183" t="s">
        <v>172</v>
      </c>
      <c r="I381" s="196" t="s">
        <v>49</v>
      </c>
      <c r="J381" s="939"/>
      <c r="K381" s="940"/>
      <c r="L381" s="925"/>
      <c r="M381" s="925"/>
      <c r="N381" s="917"/>
      <c r="O381" s="918"/>
      <c r="P381" s="181" t="s">
        <v>177</v>
      </c>
      <c r="Q381" s="182" t="s">
        <v>78</v>
      </c>
      <c r="R381" s="181">
        <f>+IFERROR(VLOOKUP(Q381,[3]DATOS!$E$2:$F$17,2,FALSE),"")</f>
        <v>15</v>
      </c>
      <c r="S381" s="934"/>
      <c r="T381" s="934"/>
      <c r="U381" s="919"/>
      <c r="V381" s="934"/>
      <c r="W381" s="934"/>
      <c r="X381" s="934"/>
      <c r="Y381" s="990"/>
      <c r="Z381" s="990"/>
      <c r="AA381" s="990"/>
      <c r="AB381" s="935"/>
      <c r="AC381" s="923"/>
      <c r="AD381" s="923"/>
      <c r="AE381" s="925"/>
      <c r="AF381" s="925"/>
      <c r="AG381" s="925"/>
      <c r="AH381" s="925"/>
      <c r="AI381" s="925"/>
      <c r="AJ381" s="927"/>
      <c r="AK381" s="989"/>
      <c r="AL381" s="989"/>
      <c r="AM381" s="927"/>
      <c r="AN381" s="918"/>
    </row>
    <row r="382" spans="1:40">
      <c r="A382" s="916"/>
      <c r="B382" s="928"/>
      <c r="C382" s="918"/>
      <c r="D382" s="918"/>
      <c r="E382" s="917"/>
      <c r="F382" s="918"/>
      <c r="G382" s="918"/>
      <c r="H382" s="183" t="s">
        <v>169</v>
      </c>
      <c r="I382" s="196" t="s">
        <v>48</v>
      </c>
      <c r="J382" s="939"/>
      <c r="K382" s="940"/>
      <c r="L382" s="925"/>
      <c r="M382" s="925"/>
      <c r="N382" s="917"/>
      <c r="O382" s="918"/>
      <c r="P382" s="181" t="s">
        <v>175</v>
      </c>
      <c r="Q382" s="182" t="s">
        <v>80</v>
      </c>
      <c r="R382" s="181">
        <f>+IFERROR(VLOOKUP(Q382,[3]DATOS!$E$2:$F$17,2,FALSE),"")</f>
        <v>15</v>
      </c>
      <c r="S382" s="934"/>
      <c r="T382" s="934"/>
      <c r="U382" s="919"/>
      <c r="V382" s="934"/>
      <c r="W382" s="934"/>
      <c r="X382" s="934"/>
      <c r="Y382" s="990"/>
      <c r="Z382" s="990"/>
      <c r="AA382" s="990"/>
      <c r="AB382" s="935"/>
      <c r="AC382" s="923"/>
      <c r="AD382" s="923"/>
      <c r="AE382" s="925"/>
      <c r="AF382" s="925"/>
      <c r="AG382" s="925"/>
      <c r="AH382" s="925"/>
      <c r="AI382" s="925"/>
      <c r="AJ382" s="927"/>
      <c r="AK382" s="989"/>
      <c r="AL382" s="989"/>
      <c r="AM382" s="927"/>
      <c r="AN382" s="918"/>
    </row>
    <row r="383" spans="1:40">
      <c r="A383" s="916"/>
      <c r="B383" s="928"/>
      <c r="C383" s="918"/>
      <c r="D383" s="918"/>
      <c r="E383" s="917"/>
      <c r="F383" s="918"/>
      <c r="G383" s="918"/>
      <c r="H383" s="183" t="s">
        <v>167</v>
      </c>
      <c r="I383" s="196" t="s">
        <v>48</v>
      </c>
      <c r="J383" s="939"/>
      <c r="K383" s="940"/>
      <c r="L383" s="925"/>
      <c r="M383" s="925"/>
      <c r="N383" s="917"/>
      <c r="O383" s="918"/>
      <c r="P383" s="181" t="s">
        <v>173</v>
      </c>
      <c r="Q383" s="182" t="s">
        <v>82</v>
      </c>
      <c r="R383" s="181">
        <f>+IFERROR(VLOOKUP(Q383,[3]DATOS!$E$2:$F$17,2,FALSE),"")</f>
        <v>15</v>
      </c>
      <c r="S383" s="934"/>
      <c r="T383" s="934"/>
      <c r="U383" s="919"/>
      <c r="V383" s="934"/>
      <c r="W383" s="934"/>
      <c r="X383" s="934"/>
      <c r="Y383" s="990"/>
      <c r="Z383" s="990"/>
      <c r="AA383" s="990"/>
      <c r="AB383" s="935"/>
      <c r="AC383" s="923"/>
      <c r="AD383" s="923"/>
      <c r="AE383" s="925"/>
      <c r="AF383" s="925"/>
      <c r="AG383" s="925"/>
      <c r="AH383" s="925"/>
      <c r="AI383" s="925"/>
      <c r="AJ383" s="927"/>
      <c r="AK383" s="989"/>
      <c r="AL383" s="989"/>
      <c r="AM383" s="927"/>
      <c r="AN383" s="918"/>
    </row>
    <row r="384" spans="1:40">
      <c r="A384" s="916"/>
      <c r="B384" s="928"/>
      <c r="C384" s="918"/>
      <c r="D384" s="918"/>
      <c r="E384" s="917"/>
      <c r="F384" s="918"/>
      <c r="G384" s="918"/>
      <c r="H384" s="183" t="s">
        <v>166</v>
      </c>
      <c r="I384" s="162" t="s">
        <v>49</v>
      </c>
      <c r="J384" s="939"/>
      <c r="K384" s="940"/>
      <c r="L384" s="925"/>
      <c r="M384" s="925"/>
      <c r="N384" s="917"/>
      <c r="O384" s="918"/>
      <c r="P384" s="181" t="s">
        <v>171</v>
      </c>
      <c r="Q384" s="182" t="s">
        <v>85</v>
      </c>
      <c r="R384" s="181">
        <f>+IFERROR(VLOOKUP(Q384,[3]DATOS!$E$2:$F$17,2,FALSE),"")</f>
        <v>15</v>
      </c>
      <c r="S384" s="934"/>
      <c r="T384" s="934"/>
      <c r="U384" s="919"/>
      <c r="V384" s="934"/>
      <c r="W384" s="934"/>
      <c r="X384" s="934"/>
      <c r="Y384" s="990"/>
      <c r="Z384" s="990"/>
      <c r="AA384" s="990"/>
      <c r="AB384" s="935"/>
      <c r="AC384" s="923"/>
      <c r="AD384" s="923"/>
      <c r="AE384" s="925"/>
      <c r="AF384" s="925"/>
      <c r="AG384" s="925"/>
      <c r="AH384" s="925"/>
      <c r="AI384" s="925"/>
      <c r="AJ384" s="991" t="s">
        <v>860</v>
      </c>
      <c r="AK384" s="927" t="s">
        <v>239</v>
      </c>
      <c r="AL384" s="927" t="s">
        <v>238</v>
      </c>
      <c r="AM384" s="927" t="s">
        <v>390</v>
      </c>
      <c r="AN384" s="918"/>
    </row>
    <row r="385" spans="1:40">
      <c r="A385" s="916"/>
      <c r="B385" s="928"/>
      <c r="C385" s="918"/>
      <c r="D385" s="918"/>
      <c r="E385" s="917"/>
      <c r="F385" s="918"/>
      <c r="G385" s="918"/>
      <c r="H385" s="183" t="s">
        <v>165</v>
      </c>
      <c r="I385" s="196" t="s">
        <v>48</v>
      </c>
      <c r="J385" s="939"/>
      <c r="K385" s="940"/>
      <c r="L385" s="925"/>
      <c r="M385" s="925"/>
      <c r="N385" s="917"/>
      <c r="O385" s="918"/>
      <c r="P385" s="181" t="s">
        <v>170</v>
      </c>
      <c r="Q385" s="182" t="s">
        <v>98</v>
      </c>
      <c r="R385" s="181">
        <f>+IFERROR(VLOOKUP(Q385,[3]DATOS!$E$2:$F$17,2,FALSE),"")</f>
        <v>15</v>
      </c>
      <c r="S385" s="934"/>
      <c r="T385" s="934"/>
      <c r="U385" s="919"/>
      <c r="V385" s="934"/>
      <c r="W385" s="934"/>
      <c r="X385" s="934"/>
      <c r="Y385" s="990"/>
      <c r="Z385" s="990"/>
      <c r="AA385" s="990"/>
      <c r="AB385" s="935"/>
      <c r="AC385" s="923"/>
      <c r="AD385" s="923"/>
      <c r="AE385" s="925"/>
      <c r="AF385" s="925"/>
      <c r="AG385" s="925"/>
      <c r="AH385" s="925"/>
      <c r="AI385" s="925"/>
      <c r="AJ385" s="992"/>
      <c r="AK385" s="927"/>
      <c r="AL385" s="927"/>
      <c r="AM385" s="927"/>
      <c r="AN385" s="918"/>
    </row>
    <row r="386" spans="1:40">
      <c r="A386" s="916"/>
      <c r="B386" s="928"/>
      <c r="C386" s="918"/>
      <c r="D386" s="918"/>
      <c r="E386" s="917"/>
      <c r="F386" s="918"/>
      <c r="G386" s="918"/>
      <c r="H386" s="183" t="s">
        <v>164</v>
      </c>
      <c r="I386" s="196" t="s">
        <v>48</v>
      </c>
      <c r="J386" s="939"/>
      <c r="K386" s="940"/>
      <c r="L386" s="925"/>
      <c r="M386" s="925"/>
      <c r="N386" s="917"/>
      <c r="O386" s="918"/>
      <c r="P386" s="181" t="s">
        <v>168</v>
      </c>
      <c r="Q386" s="182" t="s">
        <v>87</v>
      </c>
      <c r="R386" s="181">
        <f>+IFERROR(VLOOKUP(Q386,[3]DATOS!$E$2:$F$17,2,FALSE),"")</f>
        <v>10</v>
      </c>
      <c r="S386" s="934"/>
      <c r="T386" s="934"/>
      <c r="U386" s="919"/>
      <c r="V386" s="934"/>
      <c r="W386" s="934"/>
      <c r="X386" s="934"/>
      <c r="Y386" s="990"/>
      <c r="Z386" s="990"/>
      <c r="AA386" s="990"/>
      <c r="AB386" s="935"/>
      <c r="AC386" s="923"/>
      <c r="AD386" s="923"/>
      <c r="AE386" s="925"/>
      <c r="AF386" s="925"/>
      <c r="AG386" s="925"/>
      <c r="AH386" s="925"/>
      <c r="AI386" s="925"/>
      <c r="AJ386" s="992"/>
      <c r="AK386" s="927"/>
      <c r="AL386" s="927"/>
      <c r="AM386" s="927"/>
      <c r="AN386" s="918"/>
    </row>
    <row r="387" spans="1:40">
      <c r="A387" s="916"/>
      <c r="B387" s="928"/>
      <c r="C387" s="918"/>
      <c r="D387" s="918"/>
      <c r="E387" s="917"/>
      <c r="F387" s="918"/>
      <c r="G387" s="918"/>
      <c r="H387" s="183" t="s">
        <v>163</v>
      </c>
      <c r="I387" s="196" t="s">
        <v>49</v>
      </c>
      <c r="J387" s="939"/>
      <c r="K387" s="940"/>
      <c r="L387" s="925"/>
      <c r="M387" s="925"/>
      <c r="N387" s="917"/>
      <c r="O387" s="918"/>
      <c r="P387" s="181"/>
      <c r="Q387" s="182"/>
      <c r="R387" s="181"/>
      <c r="S387" s="934"/>
      <c r="T387" s="934"/>
      <c r="U387" s="919"/>
      <c r="V387" s="934"/>
      <c r="W387" s="934"/>
      <c r="X387" s="934"/>
      <c r="Y387" s="990"/>
      <c r="Z387" s="990"/>
      <c r="AA387" s="990"/>
      <c r="AB387" s="935"/>
      <c r="AC387" s="923"/>
      <c r="AD387" s="923"/>
      <c r="AE387" s="925"/>
      <c r="AF387" s="925"/>
      <c r="AG387" s="925"/>
      <c r="AH387" s="925"/>
      <c r="AI387" s="925"/>
      <c r="AJ387" s="992"/>
      <c r="AK387" s="927"/>
      <c r="AL387" s="927"/>
      <c r="AM387" s="927"/>
      <c r="AN387" s="918"/>
    </row>
    <row r="388" spans="1:40">
      <c r="A388" s="916">
        <v>21</v>
      </c>
      <c r="B388" s="980" t="s">
        <v>494</v>
      </c>
      <c r="C388" s="954" t="s">
        <v>369</v>
      </c>
      <c r="D388" s="954" t="s">
        <v>32</v>
      </c>
      <c r="E388" s="917" t="s">
        <v>861</v>
      </c>
      <c r="F388" s="954" t="s">
        <v>1027</v>
      </c>
      <c r="G388" s="954" t="s">
        <v>100</v>
      </c>
      <c r="H388" s="180" t="s">
        <v>194</v>
      </c>
      <c r="I388" s="196" t="s">
        <v>48</v>
      </c>
      <c r="J388" s="939">
        <f>COUNTIF(I388:I406,"Si")</f>
        <v>14</v>
      </c>
      <c r="K388" s="983" t="str">
        <f>+IF(AND(J388&lt;6,J388&gt;0),"Moderado",IF(AND(J388&lt;12,J388&gt;5),"Mayor",IF(AND(J388&lt;20,J388&gt;11),"Catastrófico","Responda las Preguntas de Impacto")))</f>
        <v>Catastrófico</v>
      </c>
      <c r="L388" s="936" t="str">
        <f>IF(AND(EXACT(G388,"Rara vez"),(EXACT(K388,"Moderado"))),"Moderado",IF(AND(EXACT(G388,"Rara vez"),(EXACT(K388,"Mayor"))),"Alto",IF(AND(EXACT(G388,"Rara vez"),(EXACT(K388,"Catastrófico"))),"Extremo",IF(AND(EXACT(G388,"Improbable"),(EXACT(K388,"Moderado"))),"Moderado",IF(AND(EXACT(G388,"Improbable"),(EXACT(K388,"Mayor"))),"Alto",IF(AND(EXACT(G388,"Improbable"),(EXACT(K388,"Catastrófico"))),"Extremo",IF(AND(EXACT(G388,"Posible"),(EXACT(K388,"Moderado"))),"Alto",IF(AND(EXACT(G388,"Posible"),(EXACT(K388,"Mayor"))),"Extremo",IF(AND(EXACT(G388,"Posible"),(EXACT(K388,"Catastrófico"))),"Extremo",IF(AND(EXACT(G388,"Probable"),(EXACT(K388,"Moderado"))),"Alto",IF(AND(EXACT(G388,"Probable"),(EXACT(K388,"Mayor"))),"Extremo",IF(AND(EXACT(G388,"Probable"),(EXACT(K388,"Catastrófico"))),"Extremo",IF(AND(EXACT(G388,"Casi Seguro"),(EXACT(K388,"Moderado"))),"Extremo",IF(AND(EXACT(G388,"Casi Seguro"),(EXACT(K388,"Mayor"))),"Extremo",IF(AND(EXACT(G388,"Casi Seguro"),(EXACT(K388,"Catastrófico"))),"Extremo","")))))))))))))))</f>
        <v>Extremo</v>
      </c>
      <c r="M388" s="936" t="str">
        <f>IF(EXACT(L388,"Bajo"),"Evitar el Riesgo, Reducir el Riesgo, Compartir el Riesgo",IF(EXACT(L388,"Moderado"),"Evitar el Riesgo, Reducir el Riesgo, Compartir el Riesgo",IF(EXACT(L388,"Alto"),"Evitar el Riesgo, Reducir el Riesgo, Compartir el Riesgo",IF(EXACT(L388,"Extremo"),"Evitar el Riesgo, Reducir el Riesgo, Compartir el Riesgo",""))))</f>
        <v>Evitar el Riesgo, Reducir el Riesgo, Compartir el Riesgo</v>
      </c>
      <c r="N388" s="917" t="s">
        <v>1028</v>
      </c>
      <c r="O388" s="918" t="s">
        <v>65</v>
      </c>
      <c r="P388" s="181" t="s">
        <v>179</v>
      </c>
      <c r="Q388" s="182" t="s">
        <v>76</v>
      </c>
      <c r="R388" s="181">
        <f>+IFERROR(VLOOKUP(Q388,[3]DATOS!$E$2:$F$17,2,FALSE),"")</f>
        <v>15</v>
      </c>
      <c r="S388" s="934">
        <f>SUM(R388:R394)</f>
        <v>100</v>
      </c>
      <c r="T388" s="934" t="str">
        <f>+IF(AND(S388&lt;=100,S388&gt;=96),"Fuerte",IF(AND(S388&lt;=95,S388&gt;=86),"Moderado",IF(AND(S388&lt;=85,J388&gt;=0),"Débil"," ")))</f>
        <v>Fuerte</v>
      </c>
      <c r="U388" s="919" t="s">
        <v>90</v>
      </c>
      <c r="V388" s="934" t="str">
        <f>IF(AND(EXACT(T388,"Fuerte"),(EXACT(U388,"Fuerte"))),"Fuerte",IF(AND(EXACT(T388,"Fuerte"),(EXACT(U388,"Moderado"))),"Moderado",IF(AND(EXACT(T388,"Fuerte"),(EXACT(U388,"Débil"))),"Débil",IF(AND(EXACT(T388,"Moderado"),(EXACT(U388,"Fuerte"))),"Moderado",IF(AND(EXACT(T388,"Moderado"),(EXACT(U388,"Moderado"))),"Moderado",IF(AND(EXACT(T388,"Moderado"),(EXACT(U388,"Débil"))),"Débil",IF(AND(EXACT(T388,"Débil"),(EXACT(U388,"Fuerte"))),"Débil",IF(AND(EXACT(T388,"Débil"),(EXACT(U388,"Moderado"))),"Débil",IF(AND(EXACT(T388,"Débil"),(EXACT(U388,"Débil"))),"Débil",)))))))))</f>
        <v>Fuerte</v>
      </c>
      <c r="W388" s="934">
        <f>IF(V388="Fuerte",100,IF(V388="Moderado",50,IF(V388="Débil",0)))</f>
        <v>100</v>
      </c>
      <c r="X388" s="968">
        <f>AVERAGE(W388:W406)</f>
        <v>100</v>
      </c>
      <c r="Y388" s="918" t="s">
        <v>862</v>
      </c>
      <c r="Z388" s="918" t="s">
        <v>863</v>
      </c>
      <c r="AA388" s="921" t="s">
        <v>864</v>
      </c>
      <c r="AB388" s="971" t="str">
        <f>+IF(X388=100,"Fuerte",IF(AND(X388&lt;=99,X388&gt;=50),"Moderado",IF(X388&lt;50,"Débil"," ")))</f>
        <v>Fuerte</v>
      </c>
      <c r="AC388" s="974" t="s">
        <v>95</v>
      </c>
      <c r="AD388" s="974" t="s">
        <v>95</v>
      </c>
      <c r="AE388" s="936" t="str">
        <f>IF(AND(OR(AD388="Directamente",AD388="Indirectamente",AD388="No Disminuye"),(AB388="Fuerte"),(AC388="Directamente"),(OR(G388="Rara vez",G388="Improbable",G388="Posible"))),"Rara vez",IF(AND(OR(AD388="Directamente",AD388="Indirectamente",AD388="No Disminuye"),(AB388="Fuerte"),(AC388="Directamente"),(G388="Probable")),"Improbable",IF(AND(OR(AD388="Directamente",AD388="Indirectamente",AD388="No Disminuye"),(AB388="Fuerte"),(AC388="Directamente"),(G388="Casi Seguro")),"Posible",IF(AND(AD388="Directamente",AC388="No disminuye",AB388="Fuerte"),G388,IF(AND(OR(AD388="Directamente",AD388="Indirectamente",AD388="No Disminuye"),AB388="Moderado",AC388="Directamente",(OR(G388="Rara vez",G388="Improbable"))),"Rara vez",IF(AND(OR(AD388="Directamente",AD388="Indirectamente",AD388="No Disminuye"),(AB388="Moderado"),(AC388="Directamente"),(G388="Posible")),"Improbable",IF(AND(OR(AD388="Directamente",AD388="Indirectamente",AD388="No Disminuye"),(AB388="Moderado"),(AC388="Directamente"),(G388="Probable")),"Posible",IF(AND(OR(AD388="Directamente",AD388="Indirectamente",AD388="No Disminuye"),(AB388="Moderado"),(AC388="Directamente"),(G388="Casi Seguro")),"Probable",IF(AND(AD388="Directamente",AC388="No disminuye",AB388="Moderado"),G388,IF(AB388="Débil",G388," ESTA COMBINACION NO ESTÁ CONTEMPLADA EN LA METODOLOGÍA "))))))))))</f>
        <v>Rara vez</v>
      </c>
      <c r="AF388" s="925" t="str">
        <f>IF(AND(OR(AD388="Directamente",AD388="Indirectamente",AD388="No Disminuye"),AB388="Moderado",AC388="Directamente",(OR(G388="Raro",G388="Improbable"))),"Raro",IF(AND(OR(AD388="Directamente",AD388="Indirectamente",AD388="No Disminuye"),(AB388="Moderado"),(AC388="Directamente"),(G388="Posible")),"Improbable",IF(AND(OR(AD388="Directamente",AD388="Indirectamente",AD388="No Disminuye"),(AB388="Moderado"),(AC388="Directamente"),(G388="Probable")),"Posible",IF(AND(OR(AD388="Directamente",AD388="Indirectamente",AD388="No Disminuye"),(AB388="Moderado"),(AC388="Directamente"),(G388="Casi Seguro")),"Probable",IF(AND(AD388="Directamente",AC388="No disminuye",AB388="Moderado"),G388," ")))))</f>
        <v xml:space="preserve"> </v>
      </c>
      <c r="AG388" s="936" t="str">
        <f>K388</f>
        <v>Catastrófico</v>
      </c>
      <c r="AH388" s="936" t="str">
        <f>IF(AND(EXACT(AE388,"Rara vez"),(EXACT(AG388,"Moderado"))),"Moderado",IF(AND(EXACT(AE388,"Rara vez"),(EXACT(AG388,"Mayor"))),"Alto",IF(AND(EXACT(AE388,"Rara vez"),(EXACT(AG388,"Catastrófico"))),"Extremo",IF(AND(EXACT(AE388,"Improbable"),(EXACT(AG388,"Moderado"))),"Moderado",IF(AND(EXACT(AE388,"Improbable"),(EXACT(AG388,"Mayor"))),"Alto",IF(AND(EXACT(AE388,"Improbable"),(EXACT(AG388,"Catastrófico"))),"Extremo",IF(AND(EXACT(AE388,"Posible"),(EXACT(AG388,"Moderado"))),"Alto",IF(AND(EXACT(AE388,"Posible"),(EXACT(AG388,"Mayor"))),"Extremo",IF(AND(EXACT(AE388,"Posible"),(EXACT(AG388,"Catastrófico"))),"Extremo",IF(AND(EXACT(AE388,"Probable"),(EXACT(AG388,"Moderado"))),"Alto",IF(AND(EXACT(AE388,"Probable"),(EXACT(AG388,"Mayor"))),"Extremo",IF(AND(EXACT(AE388,"Probable"),(EXACT(AG388,"Catastrófico"))),"Extremo",IF(AND(EXACT(AE388,"Casi Seguro"),(EXACT(AG388,"Moderado"))),"Extremo",IF(AND(EXACT(AE388,"Casi Seguro"),(EXACT(AG388,"Mayor"))),"Extremo",IF(AND(EXACT(AE388,"Casi Seguro"),(EXACT(AG388,"Catastrófico"))),"Extremo","")))))))))))))))</f>
        <v>Extremo</v>
      </c>
      <c r="AI388" s="936" t="str">
        <f>IF(EXACT(L388,"Bajo"),"Evitar el Riesgo, Reducir el Riesgo, Compartir el Riesg",IF(EXACT(L388,"Moderado"),"Evitar el Riesgo, Reducir el Riesgo, Compartir el Riesgo",IF(EXACT(L388,"Alto"),"Evitar el Riesgo, Reducir el Riesgo, Compartir el Riesgo",IF(EXACT(L388,"Extremo"),"Evitar el Riesgo, Reducir el Riesgo, Compartir el Riesgo",""))))</f>
        <v>Evitar el Riesgo, Reducir el Riesgo, Compartir el Riesgo</v>
      </c>
      <c r="AJ388" s="927" t="s">
        <v>865</v>
      </c>
      <c r="AK388" s="941">
        <v>44197</v>
      </c>
      <c r="AL388" s="941">
        <v>44561</v>
      </c>
      <c r="AM388" s="927" t="s">
        <v>1029</v>
      </c>
      <c r="AN388" s="914" t="s">
        <v>866</v>
      </c>
    </row>
    <row r="389" spans="1:40">
      <c r="A389" s="916"/>
      <c r="B389" s="981"/>
      <c r="C389" s="955"/>
      <c r="D389" s="955"/>
      <c r="E389" s="917"/>
      <c r="F389" s="955"/>
      <c r="G389" s="955"/>
      <c r="H389" s="180" t="s">
        <v>187</v>
      </c>
      <c r="I389" s="196" t="s">
        <v>48</v>
      </c>
      <c r="J389" s="939"/>
      <c r="K389" s="984"/>
      <c r="L389" s="937"/>
      <c r="M389" s="937"/>
      <c r="N389" s="917"/>
      <c r="O389" s="918"/>
      <c r="P389" s="181" t="s">
        <v>177</v>
      </c>
      <c r="Q389" s="182" t="s">
        <v>78</v>
      </c>
      <c r="R389" s="181">
        <f>+IFERROR(VLOOKUP(Q389,[3]DATOS!$E$2:$F$17,2,FALSE),"")</f>
        <v>15</v>
      </c>
      <c r="S389" s="934"/>
      <c r="T389" s="934"/>
      <c r="U389" s="919"/>
      <c r="V389" s="934"/>
      <c r="W389" s="934"/>
      <c r="X389" s="969"/>
      <c r="Y389" s="918"/>
      <c r="Z389" s="916"/>
      <c r="AA389" s="921"/>
      <c r="AB389" s="972"/>
      <c r="AC389" s="975"/>
      <c r="AD389" s="975"/>
      <c r="AE389" s="937"/>
      <c r="AF389" s="925"/>
      <c r="AG389" s="937"/>
      <c r="AH389" s="937"/>
      <c r="AI389" s="937"/>
      <c r="AJ389" s="927"/>
      <c r="AK389" s="941"/>
      <c r="AL389" s="941"/>
      <c r="AM389" s="927"/>
      <c r="AN389" s="914"/>
    </row>
    <row r="390" spans="1:40">
      <c r="A390" s="916"/>
      <c r="B390" s="981"/>
      <c r="C390" s="955"/>
      <c r="D390" s="955"/>
      <c r="E390" s="917"/>
      <c r="F390" s="955"/>
      <c r="G390" s="955"/>
      <c r="H390" s="180" t="s">
        <v>186</v>
      </c>
      <c r="I390" s="196" t="s">
        <v>49</v>
      </c>
      <c r="J390" s="939"/>
      <c r="K390" s="984"/>
      <c r="L390" s="937"/>
      <c r="M390" s="937"/>
      <c r="N390" s="917"/>
      <c r="O390" s="918"/>
      <c r="P390" s="181" t="s">
        <v>175</v>
      </c>
      <c r="Q390" s="182" t="s">
        <v>80</v>
      </c>
      <c r="R390" s="181">
        <f>+IFERROR(VLOOKUP(Q390,[3]DATOS!$E$2:$F$17,2,FALSE),"")</f>
        <v>15</v>
      </c>
      <c r="S390" s="934"/>
      <c r="T390" s="934"/>
      <c r="U390" s="919"/>
      <c r="V390" s="934"/>
      <c r="W390" s="934"/>
      <c r="X390" s="969"/>
      <c r="Y390" s="918"/>
      <c r="Z390" s="916"/>
      <c r="AA390" s="921"/>
      <c r="AB390" s="972"/>
      <c r="AC390" s="975"/>
      <c r="AD390" s="975"/>
      <c r="AE390" s="937"/>
      <c r="AF390" s="925"/>
      <c r="AG390" s="937"/>
      <c r="AH390" s="937"/>
      <c r="AI390" s="937"/>
      <c r="AJ390" s="927"/>
      <c r="AK390" s="941"/>
      <c r="AL390" s="941"/>
      <c r="AM390" s="927"/>
      <c r="AN390" s="914"/>
    </row>
    <row r="391" spans="1:40">
      <c r="A391" s="916"/>
      <c r="B391" s="981"/>
      <c r="C391" s="955"/>
      <c r="D391" s="955"/>
      <c r="E391" s="917"/>
      <c r="F391" s="955"/>
      <c r="G391" s="955"/>
      <c r="H391" s="180" t="s">
        <v>185</v>
      </c>
      <c r="I391" s="196" t="s">
        <v>49</v>
      </c>
      <c r="J391" s="939"/>
      <c r="K391" s="984"/>
      <c r="L391" s="937"/>
      <c r="M391" s="937"/>
      <c r="N391" s="917"/>
      <c r="O391" s="918"/>
      <c r="P391" s="181" t="s">
        <v>173</v>
      </c>
      <c r="Q391" s="182" t="s">
        <v>82</v>
      </c>
      <c r="R391" s="181">
        <f>+IFERROR(VLOOKUP(Q391,[3]DATOS!$E$2:$F$17,2,FALSE),"")</f>
        <v>15</v>
      </c>
      <c r="S391" s="934"/>
      <c r="T391" s="934"/>
      <c r="U391" s="919"/>
      <c r="V391" s="934"/>
      <c r="W391" s="934"/>
      <c r="X391" s="969"/>
      <c r="Y391" s="918"/>
      <c r="Z391" s="916"/>
      <c r="AA391" s="921"/>
      <c r="AB391" s="972"/>
      <c r="AC391" s="975"/>
      <c r="AD391" s="975"/>
      <c r="AE391" s="937"/>
      <c r="AF391" s="925"/>
      <c r="AG391" s="937"/>
      <c r="AH391" s="937"/>
      <c r="AI391" s="937"/>
      <c r="AJ391" s="927"/>
      <c r="AK391" s="941"/>
      <c r="AL391" s="941"/>
      <c r="AM391" s="927"/>
      <c r="AN391" s="914"/>
    </row>
    <row r="392" spans="1:40">
      <c r="A392" s="916"/>
      <c r="B392" s="981"/>
      <c r="C392" s="955"/>
      <c r="D392" s="955"/>
      <c r="E392" s="917"/>
      <c r="F392" s="955"/>
      <c r="G392" s="955"/>
      <c r="H392" s="180" t="s">
        <v>184</v>
      </c>
      <c r="I392" s="196" t="s">
        <v>48</v>
      </c>
      <c r="J392" s="939"/>
      <c r="K392" s="984"/>
      <c r="L392" s="937"/>
      <c r="M392" s="937"/>
      <c r="N392" s="917"/>
      <c r="O392" s="918"/>
      <c r="P392" s="181" t="s">
        <v>171</v>
      </c>
      <c r="Q392" s="182" t="s">
        <v>85</v>
      </c>
      <c r="R392" s="181">
        <f>+IFERROR(VLOOKUP(Q392,[3]DATOS!$E$2:$F$17,2,FALSE),"")</f>
        <v>15</v>
      </c>
      <c r="S392" s="934"/>
      <c r="T392" s="934"/>
      <c r="U392" s="919"/>
      <c r="V392" s="934"/>
      <c r="W392" s="934"/>
      <c r="X392" s="969"/>
      <c r="Y392" s="918"/>
      <c r="Z392" s="916"/>
      <c r="AA392" s="921"/>
      <c r="AB392" s="972"/>
      <c r="AC392" s="975"/>
      <c r="AD392" s="975"/>
      <c r="AE392" s="937"/>
      <c r="AF392" s="925"/>
      <c r="AG392" s="937"/>
      <c r="AH392" s="937"/>
      <c r="AI392" s="937"/>
      <c r="AJ392" s="927"/>
      <c r="AK392" s="941"/>
      <c r="AL392" s="941"/>
      <c r="AM392" s="927"/>
      <c r="AN392" s="914"/>
    </row>
    <row r="393" spans="1:40">
      <c r="A393" s="916"/>
      <c r="B393" s="981"/>
      <c r="C393" s="955"/>
      <c r="D393" s="955"/>
      <c r="E393" s="917"/>
      <c r="F393" s="955"/>
      <c r="G393" s="955"/>
      <c r="H393" s="180" t="s">
        <v>183</v>
      </c>
      <c r="I393" s="196" t="s">
        <v>48</v>
      </c>
      <c r="J393" s="939"/>
      <c r="K393" s="984"/>
      <c r="L393" s="937"/>
      <c r="M393" s="937"/>
      <c r="N393" s="917"/>
      <c r="O393" s="918"/>
      <c r="P393" s="181" t="s">
        <v>170</v>
      </c>
      <c r="Q393" s="182" t="s">
        <v>98</v>
      </c>
      <c r="R393" s="181">
        <f>+IFERROR(VLOOKUP(Q393,[3]DATOS!$E$2:$F$17,2,FALSE),"")</f>
        <v>15</v>
      </c>
      <c r="S393" s="934"/>
      <c r="T393" s="934"/>
      <c r="U393" s="919"/>
      <c r="V393" s="934"/>
      <c r="W393" s="934"/>
      <c r="X393" s="969"/>
      <c r="Y393" s="918"/>
      <c r="Z393" s="916"/>
      <c r="AA393" s="921"/>
      <c r="AB393" s="972"/>
      <c r="AC393" s="975"/>
      <c r="AD393" s="975"/>
      <c r="AE393" s="937"/>
      <c r="AF393" s="925"/>
      <c r="AG393" s="937"/>
      <c r="AH393" s="937"/>
      <c r="AI393" s="937"/>
      <c r="AJ393" s="927"/>
      <c r="AK393" s="941"/>
      <c r="AL393" s="941"/>
      <c r="AM393" s="927"/>
      <c r="AN393" s="914"/>
    </row>
    <row r="394" spans="1:40">
      <c r="A394" s="916"/>
      <c r="B394" s="981"/>
      <c r="C394" s="955"/>
      <c r="D394" s="955"/>
      <c r="E394" s="917"/>
      <c r="F394" s="955"/>
      <c r="G394" s="955"/>
      <c r="H394" s="180" t="s">
        <v>182</v>
      </c>
      <c r="I394" s="196" t="s">
        <v>48</v>
      </c>
      <c r="J394" s="939"/>
      <c r="K394" s="984"/>
      <c r="L394" s="937"/>
      <c r="M394" s="937"/>
      <c r="N394" s="917"/>
      <c r="O394" s="918"/>
      <c r="P394" s="181" t="s">
        <v>168</v>
      </c>
      <c r="Q394" s="182" t="s">
        <v>87</v>
      </c>
      <c r="R394" s="181">
        <f>+IFERROR(VLOOKUP(Q394,[3]DATOS!$E$2:$F$17,2,FALSE),"")</f>
        <v>10</v>
      </c>
      <c r="S394" s="934"/>
      <c r="T394" s="934"/>
      <c r="U394" s="919"/>
      <c r="V394" s="934"/>
      <c r="W394" s="934"/>
      <c r="X394" s="969"/>
      <c r="Y394" s="918"/>
      <c r="Z394" s="916"/>
      <c r="AA394" s="921"/>
      <c r="AB394" s="972"/>
      <c r="AC394" s="975"/>
      <c r="AD394" s="975"/>
      <c r="AE394" s="937"/>
      <c r="AF394" s="925"/>
      <c r="AG394" s="937"/>
      <c r="AH394" s="937"/>
      <c r="AI394" s="937"/>
      <c r="AJ394" s="927"/>
      <c r="AK394" s="941"/>
      <c r="AL394" s="941"/>
      <c r="AM394" s="927"/>
      <c r="AN394" s="914"/>
    </row>
    <row r="395" spans="1:40" ht="30">
      <c r="A395" s="916"/>
      <c r="B395" s="981"/>
      <c r="C395" s="955"/>
      <c r="D395" s="955"/>
      <c r="E395" s="917"/>
      <c r="F395" s="955"/>
      <c r="G395" s="955"/>
      <c r="H395" s="180" t="s">
        <v>181</v>
      </c>
      <c r="I395" s="196" t="s">
        <v>48</v>
      </c>
      <c r="J395" s="939"/>
      <c r="K395" s="984"/>
      <c r="L395" s="937"/>
      <c r="M395" s="937"/>
      <c r="N395" s="917"/>
      <c r="O395" s="918"/>
      <c r="P395" s="934"/>
      <c r="Q395" s="919"/>
      <c r="R395" s="934"/>
      <c r="S395" s="934"/>
      <c r="T395" s="934"/>
      <c r="U395" s="919"/>
      <c r="V395" s="934"/>
      <c r="W395" s="934"/>
      <c r="X395" s="969"/>
      <c r="Y395" s="918"/>
      <c r="Z395" s="916"/>
      <c r="AA395" s="921"/>
      <c r="AB395" s="972"/>
      <c r="AC395" s="975"/>
      <c r="AD395" s="975"/>
      <c r="AE395" s="937"/>
      <c r="AF395" s="925"/>
      <c r="AG395" s="937"/>
      <c r="AH395" s="937"/>
      <c r="AI395" s="937"/>
      <c r="AJ395" s="927"/>
      <c r="AK395" s="941"/>
      <c r="AL395" s="941"/>
      <c r="AM395" s="927"/>
      <c r="AN395" s="914"/>
    </row>
    <row r="396" spans="1:40">
      <c r="A396" s="916"/>
      <c r="B396" s="981"/>
      <c r="C396" s="955"/>
      <c r="D396" s="955"/>
      <c r="E396" s="917"/>
      <c r="F396" s="955"/>
      <c r="G396" s="955"/>
      <c r="H396" s="180" t="s">
        <v>180</v>
      </c>
      <c r="I396" s="196" t="s">
        <v>49</v>
      </c>
      <c r="J396" s="939"/>
      <c r="K396" s="984"/>
      <c r="L396" s="937"/>
      <c r="M396" s="937"/>
      <c r="N396" s="917"/>
      <c r="O396" s="918"/>
      <c r="P396" s="934"/>
      <c r="Q396" s="919"/>
      <c r="R396" s="934"/>
      <c r="S396" s="934"/>
      <c r="T396" s="934"/>
      <c r="U396" s="919"/>
      <c r="V396" s="934"/>
      <c r="W396" s="934"/>
      <c r="X396" s="969"/>
      <c r="Y396" s="918"/>
      <c r="Z396" s="916"/>
      <c r="AA396" s="921"/>
      <c r="AB396" s="972"/>
      <c r="AC396" s="975"/>
      <c r="AD396" s="975"/>
      <c r="AE396" s="937"/>
      <c r="AF396" s="925"/>
      <c r="AG396" s="937"/>
      <c r="AH396" s="937"/>
      <c r="AI396" s="937"/>
      <c r="AJ396" s="927"/>
      <c r="AK396" s="941"/>
      <c r="AL396" s="941"/>
      <c r="AM396" s="927"/>
      <c r="AN396" s="914"/>
    </row>
    <row r="397" spans="1:40">
      <c r="A397" s="916"/>
      <c r="B397" s="981"/>
      <c r="C397" s="955"/>
      <c r="D397" s="955"/>
      <c r="E397" s="917"/>
      <c r="F397" s="955"/>
      <c r="G397" s="955"/>
      <c r="H397" s="180" t="s">
        <v>178</v>
      </c>
      <c r="I397" s="196" t="s">
        <v>48</v>
      </c>
      <c r="J397" s="939"/>
      <c r="K397" s="984"/>
      <c r="L397" s="937"/>
      <c r="M397" s="937"/>
      <c r="N397" s="917"/>
      <c r="O397" s="918"/>
      <c r="P397" s="934"/>
      <c r="Q397" s="919"/>
      <c r="R397" s="934"/>
      <c r="S397" s="934"/>
      <c r="T397" s="934"/>
      <c r="U397" s="919"/>
      <c r="V397" s="934"/>
      <c r="W397" s="934"/>
      <c r="X397" s="969"/>
      <c r="Y397" s="918"/>
      <c r="Z397" s="916"/>
      <c r="AA397" s="921"/>
      <c r="AB397" s="972"/>
      <c r="AC397" s="975"/>
      <c r="AD397" s="975"/>
      <c r="AE397" s="937"/>
      <c r="AF397" s="925"/>
      <c r="AG397" s="937"/>
      <c r="AH397" s="937"/>
      <c r="AI397" s="937"/>
      <c r="AJ397" s="927"/>
      <c r="AK397" s="941"/>
      <c r="AL397" s="941"/>
      <c r="AM397" s="927"/>
      <c r="AN397" s="914"/>
    </row>
    <row r="398" spans="1:40">
      <c r="A398" s="916"/>
      <c r="B398" s="981"/>
      <c r="C398" s="955"/>
      <c r="D398" s="955"/>
      <c r="E398" s="917"/>
      <c r="F398" s="955"/>
      <c r="G398" s="955"/>
      <c r="H398" s="180" t="s">
        <v>176</v>
      </c>
      <c r="I398" s="196" t="s">
        <v>48</v>
      </c>
      <c r="J398" s="939"/>
      <c r="K398" s="984"/>
      <c r="L398" s="937"/>
      <c r="M398" s="937"/>
      <c r="N398" s="917"/>
      <c r="O398" s="918"/>
      <c r="P398" s="934"/>
      <c r="Q398" s="919"/>
      <c r="R398" s="934"/>
      <c r="S398" s="934"/>
      <c r="T398" s="934"/>
      <c r="U398" s="919"/>
      <c r="V398" s="934"/>
      <c r="W398" s="934"/>
      <c r="X398" s="969"/>
      <c r="Y398" s="918"/>
      <c r="Z398" s="916"/>
      <c r="AA398" s="921"/>
      <c r="AB398" s="972"/>
      <c r="AC398" s="975"/>
      <c r="AD398" s="975"/>
      <c r="AE398" s="937"/>
      <c r="AF398" s="925"/>
      <c r="AG398" s="937"/>
      <c r="AH398" s="937"/>
      <c r="AI398" s="937"/>
      <c r="AJ398" s="927"/>
      <c r="AK398" s="941"/>
      <c r="AL398" s="941"/>
      <c r="AM398" s="927"/>
      <c r="AN398" s="914"/>
    </row>
    <row r="399" spans="1:40">
      <c r="A399" s="916"/>
      <c r="B399" s="981"/>
      <c r="C399" s="955"/>
      <c r="D399" s="955"/>
      <c r="E399" s="954" t="s">
        <v>867</v>
      </c>
      <c r="F399" s="955"/>
      <c r="G399" s="955"/>
      <c r="H399" s="180" t="s">
        <v>174</v>
      </c>
      <c r="I399" s="196" t="s">
        <v>48</v>
      </c>
      <c r="J399" s="939"/>
      <c r="K399" s="984"/>
      <c r="L399" s="937"/>
      <c r="M399" s="937"/>
      <c r="N399" s="917" t="s">
        <v>1030</v>
      </c>
      <c r="O399" s="918" t="s">
        <v>65</v>
      </c>
      <c r="P399" s="181" t="s">
        <v>179</v>
      </c>
      <c r="Q399" s="182" t="s">
        <v>76</v>
      </c>
      <c r="R399" s="181">
        <f>+IFERROR(VLOOKUP(Q399,[3]DATOS!$E$2:$F$17,2,FALSE),"")</f>
        <v>15</v>
      </c>
      <c r="S399" s="934">
        <f>SUM(R399:R405)</f>
        <v>100</v>
      </c>
      <c r="T399" s="934" t="str">
        <f>+IF(AND(S399&lt;=100,S399&gt;=96),"Fuerte",IF(AND(S399&lt;=95,S399&gt;=86),"Moderado",IF(AND(S399&lt;=85,J399&gt;=0),"Débil"," ")))</f>
        <v>Fuerte</v>
      </c>
      <c r="U399" s="919" t="s">
        <v>90</v>
      </c>
      <c r="V399" s="934" t="str">
        <f>IF(AND(EXACT(T399,"Fuerte"),(EXACT(U399,"Fuerte"))),"Fuerte",IF(AND(EXACT(T399,"Fuerte"),(EXACT(U399,"Moderado"))),"Moderado",IF(AND(EXACT(T399,"Fuerte"),(EXACT(U399,"Débil"))),"Débil",IF(AND(EXACT(T399,"Moderado"),(EXACT(U399,"Fuerte"))),"Moderado",IF(AND(EXACT(T399,"Moderado"),(EXACT(U399,"Moderado"))),"Moderado",IF(AND(EXACT(T399,"Moderado"),(EXACT(U399,"Débil"))),"Débil",IF(AND(EXACT(T399,"Débil"),(EXACT(U399,"Fuerte"))),"Débil",IF(AND(EXACT(T399,"Débil"),(EXACT(U399,"Moderado"))),"Débil",IF(AND(EXACT(T399,"Débil"),(EXACT(U399,"Débil"))),"Débil",)))))))))</f>
        <v>Fuerte</v>
      </c>
      <c r="W399" s="934">
        <f>IF(V399="Fuerte",100,IF(V399="Moderado",50,IF(V399="Débil",0)))</f>
        <v>100</v>
      </c>
      <c r="X399" s="969"/>
      <c r="Y399" s="918"/>
      <c r="Z399" s="916"/>
      <c r="AA399" s="921"/>
      <c r="AB399" s="972"/>
      <c r="AC399" s="975"/>
      <c r="AD399" s="975"/>
      <c r="AE399" s="937"/>
      <c r="AF399" s="925"/>
      <c r="AG399" s="937"/>
      <c r="AH399" s="937"/>
      <c r="AI399" s="937"/>
      <c r="AJ399" s="927" t="s">
        <v>868</v>
      </c>
      <c r="AK399" s="941"/>
      <c r="AL399" s="941"/>
      <c r="AM399" s="927"/>
      <c r="AN399" s="914" t="s">
        <v>869</v>
      </c>
    </row>
    <row r="400" spans="1:40">
      <c r="A400" s="916"/>
      <c r="B400" s="981"/>
      <c r="C400" s="955"/>
      <c r="D400" s="955"/>
      <c r="E400" s="955"/>
      <c r="F400" s="955"/>
      <c r="G400" s="955"/>
      <c r="H400" s="183" t="s">
        <v>172</v>
      </c>
      <c r="I400" s="196" t="s">
        <v>48</v>
      </c>
      <c r="J400" s="939"/>
      <c r="K400" s="984"/>
      <c r="L400" s="937"/>
      <c r="M400" s="937"/>
      <c r="N400" s="917"/>
      <c r="O400" s="918"/>
      <c r="P400" s="181" t="s">
        <v>177</v>
      </c>
      <c r="Q400" s="182" t="s">
        <v>78</v>
      </c>
      <c r="R400" s="181">
        <f>+IFERROR(VLOOKUP(Q400,[3]DATOS!$E$2:$F$17,2,FALSE),"")</f>
        <v>15</v>
      </c>
      <c r="S400" s="934"/>
      <c r="T400" s="934"/>
      <c r="U400" s="919"/>
      <c r="V400" s="934"/>
      <c r="W400" s="934"/>
      <c r="X400" s="969"/>
      <c r="Y400" s="918"/>
      <c r="Z400" s="916"/>
      <c r="AA400" s="921"/>
      <c r="AB400" s="972"/>
      <c r="AC400" s="975"/>
      <c r="AD400" s="975"/>
      <c r="AE400" s="937"/>
      <c r="AF400" s="925"/>
      <c r="AG400" s="937"/>
      <c r="AH400" s="937"/>
      <c r="AI400" s="937"/>
      <c r="AJ400" s="927"/>
      <c r="AK400" s="941"/>
      <c r="AL400" s="941"/>
      <c r="AM400" s="927"/>
      <c r="AN400" s="914"/>
    </row>
    <row r="401" spans="1:40">
      <c r="A401" s="916"/>
      <c r="B401" s="981"/>
      <c r="C401" s="955"/>
      <c r="D401" s="955"/>
      <c r="E401" s="955"/>
      <c r="F401" s="955"/>
      <c r="G401" s="955"/>
      <c r="H401" s="183" t="s">
        <v>169</v>
      </c>
      <c r="I401" s="196" t="s">
        <v>48</v>
      </c>
      <c r="J401" s="939"/>
      <c r="K401" s="984"/>
      <c r="L401" s="937"/>
      <c r="M401" s="937"/>
      <c r="N401" s="917"/>
      <c r="O401" s="918"/>
      <c r="P401" s="181" t="s">
        <v>175</v>
      </c>
      <c r="Q401" s="182" t="s">
        <v>80</v>
      </c>
      <c r="R401" s="181">
        <f>+IFERROR(VLOOKUP(Q401,[3]DATOS!$E$2:$F$17,2,FALSE),"")</f>
        <v>15</v>
      </c>
      <c r="S401" s="934"/>
      <c r="T401" s="934"/>
      <c r="U401" s="919"/>
      <c r="V401" s="934"/>
      <c r="W401" s="934"/>
      <c r="X401" s="969"/>
      <c r="Y401" s="918"/>
      <c r="Z401" s="916"/>
      <c r="AA401" s="921"/>
      <c r="AB401" s="972"/>
      <c r="AC401" s="975"/>
      <c r="AD401" s="975"/>
      <c r="AE401" s="937"/>
      <c r="AF401" s="925"/>
      <c r="AG401" s="937"/>
      <c r="AH401" s="937"/>
      <c r="AI401" s="937"/>
      <c r="AJ401" s="927"/>
      <c r="AK401" s="941"/>
      <c r="AL401" s="941"/>
      <c r="AM401" s="927"/>
      <c r="AN401" s="914"/>
    </row>
    <row r="402" spans="1:40">
      <c r="A402" s="916"/>
      <c r="B402" s="981"/>
      <c r="C402" s="955"/>
      <c r="D402" s="955"/>
      <c r="E402" s="955"/>
      <c r="F402" s="955"/>
      <c r="G402" s="955"/>
      <c r="H402" s="183" t="s">
        <v>167</v>
      </c>
      <c r="I402" s="196" t="s">
        <v>48</v>
      </c>
      <c r="J402" s="939"/>
      <c r="K402" s="984"/>
      <c r="L402" s="937"/>
      <c r="M402" s="937"/>
      <c r="N402" s="917"/>
      <c r="O402" s="918"/>
      <c r="P402" s="181" t="s">
        <v>173</v>
      </c>
      <c r="Q402" s="182" t="s">
        <v>82</v>
      </c>
      <c r="R402" s="181">
        <f>+IFERROR(VLOOKUP(Q402,[3]DATOS!$E$2:$F$17,2,FALSE),"")</f>
        <v>15</v>
      </c>
      <c r="S402" s="934"/>
      <c r="T402" s="934"/>
      <c r="U402" s="919"/>
      <c r="V402" s="934"/>
      <c r="W402" s="934"/>
      <c r="X402" s="969"/>
      <c r="Y402" s="918"/>
      <c r="Z402" s="916"/>
      <c r="AA402" s="921"/>
      <c r="AB402" s="972"/>
      <c r="AC402" s="975"/>
      <c r="AD402" s="975"/>
      <c r="AE402" s="937"/>
      <c r="AF402" s="925"/>
      <c r="AG402" s="937"/>
      <c r="AH402" s="937"/>
      <c r="AI402" s="937"/>
      <c r="AJ402" s="927"/>
      <c r="AK402" s="941"/>
      <c r="AL402" s="941"/>
      <c r="AM402" s="927"/>
      <c r="AN402" s="914"/>
    </row>
    <row r="403" spans="1:40">
      <c r="A403" s="916"/>
      <c r="B403" s="981"/>
      <c r="C403" s="955"/>
      <c r="D403" s="955"/>
      <c r="E403" s="955"/>
      <c r="F403" s="955"/>
      <c r="G403" s="955"/>
      <c r="H403" s="183" t="s">
        <v>166</v>
      </c>
      <c r="I403" s="162" t="s">
        <v>49</v>
      </c>
      <c r="J403" s="939"/>
      <c r="K403" s="984"/>
      <c r="L403" s="937"/>
      <c r="M403" s="937"/>
      <c r="N403" s="917"/>
      <c r="O403" s="918"/>
      <c r="P403" s="181" t="s">
        <v>171</v>
      </c>
      <c r="Q403" s="182" t="s">
        <v>85</v>
      </c>
      <c r="R403" s="181">
        <f>+IFERROR(VLOOKUP(Q403,[3]DATOS!$E$2:$F$17,2,FALSE),"")</f>
        <v>15</v>
      </c>
      <c r="S403" s="934"/>
      <c r="T403" s="934"/>
      <c r="U403" s="919"/>
      <c r="V403" s="934"/>
      <c r="W403" s="934"/>
      <c r="X403" s="969"/>
      <c r="Y403" s="918"/>
      <c r="Z403" s="916"/>
      <c r="AA403" s="921"/>
      <c r="AB403" s="972"/>
      <c r="AC403" s="975"/>
      <c r="AD403" s="975"/>
      <c r="AE403" s="937"/>
      <c r="AF403" s="925"/>
      <c r="AG403" s="937"/>
      <c r="AH403" s="937"/>
      <c r="AI403" s="937"/>
      <c r="AJ403" s="927"/>
      <c r="AK403" s="941"/>
      <c r="AL403" s="941"/>
      <c r="AM403" s="927"/>
      <c r="AN403" s="914"/>
    </row>
    <row r="404" spans="1:40">
      <c r="A404" s="916"/>
      <c r="B404" s="981"/>
      <c r="C404" s="955"/>
      <c r="D404" s="955"/>
      <c r="E404" s="955"/>
      <c r="F404" s="955"/>
      <c r="G404" s="955"/>
      <c r="H404" s="183" t="s">
        <v>165</v>
      </c>
      <c r="I404" s="196" t="s">
        <v>48</v>
      </c>
      <c r="J404" s="939"/>
      <c r="K404" s="984"/>
      <c r="L404" s="937"/>
      <c r="M404" s="937"/>
      <c r="N404" s="917"/>
      <c r="O404" s="918"/>
      <c r="P404" s="181" t="s">
        <v>170</v>
      </c>
      <c r="Q404" s="182" t="s">
        <v>98</v>
      </c>
      <c r="R404" s="181">
        <f>+IFERROR(VLOOKUP(Q404,[3]DATOS!$E$2:$F$17,2,FALSE),"")</f>
        <v>15</v>
      </c>
      <c r="S404" s="934"/>
      <c r="T404" s="934"/>
      <c r="U404" s="919"/>
      <c r="V404" s="934"/>
      <c r="W404" s="934"/>
      <c r="X404" s="969"/>
      <c r="Y404" s="918"/>
      <c r="Z404" s="916"/>
      <c r="AA404" s="921"/>
      <c r="AB404" s="972"/>
      <c r="AC404" s="975"/>
      <c r="AD404" s="975"/>
      <c r="AE404" s="937"/>
      <c r="AF404" s="925"/>
      <c r="AG404" s="937"/>
      <c r="AH404" s="937"/>
      <c r="AI404" s="937"/>
      <c r="AJ404" s="927"/>
      <c r="AK404" s="941"/>
      <c r="AL404" s="941"/>
      <c r="AM404" s="927"/>
      <c r="AN404" s="914"/>
    </row>
    <row r="405" spans="1:40">
      <c r="A405" s="916"/>
      <c r="B405" s="981"/>
      <c r="C405" s="955"/>
      <c r="D405" s="955"/>
      <c r="E405" s="955"/>
      <c r="F405" s="955"/>
      <c r="G405" s="955"/>
      <c r="H405" s="183" t="s">
        <v>164</v>
      </c>
      <c r="I405" s="196" t="s">
        <v>48</v>
      </c>
      <c r="J405" s="939"/>
      <c r="K405" s="984"/>
      <c r="L405" s="937"/>
      <c r="M405" s="937"/>
      <c r="N405" s="917"/>
      <c r="O405" s="918"/>
      <c r="P405" s="181" t="s">
        <v>168</v>
      </c>
      <c r="Q405" s="182" t="s">
        <v>87</v>
      </c>
      <c r="R405" s="181">
        <f>+IFERROR(VLOOKUP(Q405,[3]DATOS!$E$2:$F$17,2,FALSE),"")</f>
        <v>10</v>
      </c>
      <c r="S405" s="934"/>
      <c r="T405" s="934"/>
      <c r="U405" s="919"/>
      <c r="V405" s="934"/>
      <c r="W405" s="934"/>
      <c r="X405" s="969"/>
      <c r="Y405" s="918"/>
      <c r="Z405" s="916"/>
      <c r="AA405" s="921"/>
      <c r="AB405" s="972"/>
      <c r="AC405" s="975"/>
      <c r="AD405" s="975"/>
      <c r="AE405" s="937"/>
      <c r="AF405" s="925"/>
      <c r="AG405" s="937"/>
      <c r="AH405" s="937"/>
      <c r="AI405" s="937"/>
      <c r="AJ405" s="927"/>
      <c r="AK405" s="941"/>
      <c r="AL405" s="941"/>
      <c r="AM405" s="927"/>
      <c r="AN405" s="914"/>
    </row>
    <row r="406" spans="1:40">
      <c r="A406" s="916"/>
      <c r="B406" s="981"/>
      <c r="C406" s="955"/>
      <c r="D406" s="955"/>
      <c r="E406" s="955"/>
      <c r="F406" s="955"/>
      <c r="G406" s="955"/>
      <c r="H406" s="183" t="s">
        <v>163</v>
      </c>
      <c r="I406" s="196" t="s">
        <v>49</v>
      </c>
      <c r="J406" s="939"/>
      <c r="K406" s="984"/>
      <c r="L406" s="937"/>
      <c r="M406" s="937"/>
      <c r="N406" s="917"/>
      <c r="O406" s="918"/>
      <c r="P406" s="181"/>
      <c r="Q406" s="182"/>
      <c r="R406" s="181"/>
      <c r="S406" s="934"/>
      <c r="T406" s="934"/>
      <c r="U406" s="919"/>
      <c r="V406" s="934"/>
      <c r="W406" s="934"/>
      <c r="X406" s="969"/>
      <c r="Y406" s="918"/>
      <c r="Z406" s="916"/>
      <c r="AA406" s="921"/>
      <c r="AB406" s="972"/>
      <c r="AC406" s="975"/>
      <c r="AD406" s="975"/>
      <c r="AE406" s="937"/>
      <c r="AF406" s="925"/>
      <c r="AG406" s="937"/>
      <c r="AH406" s="937"/>
      <c r="AI406" s="937"/>
      <c r="AJ406" s="927"/>
      <c r="AK406" s="941"/>
      <c r="AL406" s="941"/>
      <c r="AM406" s="927"/>
      <c r="AN406" s="914"/>
    </row>
    <row r="407" spans="1:40">
      <c r="A407" s="916"/>
      <c r="B407" s="981"/>
      <c r="C407" s="955"/>
      <c r="D407" s="955"/>
      <c r="E407" s="955"/>
      <c r="F407" s="955"/>
      <c r="G407" s="955"/>
      <c r="H407" s="942"/>
      <c r="I407" s="943"/>
      <c r="J407" s="944"/>
      <c r="K407" s="984"/>
      <c r="L407" s="937"/>
      <c r="M407" s="937"/>
      <c r="N407" s="951" t="s">
        <v>870</v>
      </c>
      <c r="O407" s="918"/>
      <c r="P407" s="181" t="s">
        <v>179</v>
      </c>
      <c r="Q407" s="182" t="s">
        <v>76</v>
      </c>
      <c r="R407" s="181">
        <f>+IFERROR(VLOOKUP(Q407,[3]DATOS!$E$2:$F$17,2,FALSE),"")</f>
        <v>15</v>
      </c>
      <c r="S407" s="934">
        <f>SUM(R407:R413)</f>
        <v>100</v>
      </c>
      <c r="T407" s="934" t="str">
        <f>+IF(AND(S407&lt;=100,S407&gt;=96),"Fuerte",IF(AND(S407&lt;=95,S407&gt;=86),"Moderado",IF(AND(S407&lt;=85,J407&gt;=0),"Débil"," ")))</f>
        <v>Fuerte</v>
      </c>
      <c r="U407" s="919" t="s">
        <v>90</v>
      </c>
      <c r="V407" s="934" t="str">
        <f>IF(AND(EXACT(T407,"Fuerte"),(EXACT(U407,"Fuerte"))),"Fuerte",IF(AND(EXACT(T407,"Fuerte"),(EXACT(U407,"Moderado"))),"Moderado",IF(AND(EXACT(T407,"Fuerte"),(EXACT(U407,"Débil"))),"Débil",IF(AND(EXACT(T407,"Moderado"),(EXACT(U407,"Fuerte"))),"Moderado",IF(AND(EXACT(T407,"Moderado"),(EXACT(U407,"Moderado"))),"Moderado",IF(AND(EXACT(T407,"Moderado"),(EXACT(U407,"Débil"))),"Débil",IF(AND(EXACT(T407,"Débil"),(EXACT(U407,"Fuerte"))),"Débil",IF(AND(EXACT(T407,"Débil"),(EXACT(U407,"Moderado"))),"Débil",IF(AND(EXACT(T407,"Débil"),(EXACT(U407,"Débil"))),"Débil",)))))))))</f>
        <v>Fuerte</v>
      </c>
      <c r="W407" s="934">
        <f>IF(V407="Fuerte",100,IF(V407="Moderado",50,IF(V407="Débil",0)))</f>
        <v>100</v>
      </c>
      <c r="X407" s="969"/>
      <c r="Y407" s="954" t="s">
        <v>871</v>
      </c>
      <c r="Z407" s="954" t="s">
        <v>863</v>
      </c>
      <c r="AA407" s="959" t="s">
        <v>872</v>
      </c>
      <c r="AB407" s="972"/>
      <c r="AC407" s="975"/>
      <c r="AD407" s="975"/>
      <c r="AE407" s="937"/>
      <c r="AF407" s="197"/>
      <c r="AG407" s="937"/>
      <c r="AH407" s="937"/>
      <c r="AI407" s="937"/>
      <c r="AJ407" s="962" t="s">
        <v>1031</v>
      </c>
      <c r="AK407" s="965" t="s">
        <v>1032</v>
      </c>
      <c r="AL407" s="965" t="s">
        <v>324</v>
      </c>
      <c r="AM407" s="962" t="s">
        <v>335</v>
      </c>
      <c r="AN407" s="977" t="s">
        <v>873</v>
      </c>
    </row>
    <row r="408" spans="1:40">
      <c r="A408" s="916"/>
      <c r="B408" s="981"/>
      <c r="C408" s="955"/>
      <c r="D408" s="955"/>
      <c r="E408" s="955"/>
      <c r="F408" s="955"/>
      <c r="G408" s="955"/>
      <c r="H408" s="945"/>
      <c r="I408" s="946"/>
      <c r="J408" s="947"/>
      <c r="K408" s="984"/>
      <c r="L408" s="937"/>
      <c r="M408" s="937"/>
      <c r="N408" s="952"/>
      <c r="O408" s="918"/>
      <c r="P408" s="181" t="s">
        <v>177</v>
      </c>
      <c r="Q408" s="182" t="s">
        <v>78</v>
      </c>
      <c r="R408" s="181">
        <f>+IFERROR(VLOOKUP(Q408,[3]DATOS!$E$2:$F$17,2,FALSE),"")</f>
        <v>15</v>
      </c>
      <c r="S408" s="934"/>
      <c r="T408" s="934"/>
      <c r="U408" s="919"/>
      <c r="V408" s="934"/>
      <c r="W408" s="934"/>
      <c r="X408" s="969"/>
      <c r="Y408" s="955"/>
      <c r="Z408" s="957"/>
      <c r="AA408" s="960"/>
      <c r="AB408" s="972"/>
      <c r="AC408" s="975"/>
      <c r="AD408" s="975"/>
      <c r="AE408" s="937"/>
      <c r="AF408" s="197"/>
      <c r="AG408" s="937"/>
      <c r="AH408" s="937"/>
      <c r="AI408" s="937"/>
      <c r="AJ408" s="963"/>
      <c r="AK408" s="966"/>
      <c r="AL408" s="966"/>
      <c r="AM408" s="963"/>
      <c r="AN408" s="978"/>
    </row>
    <row r="409" spans="1:40">
      <c r="A409" s="916"/>
      <c r="B409" s="981"/>
      <c r="C409" s="955"/>
      <c r="D409" s="955"/>
      <c r="E409" s="955"/>
      <c r="F409" s="955"/>
      <c r="G409" s="955"/>
      <c r="H409" s="945"/>
      <c r="I409" s="946"/>
      <c r="J409" s="947"/>
      <c r="K409" s="984"/>
      <c r="L409" s="937"/>
      <c r="M409" s="937"/>
      <c r="N409" s="952"/>
      <c r="O409" s="918"/>
      <c r="P409" s="181" t="s">
        <v>175</v>
      </c>
      <c r="Q409" s="182" t="s">
        <v>80</v>
      </c>
      <c r="R409" s="181">
        <f>+IFERROR(VLOOKUP(Q409,[3]DATOS!$E$2:$F$17,2,FALSE),"")</f>
        <v>15</v>
      </c>
      <c r="S409" s="934"/>
      <c r="T409" s="934"/>
      <c r="U409" s="919"/>
      <c r="V409" s="934"/>
      <c r="W409" s="934"/>
      <c r="X409" s="969"/>
      <c r="Y409" s="955"/>
      <c r="Z409" s="957"/>
      <c r="AA409" s="960"/>
      <c r="AB409" s="972"/>
      <c r="AC409" s="975"/>
      <c r="AD409" s="975"/>
      <c r="AE409" s="937"/>
      <c r="AF409" s="197"/>
      <c r="AG409" s="937"/>
      <c r="AH409" s="937"/>
      <c r="AI409" s="937"/>
      <c r="AJ409" s="963"/>
      <c r="AK409" s="966"/>
      <c r="AL409" s="966"/>
      <c r="AM409" s="963"/>
      <c r="AN409" s="978"/>
    </row>
    <row r="410" spans="1:40">
      <c r="A410" s="916"/>
      <c r="B410" s="981"/>
      <c r="C410" s="955"/>
      <c r="D410" s="955"/>
      <c r="E410" s="955"/>
      <c r="F410" s="955"/>
      <c r="G410" s="955"/>
      <c r="H410" s="945"/>
      <c r="I410" s="946"/>
      <c r="J410" s="947"/>
      <c r="K410" s="984"/>
      <c r="L410" s="937"/>
      <c r="M410" s="937"/>
      <c r="N410" s="952"/>
      <c r="O410" s="918"/>
      <c r="P410" s="181" t="s">
        <v>173</v>
      </c>
      <c r="Q410" s="182" t="s">
        <v>82</v>
      </c>
      <c r="R410" s="181">
        <f>+IFERROR(VLOOKUP(Q410,[3]DATOS!$E$2:$F$17,2,FALSE),"")</f>
        <v>15</v>
      </c>
      <c r="S410" s="934"/>
      <c r="T410" s="934"/>
      <c r="U410" s="919"/>
      <c r="V410" s="934"/>
      <c r="W410" s="934"/>
      <c r="X410" s="969"/>
      <c r="Y410" s="955"/>
      <c r="Z410" s="957"/>
      <c r="AA410" s="960"/>
      <c r="AB410" s="972"/>
      <c r="AC410" s="975"/>
      <c r="AD410" s="975"/>
      <c r="AE410" s="937"/>
      <c r="AF410" s="197"/>
      <c r="AG410" s="937"/>
      <c r="AH410" s="937"/>
      <c r="AI410" s="937"/>
      <c r="AJ410" s="963"/>
      <c r="AK410" s="966"/>
      <c r="AL410" s="966"/>
      <c r="AM410" s="963"/>
      <c r="AN410" s="978"/>
    </row>
    <row r="411" spans="1:40">
      <c r="A411" s="916"/>
      <c r="B411" s="981"/>
      <c r="C411" s="955"/>
      <c r="D411" s="955"/>
      <c r="E411" s="955"/>
      <c r="F411" s="955"/>
      <c r="G411" s="955"/>
      <c r="H411" s="945"/>
      <c r="I411" s="946"/>
      <c r="J411" s="947"/>
      <c r="K411" s="984"/>
      <c r="L411" s="937"/>
      <c r="M411" s="937"/>
      <c r="N411" s="952"/>
      <c r="O411" s="918"/>
      <c r="P411" s="181" t="s">
        <v>171</v>
      </c>
      <c r="Q411" s="182" t="s">
        <v>85</v>
      </c>
      <c r="R411" s="181">
        <f>+IFERROR(VLOOKUP(Q411,[3]DATOS!$E$2:$F$17,2,FALSE),"")</f>
        <v>15</v>
      </c>
      <c r="S411" s="934"/>
      <c r="T411" s="934"/>
      <c r="U411" s="919"/>
      <c r="V411" s="934"/>
      <c r="W411" s="934"/>
      <c r="X411" s="969"/>
      <c r="Y411" s="955"/>
      <c r="Z411" s="957"/>
      <c r="AA411" s="960"/>
      <c r="AB411" s="972"/>
      <c r="AC411" s="975"/>
      <c r="AD411" s="975"/>
      <c r="AE411" s="937"/>
      <c r="AF411" s="197"/>
      <c r="AG411" s="937"/>
      <c r="AH411" s="937"/>
      <c r="AI411" s="937"/>
      <c r="AJ411" s="963"/>
      <c r="AK411" s="966"/>
      <c r="AL411" s="966"/>
      <c r="AM411" s="963"/>
      <c r="AN411" s="978"/>
    </row>
    <row r="412" spans="1:40">
      <c r="A412" s="916"/>
      <c r="B412" s="981"/>
      <c r="C412" s="955"/>
      <c r="D412" s="955"/>
      <c r="E412" s="955"/>
      <c r="F412" s="955"/>
      <c r="G412" s="955"/>
      <c r="H412" s="945"/>
      <c r="I412" s="946"/>
      <c r="J412" s="947"/>
      <c r="K412" s="984"/>
      <c r="L412" s="937"/>
      <c r="M412" s="937"/>
      <c r="N412" s="952"/>
      <c r="O412" s="918"/>
      <c r="P412" s="181" t="s">
        <v>170</v>
      </c>
      <c r="Q412" s="182" t="s">
        <v>98</v>
      </c>
      <c r="R412" s="181">
        <f>+IFERROR(VLOOKUP(Q412,[3]DATOS!$E$2:$F$17,2,FALSE),"")</f>
        <v>15</v>
      </c>
      <c r="S412" s="934"/>
      <c r="T412" s="934"/>
      <c r="U412" s="919"/>
      <c r="V412" s="934"/>
      <c r="W412" s="934"/>
      <c r="X412" s="969"/>
      <c r="Y412" s="955"/>
      <c r="Z412" s="957"/>
      <c r="AA412" s="960"/>
      <c r="AB412" s="972"/>
      <c r="AC412" s="975"/>
      <c r="AD412" s="975"/>
      <c r="AE412" s="937"/>
      <c r="AF412" s="197"/>
      <c r="AG412" s="937"/>
      <c r="AH412" s="937"/>
      <c r="AI412" s="937"/>
      <c r="AJ412" s="963"/>
      <c r="AK412" s="966"/>
      <c r="AL412" s="966"/>
      <c r="AM412" s="963"/>
      <c r="AN412" s="978"/>
    </row>
    <row r="413" spans="1:40">
      <c r="A413" s="916"/>
      <c r="B413" s="981"/>
      <c r="C413" s="955"/>
      <c r="D413" s="955"/>
      <c r="E413" s="955"/>
      <c r="F413" s="955"/>
      <c r="G413" s="955"/>
      <c r="H413" s="945"/>
      <c r="I413" s="946"/>
      <c r="J413" s="947"/>
      <c r="K413" s="984"/>
      <c r="L413" s="937"/>
      <c r="M413" s="937"/>
      <c r="N413" s="952"/>
      <c r="O413" s="918"/>
      <c r="P413" s="181" t="s">
        <v>168</v>
      </c>
      <c r="Q413" s="182" t="s">
        <v>87</v>
      </c>
      <c r="R413" s="181">
        <f>+IFERROR(VLOOKUP(Q413,[3]DATOS!$E$2:$F$17,2,FALSE),"")</f>
        <v>10</v>
      </c>
      <c r="S413" s="934"/>
      <c r="T413" s="934"/>
      <c r="U413" s="919"/>
      <c r="V413" s="934"/>
      <c r="W413" s="934"/>
      <c r="X413" s="969"/>
      <c r="Y413" s="955"/>
      <c r="Z413" s="957"/>
      <c r="AA413" s="960"/>
      <c r="AB413" s="972"/>
      <c r="AC413" s="975"/>
      <c r="AD413" s="975"/>
      <c r="AE413" s="937"/>
      <c r="AF413" s="197"/>
      <c r="AG413" s="937"/>
      <c r="AH413" s="937"/>
      <c r="AI413" s="937"/>
      <c r="AJ413" s="963"/>
      <c r="AK413" s="966"/>
      <c r="AL413" s="966"/>
      <c r="AM413" s="963"/>
      <c r="AN413" s="978"/>
    </row>
    <row r="414" spans="1:40">
      <c r="A414" s="916"/>
      <c r="B414" s="981"/>
      <c r="C414" s="955"/>
      <c r="D414" s="955"/>
      <c r="E414" s="955"/>
      <c r="F414" s="955"/>
      <c r="G414" s="955"/>
      <c r="H414" s="945"/>
      <c r="I414" s="946"/>
      <c r="J414" s="947"/>
      <c r="K414" s="984"/>
      <c r="L414" s="937"/>
      <c r="M414" s="937"/>
      <c r="N414" s="952"/>
      <c r="O414" s="918"/>
      <c r="P414" s="968"/>
      <c r="Q414" s="986"/>
      <c r="R414" s="968"/>
      <c r="S414" s="934"/>
      <c r="T414" s="934"/>
      <c r="U414" s="919"/>
      <c r="V414" s="934"/>
      <c r="W414" s="934"/>
      <c r="X414" s="969"/>
      <c r="Y414" s="955"/>
      <c r="Z414" s="957"/>
      <c r="AA414" s="960"/>
      <c r="AB414" s="972"/>
      <c r="AC414" s="975"/>
      <c r="AD414" s="975"/>
      <c r="AE414" s="937"/>
      <c r="AF414" s="197"/>
      <c r="AG414" s="937"/>
      <c r="AH414" s="937"/>
      <c r="AI414" s="937"/>
      <c r="AJ414" s="963"/>
      <c r="AK414" s="966"/>
      <c r="AL414" s="966"/>
      <c r="AM414" s="963"/>
      <c r="AN414" s="978"/>
    </row>
    <row r="415" spans="1:40">
      <c r="A415" s="916"/>
      <c r="B415" s="981"/>
      <c r="C415" s="955"/>
      <c r="D415" s="955"/>
      <c r="E415" s="955"/>
      <c r="F415" s="955"/>
      <c r="G415" s="955"/>
      <c r="H415" s="945"/>
      <c r="I415" s="946"/>
      <c r="J415" s="947"/>
      <c r="K415" s="984"/>
      <c r="L415" s="937"/>
      <c r="M415" s="937"/>
      <c r="N415" s="952"/>
      <c r="O415" s="918"/>
      <c r="P415" s="969"/>
      <c r="Q415" s="987"/>
      <c r="R415" s="969"/>
      <c r="S415" s="934"/>
      <c r="T415" s="934"/>
      <c r="U415" s="919"/>
      <c r="V415" s="934"/>
      <c r="W415" s="934"/>
      <c r="X415" s="969"/>
      <c r="Y415" s="955"/>
      <c r="Z415" s="957"/>
      <c r="AA415" s="960"/>
      <c r="AB415" s="972"/>
      <c r="AC415" s="975"/>
      <c r="AD415" s="975"/>
      <c r="AE415" s="937"/>
      <c r="AF415" s="197"/>
      <c r="AG415" s="937"/>
      <c r="AH415" s="937"/>
      <c r="AI415" s="937"/>
      <c r="AJ415" s="963"/>
      <c r="AK415" s="966"/>
      <c r="AL415" s="966"/>
      <c r="AM415" s="963"/>
      <c r="AN415" s="978"/>
    </row>
    <row r="416" spans="1:40">
      <c r="A416" s="916"/>
      <c r="B416" s="981"/>
      <c r="C416" s="955"/>
      <c r="D416" s="955"/>
      <c r="E416" s="955"/>
      <c r="F416" s="955"/>
      <c r="G416" s="955"/>
      <c r="H416" s="945"/>
      <c r="I416" s="946"/>
      <c r="J416" s="947"/>
      <c r="K416" s="984"/>
      <c r="L416" s="937"/>
      <c r="M416" s="937"/>
      <c r="N416" s="952"/>
      <c r="O416" s="918"/>
      <c r="P416" s="969"/>
      <c r="Q416" s="987"/>
      <c r="R416" s="969"/>
      <c r="S416" s="934"/>
      <c r="T416" s="934"/>
      <c r="U416" s="919"/>
      <c r="V416" s="934"/>
      <c r="W416" s="934"/>
      <c r="X416" s="969"/>
      <c r="Y416" s="955"/>
      <c r="Z416" s="957"/>
      <c r="AA416" s="960"/>
      <c r="AB416" s="972"/>
      <c r="AC416" s="975"/>
      <c r="AD416" s="975"/>
      <c r="AE416" s="937"/>
      <c r="AF416" s="197"/>
      <c r="AG416" s="937"/>
      <c r="AH416" s="937"/>
      <c r="AI416" s="937"/>
      <c r="AJ416" s="963"/>
      <c r="AK416" s="966"/>
      <c r="AL416" s="966"/>
      <c r="AM416" s="963"/>
      <c r="AN416" s="978"/>
    </row>
    <row r="417" spans="1:40">
      <c r="A417" s="916"/>
      <c r="B417" s="982"/>
      <c r="C417" s="956"/>
      <c r="D417" s="956"/>
      <c r="E417" s="956"/>
      <c r="F417" s="956"/>
      <c r="G417" s="956"/>
      <c r="H417" s="948"/>
      <c r="I417" s="949"/>
      <c r="J417" s="950"/>
      <c r="K417" s="985"/>
      <c r="L417" s="938"/>
      <c r="M417" s="938"/>
      <c r="N417" s="953"/>
      <c r="O417" s="918"/>
      <c r="P417" s="970"/>
      <c r="Q417" s="988"/>
      <c r="R417" s="970"/>
      <c r="S417" s="934"/>
      <c r="T417" s="934"/>
      <c r="U417" s="919"/>
      <c r="V417" s="934"/>
      <c r="W417" s="934"/>
      <c r="X417" s="970"/>
      <c r="Y417" s="956"/>
      <c r="Z417" s="958"/>
      <c r="AA417" s="961"/>
      <c r="AB417" s="973"/>
      <c r="AC417" s="976"/>
      <c r="AD417" s="976"/>
      <c r="AE417" s="938"/>
      <c r="AF417" s="197"/>
      <c r="AG417" s="938"/>
      <c r="AH417" s="938"/>
      <c r="AI417" s="938"/>
      <c r="AJ417" s="964"/>
      <c r="AK417" s="967"/>
      <c r="AL417" s="967"/>
      <c r="AM417" s="964"/>
      <c r="AN417" s="979"/>
    </row>
    <row r="418" spans="1:40">
      <c r="A418" s="916">
        <v>22</v>
      </c>
      <c r="B418" s="928" t="s">
        <v>874</v>
      </c>
      <c r="C418" s="918" t="s">
        <v>334</v>
      </c>
      <c r="D418" s="918" t="s">
        <v>32</v>
      </c>
      <c r="E418" s="917" t="s">
        <v>875</v>
      </c>
      <c r="F418" s="918" t="s">
        <v>876</v>
      </c>
      <c r="G418" s="918" t="s">
        <v>38</v>
      </c>
      <c r="H418" s="180" t="s">
        <v>194</v>
      </c>
      <c r="I418" s="196" t="s">
        <v>48</v>
      </c>
      <c r="J418" s="939">
        <f>COUNTIF(I418:I436,"Si")</f>
        <v>13</v>
      </c>
      <c r="K418" s="940" t="str">
        <f>+IF(AND(J418&lt;6,J418&gt;0),"Moderado",IF(AND(J418&lt;12,J418&gt;5),"Mayor",IF(AND(J418&lt;20,J418&gt;11),"Catastrófico","Responda las Preguntas de Impacto")))</f>
        <v>Catastrófico</v>
      </c>
      <c r="L418" s="925" t="str">
        <f>IF(AND(EXACT(G418,"Rara vez"),(EXACT(K418,"Moderado"))),"Moderado",IF(AND(EXACT(G418,"Rara vez"),(EXACT(K418,"Mayor"))),"Alto",IF(AND(EXACT(G418,"Rara vez"),(EXACT(K418,"Catastrófico"))),"Extremo",IF(AND(EXACT(G418,"Improbable"),(EXACT(K418,"Moderado"))),"Moderado",IF(AND(EXACT(G418,"Improbable"),(EXACT(K418,"Mayor"))),"Alto",IF(AND(EXACT(G418,"Improbable"),(EXACT(K418,"Catastrófico"))),"Extremo",IF(AND(EXACT(G418,"Posible"),(EXACT(K418,"Moderado"))),"Alto",IF(AND(EXACT(G418,"Posible"),(EXACT(K418,"Mayor"))),"Extremo",IF(AND(EXACT(G418,"Posible"),(EXACT(K418,"Catastrófico"))),"Extremo",IF(AND(EXACT(G418,"Probable"),(EXACT(K418,"Moderado"))),"Alto",IF(AND(EXACT(G418,"Probable"),(EXACT(K418,"Mayor"))),"Extremo",IF(AND(EXACT(G418,"Probable"),(EXACT(K418,"Catastrófico"))),"Extremo",IF(AND(EXACT(G418,"Casi Seguro"),(EXACT(K418,"Moderado"))),"Extremo",IF(AND(EXACT(G418,"Casi Seguro"),(EXACT(K418,"Mayor"))),"Extremo",IF(AND(EXACT(G418,"Casi Seguro"),(EXACT(K418,"Catastrófico"))),"Extremo","")))))))))))))))</f>
        <v>Extremo</v>
      </c>
      <c r="M418" s="925" t="str">
        <f>IF(EXACT(L418,"Bajo"),"Evitar el Riesgo, Reducir el Riesgo, Compartir el Riesgo",IF(EXACT(L418,"Moderado"),"Evitar el Riesgo, Reducir el Riesgo, Compartir el Riesgo",IF(EXACT(L418,"Alto"),"Evitar el Riesgo, Reducir el Riesgo, Compartir el Riesgo",IF(EXACT(L418,"Extremo"),"Evitar el Riesgo, Reducir el Riesgo, Compartir el Riesgo",""))))</f>
        <v>Evitar el Riesgo, Reducir el Riesgo, Compartir el Riesgo</v>
      </c>
      <c r="N418" s="917" t="s">
        <v>1033</v>
      </c>
      <c r="O418" s="918" t="s">
        <v>65</v>
      </c>
      <c r="P418" s="181" t="s">
        <v>179</v>
      </c>
      <c r="Q418" s="182" t="s">
        <v>76</v>
      </c>
      <c r="R418" s="181">
        <f>+IFERROR(VLOOKUP(Q418,[3]DATOS!$E$2:$F$17,2,FALSE),"")</f>
        <v>15</v>
      </c>
      <c r="S418" s="934">
        <f>SUM(R418:R424)</f>
        <v>100</v>
      </c>
      <c r="T418" s="934" t="str">
        <f>+IF(AND(S418&lt;=100,S418&gt;=96),"Fuerte",IF(AND(S418&lt;=95,S418&gt;=86),"Moderado",IF(AND(S418&lt;=85,J418&gt;=0),"Débil"," ")))</f>
        <v>Fuerte</v>
      </c>
      <c r="U418" s="919" t="s">
        <v>90</v>
      </c>
      <c r="V418" s="934" t="str">
        <f>IF(AND(EXACT(T418,"Fuerte"),(EXACT(U418,"Fuerte"))),"Fuerte",IF(AND(EXACT(T418,"Fuerte"),(EXACT(U418,"Moderado"))),"Moderado",IF(AND(EXACT(T418,"Fuerte"),(EXACT(U418,"Débil"))),"Débil",IF(AND(EXACT(T418,"Moderado"),(EXACT(U418,"Fuerte"))),"Moderado",IF(AND(EXACT(T418,"Moderado"),(EXACT(U418,"Moderado"))),"Moderado",IF(AND(EXACT(T418,"Moderado"),(EXACT(U418,"Débil"))),"Débil",IF(AND(EXACT(T418,"Débil"),(EXACT(U418,"Fuerte"))),"Débil",IF(AND(EXACT(T418,"Débil"),(EXACT(U418,"Moderado"))),"Débil",IF(AND(EXACT(T418,"Débil"),(EXACT(U418,"Débil"))),"Débil",)))))))))</f>
        <v>Fuerte</v>
      </c>
      <c r="W418" s="934">
        <f>IF(V418="Fuerte",100,IF(V418="Moderado",50,IF(V418="Débil",0)))</f>
        <v>100</v>
      </c>
      <c r="X418" s="934">
        <f>AVERAGE(W418:W436)</f>
        <v>100</v>
      </c>
      <c r="Y418" s="918" t="s">
        <v>877</v>
      </c>
      <c r="Z418" s="918" t="s">
        <v>863</v>
      </c>
      <c r="AA418" s="921" t="s">
        <v>878</v>
      </c>
      <c r="AB418" s="935" t="str">
        <f>+IF(X418=100,"Fuerte",IF(AND(X418&lt;=99,X418&gt;=50),"Moderado",IF(X418&lt;50,"Débil"," ")))</f>
        <v>Fuerte</v>
      </c>
      <c r="AC418" s="923" t="s">
        <v>95</v>
      </c>
      <c r="AD418" s="923" t="s">
        <v>95</v>
      </c>
      <c r="AE418" s="925" t="str">
        <f>IF(AND(OR(AD418="Directamente",AD418="Indirectamente",AD418="No Disminuye"),(AB418="Fuerte"),(AC418="Directamente"),(OR(G418="Rara vez",G418="Improbable",G418="Posible"))),"Rara vez",IF(AND(OR(AD418="Directamente",AD418="Indirectamente",AD418="No Disminuye"),(AB418="Fuerte"),(AC418="Directamente"),(G418="Probable")),"Improbable",IF(AND(OR(AD418="Directamente",AD418="Indirectamente",AD418="No Disminuye"),(AB418="Fuerte"),(AC418="Directamente"),(G418="Casi Seguro")),"Posible",IF(AND(AD418="Directamente",AC418="No disminuye",AB418="Fuerte"),G418,IF(AND(OR(AD418="Directamente",AD418="Indirectamente",AD418="No Disminuye"),AB418="Moderado",AC418="Directamente",(OR(G418="Rara vez",G418="Improbable"))),"Rara vez",IF(AND(OR(AD418="Directamente",AD418="Indirectamente",AD418="No Disminuye"),(AB418="Moderado"),(AC418="Directamente"),(G418="Posible")),"Improbable",IF(AND(OR(AD418="Directamente",AD418="Indirectamente",AD418="No Disminuye"),(AB418="Moderado"),(AC418="Directamente"),(G418="Probable")),"Posible",IF(AND(OR(AD418="Directamente",AD418="Indirectamente",AD418="No Disminuye"),(AB418="Moderado"),(AC418="Directamente"),(G418="Casi Seguro")),"Probable",IF(AND(AD418="Directamente",AC418="No disminuye",AB418="Moderado"),G418,IF(AB418="Débil",G418," ESTA COMBINACION NO ESTÁ CONTEMPLADA EN LA METODOLOGÍA "))))))))))</f>
        <v>Rara vez</v>
      </c>
      <c r="AF418" s="925" t="str">
        <f>IF(AND(OR(AD418="Directamente",AD418="Indirectamente",AD418="No Disminuye"),AB418="Moderado",AC418="Directamente",(OR(G418="Raro",G418="Improbable"))),"Raro",IF(AND(OR(AD418="Directamente",AD418="Indirectamente",AD418="No Disminuye"),(AB418="Moderado"),(AC418="Directamente"),(G418="Posible")),"Improbable",IF(AND(OR(AD418="Directamente",AD418="Indirectamente",AD418="No Disminuye"),(AB418="Moderado"),(AC418="Directamente"),(G418="Probable")),"Posible",IF(AND(OR(AD418="Directamente",AD418="Indirectamente",AD418="No Disminuye"),(AB418="Moderado"),(AC418="Directamente"),(G418="Casi Seguro")),"Probable",IF(AND(AD418="Directamente",AC418="No disminuye",AB418="Moderado"),G418," ")))))</f>
        <v xml:space="preserve"> </v>
      </c>
      <c r="AG418" s="925" t="str">
        <f>K418</f>
        <v>Catastrófico</v>
      </c>
      <c r="AH418" s="925" t="str">
        <f>IF(AND(EXACT(AE418,"Rara vez"),(EXACT(AG418,"Moderado"))),"Moderado",IF(AND(EXACT(AE418,"Rara vez"),(EXACT(AG418,"Mayor"))),"Alto",IF(AND(EXACT(AE418,"Rara vez"),(EXACT(AG418,"Catastrófico"))),"Extremo",IF(AND(EXACT(AE418,"Improbable"),(EXACT(AG418,"Moderado"))),"Moderado",IF(AND(EXACT(AE418,"Improbable"),(EXACT(AG418,"Mayor"))),"Alto",IF(AND(EXACT(AE418,"Improbable"),(EXACT(AG418,"Catastrófico"))),"Extremo",IF(AND(EXACT(AE418,"Posible"),(EXACT(AG418,"Moderado"))),"Alto",IF(AND(EXACT(AE418,"Posible"),(EXACT(AG418,"Mayor"))),"Extremo",IF(AND(EXACT(AE418,"Posible"),(EXACT(AG418,"Catastrófico"))),"Extremo",IF(AND(EXACT(AE418,"Probable"),(EXACT(AG418,"Moderado"))),"Alto",IF(AND(EXACT(AE418,"Probable"),(EXACT(AG418,"Mayor"))),"Extremo",IF(AND(EXACT(AE418,"Probable"),(EXACT(AG418,"Catastrófico"))),"Extremo",IF(AND(EXACT(AE418,"Casi Seguro"),(EXACT(AG418,"Moderado"))),"Extremo",IF(AND(EXACT(AE418,"Casi Seguro"),(EXACT(AG418,"Mayor"))),"Extremo",IF(AND(EXACT(AE418,"Casi Seguro"),(EXACT(AG418,"Catastrófico"))),"Extremo","")))))))))))))))</f>
        <v>Extremo</v>
      </c>
      <c r="AI418" s="925" t="str">
        <f>IF(EXACT(L418,"Bajo"),"Evitar el Riesgo, Reducir el Riesgo, Compartir el Riesg",IF(EXACT(L418,"Moderado"),"Evitar el Riesgo, Reducir el Riesgo, Compartir el Riesgo",IF(EXACT(L418,"Alto"),"Evitar el Riesgo, Reducir el Riesgo, Compartir el Riesgo",IF(EXACT(L418,"Extremo"),"Evitar el Riesgo, Reducir el Riesgo, Compartir el Riesgo",""))))</f>
        <v>Evitar el Riesgo, Reducir el Riesgo, Compartir el Riesgo</v>
      </c>
      <c r="AJ418" s="920" t="s">
        <v>1034</v>
      </c>
      <c r="AK418" s="941" t="s">
        <v>1032</v>
      </c>
      <c r="AL418" s="941" t="s">
        <v>324</v>
      </c>
      <c r="AM418" s="927" t="s">
        <v>879</v>
      </c>
      <c r="AN418" s="914" t="s">
        <v>1035</v>
      </c>
    </row>
    <row r="419" spans="1:40">
      <c r="A419" s="916"/>
      <c r="B419" s="928"/>
      <c r="C419" s="918"/>
      <c r="D419" s="918"/>
      <c r="E419" s="917"/>
      <c r="F419" s="918"/>
      <c r="G419" s="918"/>
      <c r="H419" s="180" t="s">
        <v>187</v>
      </c>
      <c r="I419" s="196" t="s">
        <v>48</v>
      </c>
      <c r="J419" s="939"/>
      <c r="K419" s="940"/>
      <c r="L419" s="925"/>
      <c r="M419" s="925"/>
      <c r="N419" s="917"/>
      <c r="O419" s="918"/>
      <c r="P419" s="181" t="s">
        <v>177</v>
      </c>
      <c r="Q419" s="182" t="s">
        <v>78</v>
      </c>
      <c r="R419" s="181">
        <f>+IFERROR(VLOOKUP(Q419,[3]DATOS!$E$2:$F$17,2,FALSE),"")</f>
        <v>15</v>
      </c>
      <c r="S419" s="934"/>
      <c r="T419" s="934"/>
      <c r="U419" s="919"/>
      <c r="V419" s="934"/>
      <c r="W419" s="934"/>
      <c r="X419" s="934"/>
      <c r="Y419" s="918"/>
      <c r="Z419" s="916"/>
      <c r="AA419" s="921"/>
      <c r="AB419" s="935"/>
      <c r="AC419" s="923"/>
      <c r="AD419" s="923"/>
      <c r="AE419" s="925"/>
      <c r="AF419" s="925"/>
      <c r="AG419" s="925"/>
      <c r="AH419" s="925"/>
      <c r="AI419" s="925"/>
      <c r="AJ419" s="920"/>
      <c r="AK419" s="941"/>
      <c r="AL419" s="941"/>
      <c r="AM419" s="927"/>
      <c r="AN419" s="914"/>
    </row>
    <row r="420" spans="1:40">
      <c r="A420" s="916"/>
      <c r="B420" s="928"/>
      <c r="C420" s="918"/>
      <c r="D420" s="918"/>
      <c r="E420" s="917"/>
      <c r="F420" s="918"/>
      <c r="G420" s="918"/>
      <c r="H420" s="180" t="s">
        <v>186</v>
      </c>
      <c r="I420" s="196" t="s">
        <v>49</v>
      </c>
      <c r="J420" s="939"/>
      <c r="K420" s="940"/>
      <c r="L420" s="925"/>
      <c r="M420" s="925"/>
      <c r="N420" s="917"/>
      <c r="O420" s="918"/>
      <c r="P420" s="181" t="s">
        <v>175</v>
      </c>
      <c r="Q420" s="182" t="s">
        <v>80</v>
      </c>
      <c r="R420" s="181">
        <f>+IFERROR(VLOOKUP(Q420,[3]DATOS!$E$2:$F$17,2,FALSE),"")</f>
        <v>15</v>
      </c>
      <c r="S420" s="934"/>
      <c r="T420" s="934"/>
      <c r="U420" s="919"/>
      <c r="V420" s="934"/>
      <c r="W420" s="934"/>
      <c r="X420" s="934"/>
      <c r="Y420" s="918"/>
      <c r="Z420" s="916"/>
      <c r="AA420" s="921"/>
      <c r="AB420" s="935"/>
      <c r="AC420" s="923"/>
      <c r="AD420" s="923"/>
      <c r="AE420" s="925"/>
      <c r="AF420" s="925"/>
      <c r="AG420" s="925"/>
      <c r="AH420" s="925"/>
      <c r="AI420" s="925"/>
      <c r="AJ420" s="920"/>
      <c r="AK420" s="941"/>
      <c r="AL420" s="941"/>
      <c r="AM420" s="927"/>
      <c r="AN420" s="914"/>
    </row>
    <row r="421" spans="1:40">
      <c r="A421" s="916"/>
      <c r="B421" s="928"/>
      <c r="C421" s="918"/>
      <c r="D421" s="918"/>
      <c r="E421" s="917"/>
      <c r="F421" s="918"/>
      <c r="G421" s="918"/>
      <c r="H421" s="180" t="s">
        <v>185</v>
      </c>
      <c r="I421" s="196" t="s">
        <v>49</v>
      </c>
      <c r="J421" s="939"/>
      <c r="K421" s="940"/>
      <c r="L421" s="925"/>
      <c r="M421" s="925"/>
      <c r="N421" s="917"/>
      <c r="O421" s="918"/>
      <c r="P421" s="181" t="s">
        <v>173</v>
      </c>
      <c r="Q421" s="182" t="s">
        <v>82</v>
      </c>
      <c r="R421" s="181">
        <f>+IFERROR(VLOOKUP(Q421,[3]DATOS!$E$2:$F$17,2,FALSE),"")</f>
        <v>15</v>
      </c>
      <c r="S421" s="934"/>
      <c r="T421" s="934"/>
      <c r="U421" s="919"/>
      <c r="V421" s="934"/>
      <c r="W421" s="934"/>
      <c r="X421" s="934"/>
      <c r="Y421" s="918"/>
      <c r="Z421" s="916"/>
      <c r="AA421" s="921"/>
      <c r="AB421" s="935"/>
      <c r="AC421" s="923"/>
      <c r="AD421" s="923"/>
      <c r="AE421" s="925"/>
      <c r="AF421" s="925"/>
      <c r="AG421" s="925"/>
      <c r="AH421" s="925"/>
      <c r="AI421" s="925"/>
      <c r="AJ421" s="920"/>
      <c r="AK421" s="941"/>
      <c r="AL421" s="941"/>
      <c r="AM421" s="927"/>
      <c r="AN421" s="914"/>
    </row>
    <row r="422" spans="1:40">
      <c r="A422" s="916"/>
      <c r="B422" s="928"/>
      <c r="C422" s="918"/>
      <c r="D422" s="918"/>
      <c r="E422" s="917"/>
      <c r="F422" s="918"/>
      <c r="G422" s="918"/>
      <c r="H422" s="180" t="s">
        <v>184</v>
      </c>
      <c r="I422" s="196" t="s">
        <v>48</v>
      </c>
      <c r="J422" s="939"/>
      <c r="K422" s="940"/>
      <c r="L422" s="925"/>
      <c r="M422" s="925"/>
      <c r="N422" s="917"/>
      <c r="O422" s="918"/>
      <c r="P422" s="181" t="s">
        <v>171</v>
      </c>
      <c r="Q422" s="182" t="s">
        <v>85</v>
      </c>
      <c r="R422" s="181">
        <f>+IFERROR(VLOOKUP(Q422,[3]DATOS!$E$2:$F$17,2,FALSE),"")</f>
        <v>15</v>
      </c>
      <c r="S422" s="934"/>
      <c r="T422" s="934"/>
      <c r="U422" s="919"/>
      <c r="V422" s="934"/>
      <c r="W422" s="934"/>
      <c r="X422" s="934"/>
      <c r="Y422" s="918"/>
      <c r="Z422" s="916"/>
      <c r="AA422" s="921"/>
      <c r="AB422" s="935"/>
      <c r="AC422" s="923"/>
      <c r="AD422" s="923"/>
      <c r="AE422" s="925"/>
      <c r="AF422" s="925"/>
      <c r="AG422" s="925"/>
      <c r="AH422" s="925"/>
      <c r="AI422" s="925"/>
      <c r="AJ422" s="920"/>
      <c r="AK422" s="941"/>
      <c r="AL422" s="941"/>
      <c r="AM422" s="927"/>
      <c r="AN422" s="914"/>
    </row>
    <row r="423" spans="1:40">
      <c r="A423" s="916"/>
      <c r="B423" s="928"/>
      <c r="C423" s="918"/>
      <c r="D423" s="918"/>
      <c r="E423" s="917"/>
      <c r="F423" s="918"/>
      <c r="G423" s="918"/>
      <c r="H423" s="180" t="s">
        <v>183</v>
      </c>
      <c r="I423" s="196" t="s">
        <v>48</v>
      </c>
      <c r="J423" s="939"/>
      <c r="K423" s="940"/>
      <c r="L423" s="925"/>
      <c r="M423" s="925"/>
      <c r="N423" s="917"/>
      <c r="O423" s="918"/>
      <c r="P423" s="181" t="s">
        <v>170</v>
      </c>
      <c r="Q423" s="182" t="s">
        <v>98</v>
      </c>
      <c r="R423" s="181">
        <f>+IFERROR(VLOOKUP(Q423,[3]DATOS!$E$2:$F$17,2,FALSE),"")</f>
        <v>15</v>
      </c>
      <c r="S423" s="934"/>
      <c r="T423" s="934"/>
      <c r="U423" s="919"/>
      <c r="V423" s="934"/>
      <c r="W423" s="934"/>
      <c r="X423" s="934"/>
      <c r="Y423" s="918"/>
      <c r="Z423" s="916"/>
      <c r="AA423" s="921"/>
      <c r="AB423" s="935"/>
      <c r="AC423" s="923"/>
      <c r="AD423" s="923"/>
      <c r="AE423" s="925"/>
      <c r="AF423" s="925"/>
      <c r="AG423" s="925"/>
      <c r="AH423" s="925"/>
      <c r="AI423" s="925"/>
      <c r="AJ423" s="920"/>
      <c r="AK423" s="941"/>
      <c r="AL423" s="941"/>
      <c r="AM423" s="927"/>
      <c r="AN423" s="914"/>
    </row>
    <row r="424" spans="1:40">
      <c r="A424" s="916"/>
      <c r="B424" s="928"/>
      <c r="C424" s="918"/>
      <c r="D424" s="918"/>
      <c r="E424" s="917"/>
      <c r="F424" s="918"/>
      <c r="G424" s="918"/>
      <c r="H424" s="180" t="s">
        <v>182</v>
      </c>
      <c r="I424" s="196" t="s">
        <v>48</v>
      </c>
      <c r="J424" s="939"/>
      <c r="K424" s="940"/>
      <c r="L424" s="925"/>
      <c r="M424" s="925"/>
      <c r="N424" s="917"/>
      <c r="O424" s="918"/>
      <c r="P424" s="181" t="s">
        <v>168</v>
      </c>
      <c r="Q424" s="182" t="s">
        <v>87</v>
      </c>
      <c r="R424" s="181">
        <f>+IFERROR(VLOOKUP(Q424,[3]DATOS!$E$2:$F$17,2,FALSE),"")</f>
        <v>10</v>
      </c>
      <c r="S424" s="934"/>
      <c r="T424" s="934"/>
      <c r="U424" s="919"/>
      <c r="V424" s="934"/>
      <c r="W424" s="934"/>
      <c r="X424" s="934"/>
      <c r="Y424" s="918"/>
      <c r="Z424" s="916"/>
      <c r="AA424" s="921"/>
      <c r="AB424" s="935"/>
      <c r="AC424" s="923"/>
      <c r="AD424" s="923"/>
      <c r="AE424" s="925"/>
      <c r="AF424" s="925"/>
      <c r="AG424" s="925"/>
      <c r="AH424" s="925"/>
      <c r="AI424" s="925"/>
      <c r="AJ424" s="920"/>
      <c r="AK424" s="941"/>
      <c r="AL424" s="941"/>
      <c r="AM424" s="927"/>
      <c r="AN424" s="914"/>
    </row>
    <row r="425" spans="1:40" ht="30">
      <c r="A425" s="916"/>
      <c r="B425" s="928"/>
      <c r="C425" s="918"/>
      <c r="D425" s="918"/>
      <c r="E425" s="917"/>
      <c r="F425" s="918"/>
      <c r="G425" s="918"/>
      <c r="H425" s="180" t="s">
        <v>181</v>
      </c>
      <c r="I425" s="196" t="s">
        <v>48</v>
      </c>
      <c r="J425" s="939"/>
      <c r="K425" s="940"/>
      <c r="L425" s="925"/>
      <c r="M425" s="925"/>
      <c r="N425" s="917"/>
      <c r="O425" s="918"/>
      <c r="P425" s="934"/>
      <c r="Q425" s="919"/>
      <c r="R425" s="934"/>
      <c r="S425" s="934"/>
      <c r="T425" s="934"/>
      <c r="U425" s="919"/>
      <c r="V425" s="934"/>
      <c r="W425" s="934"/>
      <c r="X425" s="934"/>
      <c r="Y425" s="918"/>
      <c r="Z425" s="916"/>
      <c r="AA425" s="921"/>
      <c r="AB425" s="935"/>
      <c r="AC425" s="923"/>
      <c r="AD425" s="923"/>
      <c r="AE425" s="925"/>
      <c r="AF425" s="925"/>
      <c r="AG425" s="925"/>
      <c r="AH425" s="925"/>
      <c r="AI425" s="925"/>
      <c r="AJ425" s="920"/>
      <c r="AK425" s="941"/>
      <c r="AL425" s="941"/>
      <c r="AM425" s="927"/>
      <c r="AN425" s="914"/>
    </row>
    <row r="426" spans="1:40">
      <c r="A426" s="916"/>
      <c r="B426" s="928"/>
      <c r="C426" s="918"/>
      <c r="D426" s="918"/>
      <c r="E426" s="917"/>
      <c r="F426" s="918"/>
      <c r="G426" s="918"/>
      <c r="H426" s="180" t="s">
        <v>180</v>
      </c>
      <c r="I426" s="196" t="s">
        <v>49</v>
      </c>
      <c r="J426" s="939"/>
      <c r="K426" s="940"/>
      <c r="L426" s="925"/>
      <c r="M426" s="925"/>
      <c r="N426" s="917"/>
      <c r="O426" s="918"/>
      <c r="P426" s="934"/>
      <c r="Q426" s="919"/>
      <c r="R426" s="934"/>
      <c r="S426" s="934"/>
      <c r="T426" s="934"/>
      <c r="U426" s="919"/>
      <c r="V426" s="934"/>
      <c r="W426" s="934"/>
      <c r="X426" s="934"/>
      <c r="Y426" s="918"/>
      <c r="Z426" s="916"/>
      <c r="AA426" s="921"/>
      <c r="AB426" s="935"/>
      <c r="AC426" s="923"/>
      <c r="AD426" s="923"/>
      <c r="AE426" s="925"/>
      <c r="AF426" s="925"/>
      <c r="AG426" s="925"/>
      <c r="AH426" s="925"/>
      <c r="AI426" s="925"/>
      <c r="AJ426" s="920"/>
      <c r="AK426" s="941"/>
      <c r="AL426" s="941"/>
      <c r="AM426" s="927"/>
      <c r="AN426" s="914"/>
    </row>
    <row r="427" spans="1:40">
      <c r="A427" s="916"/>
      <c r="B427" s="928"/>
      <c r="C427" s="918"/>
      <c r="D427" s="918"/>
      <c r="E427" s="917"/>
      <c r="F427" s="918"/>
      <c r="G427" s="918"/>
      <c r="H427" s="180" t="s">
        <v>178</v>
      </c>
      <c r="I427" s="196" t="s">
        <v>48</v>
      </c>
      <c r="J427" s="939"/>
      <c r="K427" s="940"/>
      <c r="L427" s="925"/>
      <c r="M427" s="925"/>
      <c r="N427" s="917"/>
      <c r="O427" s="918"/>
      <c r="P427" s="934"/>
      <c r="Q427" s="919"/>
      <c r="R427" s="934"/>
      <c r="S427" s="934"/>
      <c r="T427" s="934"/>
      <c r="U427" s="919"/>
      <c r="V427" s="934"/>
      <c r="W427" s="934"/>
      <c r="X427" s="934"/>
      <c r="Y427" s="918"/>
      <c r="Z427" s="916"/>
      <c r="AA427" s="921"/>
      <c r="AB427" s="935"/>
      <c r="AC427" s="923"/>
      <c r="AD427" s="923"/>
      <c r="AE427" s="925"/>
      <c r="AF427" s="925"/>
      <c r="AG427" s="925"/>
      <c r="AH427" s="925"/>
      <c r="AI427" s="925"/>
      <c r="AJ427" s="920"/>
      <c r="AK427" s="941"/>
      <c r="AL427" s="941"/>
      <c r="AM427" s="927"/>
      <c r="AN427" s="914"/>
    </row>
    <row r="428" spans="1:40">
      <c r="A428" s="916"/>
      <c r="B428" s="928"/>
      <c r="C428" s="918"/>
      <c r="D428" s="918"/>
      <c r="E428" s="917"/>
      <c r="F428" s="918"/>
      <c r="G428" s="918"/>
      <c r="H428" s="180" t="s">
        <v>176</v>
      </c>
      <c r="I428" s="196" t="s">
        <v>48</v>
      </c>
      <c r="J428" s="939"/>
      <c r="K428" s="940"/>
      <c r="L428" s="925"/>
      <c r="M428" s="925"/>
      <c r="N428" s="917"/>
      <c r="O428" s="918"/>
      <c r="P428" s="934"/>
      <c r="Q428" s="919"/>
      <c r="R428" s="934"/>
      <c r="S428" s="934"/>
      <c r="T428" s="934"/>
      <c r="U428" s="919"/>
      <c r="V428" s="934"/>
      <c r="W428" s="934"/>
      <c r="X428" s="934"/>
      <c r="Y428" s="918"/>
      <c r="Z428" s="916"/>
      <c r="AA428" s="921"/>
      <c r="AB428" s="935"/>
      <c r="AC428" s="923"/>
      <c r="AD428" s="923"/>
      <c r="AE428" s="925"/>
      <c r="AF428" s="925"/>
      <c r="AG428" s="925"/>
      <c r="AH428" s="925"/>
      <c r="AI428" s="925"/>
      <c r="AJ428" s="920"/>
      <c r="AK428" s="941"/>
      <c r="AL428" s="941"/>
      <c r="AM428" s="927"/>
      <c r="AN428" s="914"/>
    </row>
    <row r="429" spans="1:40">
      <c r="A429" s="916"/>
      <c r="B429" s="928"/>
      <c r="C429" s="918"/>
      <c r="D429" s="918"/>
      <c r="E429" s="917" t="s">
        <v>575</v>
      </c>
      <c r="F429" s="918"/>
      <c r="G429" s="918"/>
      <c r="H429" s="180" t="s">
        <v>174</v>
      </c>
      <c r="I429" s="196" t="s">
        <v>49</v>
      </c>
      <c r="J429" s="939"/>
      <c r="K429" s="940"/>
      <c r="L429" s="925"/>
      <c r="M429" s="925"/>
      <c r="N429" s="917" t="s">
        <v>1036</v>
      </c>
      <c r="O429" s="918"/>
      <c r="P429" s="181" t="s">
        <v>179</v>
      </c>
      <c r="Q429" s="182" t="s">
        <v>76</v>
      </c>
      <c r="R429" s="181">
        <f>+IFERROR(VLOOKUP(Q429,[3]DATOS!$E$2:$F$17,2,FALSE),"")</f>
        <v>15</v>
      </c>
      <c r="S429" s="934">
        <f>SUM(R429:R435)</f>
        <v>100</v>
      </c>
      <c r="T429" s="934" t="str">
        <f>+IF(AND(S429&lt;=100,S429&gt;=96),"Fuerte",IF(AND(S429&lt;=95,S429&gt;=86),"Moderado",IF(AND(S429&lt;=85,J429&gt;=0),"Débil"," ")))</f>
        <v>Fuerte</v>
      </c>
      <c r="U429" s="919" t="s">
        <v>90</v>
      </c>
      <c r="V429" s="934" t="str">
        <f>IF(AND(EXACT(T429,"Fuerte"),(EXACT(U429,"Fuerte"))),"Fuerte",IF(AND(EXACT(T429,"Fuerte"),(EXACT(U429,"Moderado"))),"Moderado",IF(AND(EXACT(T429,"Fuerte"),(EXACT(U429,"Débil"))),"Débil",IF(AND(EXACT(T429,"Moderado"),(EXACT(U429,"Fuerte"))),"Moderado",IF(AND(EXACT(T429,"Moderado"),(EXACT(U429,"Moderado"))),"Moderado",IF(AND(EXACT(T429,"Moderado"),(EXACT(U429,"Débil"))),"Débil",IF(AND(EXACT(T429,"Débil"),(EXACT(U429,"Fuerte"))),"Débil",IF(AND(EXACT(T429,"Débil"),(EXACT(U429,"Moderado"))),"Débil",IF(AND(EXACT(T429,"Débil"),(EXACT(U429,"Débil"))),"Débil",)))))))))</f>
        <v>Fuerte</v>
      </c>
      <c r="W429" s="934">
        <f>IF(V429="Fuerte",100,IF(V429="Moderado",50,IF(V429="Débil",0)))</f>
        <v>100</v>
      </c>
      <c r="X429" s="934"/>
      <c r="Y429" s="918"/>
      <c r="Z429" s="916"/>
      <c r="AA429" s="921"/>
      <c r="AB429" s="935"/>
      <c r="AC429" s="923"/>
      <c r="AD429" s="923"/>
      <c r="AE429" s="925"/>
      <c r="AF429" s="925"/>
      <c r="AG429" s="925"/>
      <c r="AH429" s="925"/>
      <c r="AI429" s="925"/>
      <c r="AJ429" s="920" t="s">
        <v>1037</v>
      </c>
      <c r="AK429" s="941"/>
      <c r="AL429" s="941"/>
      <c r="AM429" s="927"/>
      <c r="AN429" s="914"/>
    </row>
    <row r="430" spans="1:40">
      <c r="A430" s="916"/>
      <c r="B430" s="928"/>
      <c r="C430" s="918"/>
      <c r="D430" s="918"/>
      <c r="E430" s="917"/>
      <c r="F430" s="918"/>
      <c r="G430" s="918"/>
      <c r="H430" s="183" t="s">
        <v>172</v>
      </c>
      <c r="I430" s="196" t="s">
        <v>48</v>
      </c>
      <c r="J430" s="939"/>
      <c r="K430" s="940"/>
      <c r="L430" s="925"/>
      <c r="M430" s="925"/>
      <c r="N430" s="917"/>
      <c r="O430" s="918"/>
      <c r="P430" s="181" t="s">
        <v>177</v>
      </c>
      <c r="Q430" s="182" t="s">
        <v>78</v>
      </c>
      <c r="R430" s="181">
        <f>+IFERROR(VLOOKUP(Q430,[3]DATOS!$E$2:$F$17,2,FALSE),"")</f>
        <v>15</v>
      </c>
      <c r="S430" s="934"/>
      <c r="T430" s="934"/>
      <c r="U430" s="919"/>
      <c r="V430" s="934"/>
      <c r="W430" s="934"/>
      <c r="X430" s="934"/>
      <c r="Y430" s="918"/>
      <c r="Z430" s="916"/>
      <c r="AA430" s="921"/>
      <c r="AB430" s="935"/>
      <c r="AC430" s="923"/>
      <c r="AD430" s="923"/>
      <c r="AE430" s="925"/>
      <c r="AF430" s="925"/>
      <c r="AG430" s="925"/>
      <c r="AH430" s="925"/>
      <c r="AI430" s="925"/>
      <c r="AJ430" s="920"/>
      <c r="AK430" s="941"/>
      <c r="AL430" s="941"/>
      <c r="AM430" s="927"/>
      <c r="AN430" s="914"/>
    </row>
    <row r="431" spans="1:40">
      <c r="A431" s="916"/>
      <c r="B431" s="928"/>
      <c r="C431" s="918"/>
      <c r="D431" s="918"/>
      <c r="E431" s="917"/>
      <c r="F431" s="918"/>
      <c r="G431" s="918"/>
      <c r="H431" s="183" t="s">
        <v>169</v>
      </c>
      <c r="I431" s="196" t="s">
        <v>48</v>
      </c>
      <c r="J431" s="939"/>
      <c r="K431" s="940"/>
      <c r="L431" s="925"/>
      <c r="M431" s="925"/>
      <c r="N431" s="917"/>
      <c r="O431" s="918"/>
      <c r="P431" s="181" t="s">
        <v>175</v>
      </c>
      <c r="Q431" s="182" t="s">
        <v>80</v>
      </c>
      <c r="R431" s="181">
        <f>+IFERROR(VLOOKUP(Q431,[3]DATOS!$E$2:$F$17,2,FALSE),"")</f>
        <v>15</v>
      </c>
      <c r="S431" s="934"/>
      <c r="T431" s="934"/>
      <c r="U431" s="919"/>
      <c r="V431" s="934"/>
      <c r="W431" s="934"/>
      <c r="X431" s="934"/>
      <c r="Y431" s="918"/>
      <c r="Z431" s="916"/>
      <c r="AA431" s="921"/>
      <c r="AB431" s="935"/>
      <c r="AC431" s="923"/>
      <c r="AD431" s="923"/>
      <c r="AE431" s="925"/>
      <c r="AF431" s="925"/>
      <c r="AG431" s="925"/>
      <c r="AH431" s="925"/>
      <c r="AI431" s="925"/>
      <c r="AJ431" s="920"/>
      <c r="AK431" s="941"/>
      <c r="AL431" s="941"/>
      <c r="AM431" s="927"/>
      <c r="AN431" s="914"/>
    </row>
    <row r="432" spans="1:40">
      <c r="A432" s="916"/>
      <c r="B432" s="928"/>
      <c r="C432" s="918"/>
      <c r="D432" s="918"/>
      <c r="E432" s="917"/>
      <c r="F432" s="918"/>
      <c r="G432" s="918"/>
      <c r="H432" s="183" t="s">
        <v>167</v>
      </c>
      <c r="I432" s="196" t="s">
        <v>48</v>
      </c>
      <c r="J432" s="939"/>
      <c r="K432" s="940"/>
      <c r="L432" s="925"/>
      <c r="M432" s="925"/>
      <c r="N432" s="917"/>
      <c r="O432" s="918"/>
      <c r="P432" s="181" t="s">
        <v>173</v>
      </c>
      <c r="Q432" s="182" t="s">
        <v>82</v>
      </c>
      <c r="R432" s="181">
        <f>+IFERROR(VLOOKUP(Q432,[3]DATOS!$E$2:$F$17,2,FALSE),"")</f>
        <v>15</v>
      </c>
      <c r="S432" s="934"/>
      <c r="T432" s="934"/>
      <c r="U432" s="919"/>
      <c r="V432" s="934"/>
      <c r="W432" s="934"/>
      <c r="X432" s="934"/>
      <c r="Y432" s="918"/>
      <c r="Z432" s="916"/>
      <c r="AA432" s="921"/>
      <c r="AB432" s="935"/>
      <c r="AC432" s="923"/>
      <c r="AD432" s="923"/>
      <c r="AE432" s="925"/>
      <c r="AF432" s="925"/>
      <c r="AG432" s="925"/>
      <c r="AH432" s="925"/>
      <c r="AI432" s="925"/>
      <c r="AJ432" s="920"/>
      <c r="AK432" s="941"/>
      <c r="AL432" s="941"/>
      <c r="AM432" s="927"/>
      <c r="AN432" s="914"/>
    </row>
    <row r="433" spans="1:40">
      <c r="A433" s="916"/>
      <c r="B433" s="928"/>
      <c r="C433" s="918"/>
      <c r="D433" s="918"/>
      <c r="E433" s="917"/>
      <c r="F433" s="918"/>
      <c r="G433" s="918"/>
      <c r="H433" s="183" t="s">
        <v>166</v>
      </c>
      <c r="I433" s="162" t="s">
        <v>49</v>
      </c>
      <c r="J433" s="939"/>
      <c r="K433" s="940"/>
      <c r="L433" s="925"/>
      <c r="M433" s="925"/>
      <c r="N433" s="917"/>
      <c r="O433" s="918"/>
      <c r="P433" s="181" t="s">
        <v>171</v>
      </c>
      <c r="Q433" s="182" t="s">
        <v>85</v>
      </c>
      <c r="R433" s="181">
        <f>+IFERROR(VLOOKUP(Q433,[3]DATOS!$E$2:$F$17,2,FALSE),"")</f>
        <v>15</v>
      </c>
      <c r="S433" s="934"/>
      <c r="T433" s="934"/>
      <c r="U433" s="919"/>
      <c r="V433" s="934"/>
      <c r="W433" s="934"/>
      <c r="X433" s="934"/>
      <c r="Y433" s="918"/>
      <c r="Z433" s="916"/>
      <c r="AA433" s="921"/>
      <c r="AB433" s="935"/>
      <c r="AC433" s="923"/>
      <c r="AD433" s="923"/>
      <c r="AE433" s="925"/>
      <c r="AF433" s="925"/>
      <c r="AG433" s="925"/>
      <c r="AH433" s="925"/>
      <c r="AI433" s="925"/>
      <c r="AJ433" s="920"/>
      <c r="AK433" s="941"/>
      <c r="AL433" s="941"/>
      <c r="AM433" s="927"/>
      <c r="AN433" s="914"/>
    </row>
    <row r="434" spans="1:40">
      <c r="A434" s="916"/>
      <c r="B434" s="928"/>
      <c r="C434" s="918"/>
      <c r="D434" s="918"/>
      <c r="E434" s="917"/>
      <c r="F434" s="918"/>
      <c r="G434" s="918"/>
      <c r="H434" s="183" t="s">
        <v>165</v>
      </c>
      <c r="I434" s="196" t="s">
        <v>48</v>
      </c>
      <c r="J434" s="939"/>
      <c r="K434" s="940"/>
      <c r="L434" s="925"/>
      <c r="M434" s="925"/>
      <c r="N434" s="917"/>
      <c r="O434" s="918"/>
      <c r="P434" s="181" t="s">
        <v>170</v>
      </c>
      <c r="Q434" s="182" t="s">
        <v>98</v>
      </c>
      <c r="R434" s="181">
        <f>+IFERROR(VLOOKUP(Q434,[3]DATOS!$E$2:$F$17,2,FALSE),"")</f>
        <v>15</v>
      </c>
      <c r="S434" s="934"/>
      <c r="T434" s="934"/>
      <c r="U434" s="919"/>
      <c r="V434" s="934"/>
      <c r="W434" s="934"/>
      <c r="X434" s="934"/>
      <c r="Y434" s="918"/>
      <c r="Z434" s="916"/>
      <c r="AA434" s="921"/>
      <c r="AB434" s="935"/>
      <c r="AC434" s="923"/>
      <c r="AD434" s="923"/>
      <c r="AE434" s="925"/>
      <c r="AF434" s="925"/>
      <c r="AG434" s="925"/>
      <c r="AH434" s="925"/>
      <c r="AI434" s="925"/>
      <c r="AJ434" s="920"/>
      <c r="AK434" s="941"/>
      <c r="AL434" s="941"/>
      <c r="AM434" s="927"/>
      <c r="AN434" s="914"/>
    </row>
    <row r="435" spans="1:40">
      <c r="A435" s="916"/>
      <c r="B435" s="928"/>
      <c r="C435" s="918"/>
      <c r="D435" s="918"/>
      <c r="E435" s="917"/>
      <c r="F435" s="918"/>
      <c r="G435" s="918"/>
      <c r="H435" s="183" t="s">
        <v>164</v>
      </c>
      <c r="I435" s="196" t="s">
        <v>48</v>
      </c>
      <c r="J435" s="939"/>
      <c r="K435" s="940"/>
      <c r="L435" s="925"/>
      <c r="M435" s="925"/>
      <c r="N435" s="917"/>
      <c r="O435" s="918"/>
      <c r="P435" s="181" t="s">
        <v>168</v>
      </c>
      <c r="Q435" s="182" t="s">
        <v>87</v>
      </c>
      <c r="R435" s="181">
        <f>+IFERROR(VLOOKUP(Q435,[3]DATOS!$E$2:$F$17,2,FALSE),"")</f>
        <v>10</v>
      </c>
      <c r="S435" s="934"/>
      <c r="T435" s="934"/>
      <c r="U435" s="919"/>
      <c r="V435" s="934"/>
      <c r="W435" s="934"/>
      <c r="X435" s="934"/>
      <c r="Y435" s="918"/>
      <c r="Z435" s="916"/>
      <c r="AA435" s="921"/>
      <c r="AB435" s="935"/>
      <c r="AC435" s="923"/>
      <c r="AD435" s="923"/>
      <c r="AE435" s="925"/>
      <c r="AF435" s="925"/>
      <c r="AG435" s="925"/>
      <c r="AH435" s="925"/>
      <c r="AI435" s="925"/>
      <c r="AJ435" s="920"/>
      <c r="AK435" s="941"/>
      <c r="AL435" s="941"/>
      <c r="AM435" s="927"/>
      <c r="AN435" s="914"/>
    </row>
    <row r="436" spans="1:40">
      <c r="A436" s="916"/>
      <c r="B436" s="928"/>
      <c r="C436" s="918"/>
      <c r="D436" s="918"/>
      <c r="E436" s="917"/>
      <c r="F436" s="918"/>
      <c r="G436" s="918"/>
      <c r="H436" s="183" t="s">
        <v>163</v>
      </c>
      <c r="I436" s="196" t="s">
        <v>49</v>
      </c>
      <c r="J436" s="939"/>
      <c r="K436" s="940"/>
      <c r="L436" s="925"/>
      <c r="M436" s="925"/>
      <c r="N436" s="917"/>
      <c r="O436" s="918"/>
      <c r="P436" s="181"/>
      <c r="Q436" s="182"/>
      <c r="R436" s="181"/>
      <c r="S436" s="934"/>
      <c r="T436" s="934"/>
      <c r="U436" s="919"/>
      <c r="V436" s="934"/>
      <c r="W436" s="934"/>
      <c r="X436" s="934"/>
      <c r="Y436" s="918"/>
      <c r="Z436" s="916"/>
      <c r="AA436" s="921"/>
      <c r="AB436" s="935"/>
      <c r="AC436" s="923"/>
      <c r="AD436" s="923"/>
      <c r="AE436" s="925"/>
      <c r="AF436" s="925"/>
      <c r="AG436" s="925"/>
      <c r="AH436" s="925"/>
      <c r="AI436" s="925"/>
      <c r="AJ436" s="920"/>
      <c r="AK436" s="941"/>
      <c r="AL436" s="941"/>
      <c r="AM436" s="927"/>
      <c r="AN436" s="914"/>
    </row>
    <row r="437" spans="1:40">
      <c r="A437" s="916">
        <v>23</v>
      </c>
      <c r="B437" s="928" t="s">
        <v>889</v>
      </c>
      <c r="C437" s="918" t="s">
        <v>880</v>
      </c>
      <c r="D437" s="918" t="s">
        <v>32</v>
      </c>
      <c r="E437" s="917" t="s">
        <v>1038</v>
      </c>
      <c r="F437" s="918" t="s">
        <v>1039</v>
      </c>
      <c r="G437" s="918" t="s">
        <v>100</v>
      </c>
      <c r="H437" s="236" t="s">
        <v>194</v>
      </c>
      <c r="I437" s="233" t="s">
        <v>48</v>
      </c>
      <c r="J437" s="929">
        <v>8</v>
      </c>
      <c r="K437" s="930" t="s">
        <v>45</v>
      </c>
      <c r="L437" s="925" t="s">
        <v>881</v>
      </c>
      <c r="M437" s="924" t="s">
        <v>882</v>
      </c>
      <c r="N437" s="917" t="s">
        <v>883</v>
      </c>
      <c r="O437" s="918" t="s">
        <v>65</v>
      </c>
      <c r="P437" s="235" t="s">
        <v>179</v>
      </c>
      <c r="Q437" s="232" t="s">
        <v>76</v>
      </c>
      <c r="R437" s="235">
        <v>15</v>
      </c>
      <c r="S437" s="915">
        <v>100</v>
      </c>
      <c r="T437" s="915" t="s">
        <v>90</v>
      </c>
      <c r="U437" s="919" t="s">
        <v>90</v>
      </c>
      <c r="V437" s="915" t="s">
        <v>90</v>
      </c>
      <c r="W437" s="915">
        <v>100</v>
      </c>
      <c r="X437" s="915">
        <v>100</v>
      </c>
      <c r="Y437" s="918" t="s">
        <v>884</v>
      </c>
      <c r="Z437" s="916" t="s">
        <v>632</v>
      </c>
      <c r="AA437" s="921" t="s">
        <v>885</v>
      </c>
      <c r="AB437" s="922" t="s">
        <v>90</v>
      </c>
      <c r="AC437" s="923" t="s">
        <v>95</v>
      </c>
      <c r="AD437" s="923" t="s">
        <v>95</v>
      </c>
      <c r="AE437" s="924" t="s">
        <v>100</v>
      </c>
      <c r="AF437" s="924" t="s">
        <v>886</v>
      </c>
      <c r="AG437" s="924" t="s">
        <v>45</v>
      </c>
      <c r="AH437" s="925" t="s">
        <v>881</v>
      </c>
      <c r="AI437" s="924" t="s">
        <v>882</v>
      </c>
      <c r="AJ437" s="920" t="s">
        <v>1040</v>
      </c>
      <c r="AK437" s="926">
        <v>44197</v>
      </c>
      <c r="AL437" s="926">
        <v>44561</v>
      </c>
      <c r="AM437" s="927" t="s">
        <v>1041</v>
      </c>
      <c r="AN437" s="914" t="s">
        <v>887</v>
      </c>
    </row>
    <row r="438" spans="1:40">
      <c r="A438" s="916"/>
      <c r="B438" s="928"/>
      <c r="C438" s="918"/>
      <c r="D438" s="918"/>
      <c r="E438" s="917"/>
      <c r="F438" s="918"/>
      <c r="G438" s="918"/>
      <c r="H438" s="236" t="s">
        <v>187</v>
      </c>
      <c r="I438" s="233" t="s">
        <v>49</v>
      </c>
      <c r="J438" s="929"/>
      <c r="K438" s="930"/>
      <c r="L438" s="925"/>
      <c r="M438" s="924"/>
      <c r="N438" s="917"/>
      <c r="O438" s="918"/>
      <c r="P438" s="235" t="s">
        <v>177</v>
      </c>
      <c r="Q438" s="232" t="s">
        <v>78</v>
      </c>
      <c r="R438" s="235">
        <v>15</v>
      </c>
      <c r="S438" s="915"/>
      <c r="T438" s="915"/>
      <c r="U438" s="919"/>
      <c r="V438" s="915"/>
      <c r="W438" s="915"/>
      <c r="X438" s="915"/>
      <c r="Y438" s="918"/>
      <c r="Z438" s="916"/>
      <c r="AA438" s="921"/>
      <c r="AB438" s="922"/>
      <c r="AC438" s="923"/>
      <c r="AD438" s="923"/>
      <c r="AE438" s="924"/>
      <c r="AF438" s="924"/>
      <c r="AG438" s="924"/>
      <c r="AH438" s="925"/>
      <c r="AI438" s="924"/>
      <c r="AJ438" s="920"/>
      <c r="AK438" s="926"/>
      <c r="AL438" s="926"/>
      <c r="AM438" s="927"/>
      <c r="AN438" s="914"/>
    </row>
    <row r="439" spans="1:40">
      <c r="A439" s="916"/>
      <c r="B439" s="928"/>
      <c r="C439" s="918"/>
      <c r="D439" s="918"/>
      <c r="E439" s="917"/>
      <c r="F439" s="918"/>
      <c r="G439" s="918"/>
      <c r="H439" s="236" t="s">
        <v>186</v>
      </c>
      <c r="I439" s="233" t="s">
        <v>49</v>
      </c>
      <c r="J439" s="929"/>
      <c r="K439" s="930"/>
      <c r="L439" s="925"/>
      <c r="M439" s="924"/>
      <c r="N439" s="917"/>
      <c r="O439" s="918"/>
      <c r="P439" s="235" t="s">
        <v>175</v>
      </c>
      <c r="Q439" s="232" t="s">
        <v>80</v>
      </c>
      <c r="R439" s="235">
        <v>15</v>
      </c>
      <c r="S439" s="915"/>
      <c r="T439" s="915"/>
      <c r="U439" s="919"/>
      <c r="V439" s="915"/>
      <c r="W439" s="915"/>
      <c r="X439" s="915"/>
      <c r="Y439" s="918"/>
      <c r="Z439" s="916"/>
      <c r="AA439" s="921"/>
      <c r="AB439" s="922"/>
      <c r="AC439" s="923"/>
      <c r="AD439" s="923"/>
      <c r="AE439" s="924"/>
      <c r="AF439" s="924"/>
      <c r="AG439" s="924"/>
      <c r="AH439" s="925"/>
      <c r="AI439" s="924"/>
      <c r="AJ439" s="920"/>
      <c r="AK439" s="926"/>
      <c r="AL439" s="926"/>
      <c r="AM439" s="927"/>
      <c r="AN439" s="914"/>
    </row>
    <row r="440" spans="1:40">
      <c r="A440" s="916"/>
      <c r="B440" s="928"/>
      <c r="C440" s="918"/>
      <c r="D440" s="918"/>
      <c r="E440" s="917"/>
      <c r="F440" s="918"/>
      <c r="G440" s="918"/>
      <c r="H440" s="236" t="s">
        <v>185</v>
      </c>
      <c r="I440" s="233" t="s">
        <v>49</v>
      </c>
      <c r="J440" s="929"/>
      <c r="K440" s="930"/>
      <c r="L440" s="925"/>
      <c r="M440" s="924"/>
      <c r="N440" s="917"/>
      <c r="O440" s="918"/>
      <c r="P440" s="235" t="s">
        <v>173</v>
      </c>
      <c r="Q440" s="232" t="s">
        <v>82</v>
      </c>
      <c r="R440" s="235">
        <v>15</v>
      </c>
      <c r="S440" s="915"/>
      <c r="T440" s="915"/>
      <c r="U440" s="919"/>
      <c r="V440" s="915"/>
      <c r="W440" s="915"/>
      <c r="X440" s="915"/>
      <c r="Y440" s="918"/>
      <c r="Z440" s="916"/>
      <c r="AA440" s="921"/>
      <c r="AB440" s="922"/>
      <c r="AC440" s="923"/>
      <c r="AD440" s="923"/>
      <c r="AE440" s="924"/>
      <c r="AF440" s="924"/>
      <c r="AG440" s="924"/>
      <c r="AH440" s="925"/>
      <c r="AI440" s="924"/>
      <c r="AJ440" s="920"/>
      <c r="AK440" s="926"/>
      <c r="AL440" s="926"/>
      <c r="AM440" s="927"/>
      <c r="AN440" s="914"/>
    </row>
    <row r="441" spans="1:40">
      <c r="A441" s="916"/>
      <c r="B441" s="928"/>
      <c r="C441" s="918"/>
      <c r="D441" s="918"/>
      <c r="E441" s="917"/>
      <c r="F441" s="918"/>
      <c r="G441" s="918"/>
      <c r="H441" s="236" t="s">
        <v>184</v>
      </c>
      <c r="I441" s="233" t="s">
        <v>48</v>
      </c>
      <c r="J441" s="929"/>
      <c r="K441" s="930"/>
      <c r="L441" s="925"/>
      <c r="M441" s="924"/>
      <c r="N441" s="917"/>
      <c r="O441" s="918"/>
      <c r="P441" s="235" t="s">
        <v>171</v>
      </c>
      <c r="Q441" s="232" t="s">
        <v>85</v>
      </c>
      <c r="R441" s="235">
        <v>15</v>
      </c>
      <c r="S441" s="915"/>
      <c r="T441" s="915"/>
      <c r="U441" s="919"/>
      <c r="V441" s="915"/>
      <c r="W441" s="915"/>
      <c r="X441" s="915"/>
      <c r="Y441" s="918"/>
      <c r="Z441" s="916"/>
      <c r="AA441" s="921"/>
      <c r="AB441" s="922"/>
      <c r="AC441" s="923"/>
      <c r="AD441" s="923"/>
      <c r="AE441" s="924"/>
      <c r="AF441" s="924"/>
      <c r="AG441" s="924"/>
      <c r="AH441" s="925"/>
      <c r="AI441" s="924"/>
      <c r="AJ441" s="920"/>
      <c r="AK441" s="926"/>
      <c r="AL441" s="926"/>
      <c r="AM441" s="927"/>
      <c r="AN441" s="914"/>
    </row>
    <row r="442" spans="1:40">
      <c r="A442" s="916"/>
      <c r="B442" s="928"/>
      <c r="C442" s="918"/>
      <c r="D442" s="918"/>
      <c r="E442" s="917"/>
      <c r="F442" s="918"/>
      <c r="G442" s="918"/>
      <c r="H442" s="236" t="s">
        <v>183</v>
      </c>
      <c r="I442" s="233" t="s">
        <v>49</v>
      </c>
      <c r="J442" s="929"/>
      <c r="K442" s="930"/>
      <c r="L442" s="925"/>
      <c r="M442" s="924"/>
      <c r="N442" s="917"/>
      <c r="O442" s="918"/>
      <c r="P442" s="235" t="s">
        <v>170</v>
      </c>
      <c r="Q442" s="232" t="s">
        <v>98</v>
      </c>
      <c r="R442" s="235">
        <v>15</v>
      </c>
      <c r="S442" s="915"/>
      <c r="T442" s="915"/>
      <c r="U442" s="919"/>
      <c r="V442" s="915"/>
      <c r="W442" s="915"/>
      <c r="X442" s="915"/>
      <c r="Y442" s="918"/>
      <c r="Z442" s="916"/>
      <c r="AA442" s="921"/>
      <c r="AB442" s="922"/>
      <c r="AC442" s="923"/>
      <c r="AD442" s="923"/>
      <c r="AE442" s="924"/>
      <c r="AF442" s="924"/>
      <c r="AG442" s="924"/>
      <c r="AH442" s="925"/>
      <c r="AI442" s="924"/>
      <c r="AJ442" s="920"/>
      <c r="AK442" s="926"/>
      <c r="AL442" s="926"/>
      <c r="AM442" s="927"/>
      <c r="AN442" s="914"/>
    </row>
    <row r="443" spans="1:40">
      <c r="A443" s="916"/>
      <c r="B443" s="928"/>
      <c r="C443" s="918"/>
      <c r="D443" s="918"/>
      <c r="E443" s="917"/>
      <c r="F443" s="918"/>
      <c r="G443" s="918"/>
      <c r="H443" s="236" t="s">
        <v>182</v>
      </c>
      <c r="I443" s="233" t="s">
        <v>49</v>
      </c>
      <c r="J443" s="929"/>
      <c r="K443" s="930"/>
      <c r="L443" s="925"/>
      <c r="M443" s="924"/>
      <c r="N443" s="917"/>
      <c r="O443" s="918"/>
      <c r="P443" s="235" t="s">
        <v>168</v>
      </c>
      <c r="Q443" s="232" t="s">
        <v>87</v>
      </c>
      <c r="R443" s="235">
        <v>10</v>
      </c>
      <c r="S443" s="915"/>
      <c r="T443" s="915"/>
      <c r="U443" s="919"/>
      <c r="V443" s="915"/>
      <c r="W443" s="915"/>
      <c r="X443" s="915"/>
      <c r="Y443" s="918"/>
      <c r="Z443" s="916"/>
      <c r="AA443" s="921"/>
      <c r="AB443" s="922"/>
      <c r="AC443" s="923"/>
      <c r="AD443" s="923"/>
      <c r="AE443" s="924"/>
      <c r="AF443" s="924"/>
      <c r="AG443" s="924"/>
      <c r="AH443" s="925"/>
      <c r="AI443" s="924"/>
      <c r="AJ443" s="920"/>
      <c r="AK443" s="926"/>
      <c r="AL443" s="926"/>
      <c r="AM443" s="927"/>
      <c r="AN443" s="914"/>
    </row>
    <row r="444" spans="1:40" ht="30">
      <c r="A444" s="916"/>
      <c r="B444" s="928"/>
      <c r="C444" s="918"/>
      <c r="D444" s="918"/>
      <c r="E444" s="917"/>
      <c r="F444" s="918"/>
      <c r="G444" s="918"/>
      <c r="H444" s="236" t="s">
        <v>181</v>
      </c>
      <c r="I444" s="233" t="s">
        <v>49</v>
      </c>
      <c r="J444" s="929"/>
      <c r="K444" s="930"/>
      <c r="L444" s="925"/>
      <c r="M444" s="924"/>
      <c r="N444" s="917"/>
      <c r="O444" s="918"/>
      <c r="P444" s="915"/>
      <c r="Q444" s="916"/>
      <c r="R444" s="915"/>
      <c r="S444" s="915"/>
      <c r="T444" s="915"/>
      <c r="U444" s="919"/>
      <c r="V444" s="915"/>
      <c r="W444" s="915"/>
      <c r="X444" s="915"/>
      <c r="Y444" s="918"/>
      <c r="Z444" s="916"/>
      <c r="AA444" s="921"/>
      <c r="AB444" s="922"/>
      <c r="AC444" s="923"/>
      <c r="AD444" s="923"/>
      <c r="AE444" s="924"/>
      <c r="AF444" s="924"/>
      <c r="AG444" s="924"/>
      <c r="AH444" s="925"/>
      <c r="AI444" s="924"/>
      <c r="AJ444" s="920"/>
      <c r="AK444" s="926"/>
      <c r="AL444" s="926"/>
      <c r="AM444" s="927"/>
      <c r="AN444" s="914"/>
    </row>
    <row r="445" spans="1:40">
      <c r="A445" s="916"/>
      <c r="B445" s="928"/>
      <c r="C445" s="918"/>
      <c r="D445" s="918"/>
      <c r="E445" s="917"/>
      <c r="F445" s="918"/>
      <c r="G445" s="918"/>
      <c r="H445" s="236" t="s">
        <v>180</v>
      </c>
      <c r="I445" s="233" t="s">
        <v>49</v>
      </c>
      <c r="J445" s="929"/>
      <c r="K445" s="930"/>
      <c r="L445" s="925"/>
      <c r="M445" s="924"/>
      <c r="N445" s="917"/>
      <c r="O445" s="918"/>
      <c r="P445" s="915"/>
      <c r="Q445" s="916"/>
      <c r="R445" s="915"/>
      <c r="S445" s="915"/>
      <c r="T445" s="915"/>
      <c r="U445" s="919"/>
      <c r="V445" s="915"/>
      <c r="W445" s="915"/>
      <c r="X445" s="915"/>
      <c r="Y445" s="918"/>
      <c r="Z445" s="916"/>
      <c r="AA445" s="921"/>
      <c r="AB445" s="922"/>
      <c r="AC445" s="923"/>
      <c r="AD445" s="923"/>
      <c r="AE445" s="924"/>
      <c r="AF445" s="924"/>
      <c r="AG445" s="924"/>
      <c r="AH445" s="925"/>
      <c r="AI445" s="924"/>
      <c r="AJ445" s="920"/>
      <c r="AK445" s="926"/>
      <c r="AL445" s="926"/>
      <c r="AM445" s="927"/>
      <c r="AN445" s="914"/>
    </row>
    <row r="446" spans="1:40">
      <c r="A446" s="916"/>
      <c r="B446" s="928"/>
      <c r="C446" s="918"/>
      <c r="D446" s="918"/>
      <c r="E446" s="917"/>
      <c r="F446" s="918"/>
      <c r="G446" s="918"/>
      <c r="H446" s="236" t="s">
        <v>178</v>
      </c>
      <c r="I446" s="233" t="s">
        <v>48</v>
      </c>
      <c r="J446" s="929"/>
      <c r="K446" s="930"/>
      <c r="L446" s="925"/>
      <c r="M446" s="924"/>
      <c r="N446" s="917"/>
      <c r="O446" s="918"/>
      <c r="P446" s="915"/>
      <c r="Q446" s="916"/>
      <c r="R446" s="915"/>
      <c r="S446" s="915"/>
      <c r="T446" s="915"/>
      <c r="U446" s="919"/>
      <c r="V446" s="915"/>
      <c r="W446" s="915"/>
      <c r="X446" s="915"/>
      <c r="Y446" s="918"/>
      <c r="Z446" s="916"/>
      <c r="AA446" s="921"/>
      <c r="AB446" s="922"/>
      <c r="AC446" s="923"/>
      <c r="AD446" s="923"/>
      <c r="AE446" s="924"/>
      <c r="AF446" s="924"/>
      <c r="AG446" s="924"/>
      <c r="AH446" s="925"/>
      <c r="AI446" s="924"/>
      <c r="AJ446" s="920"/>
      <c r="AK446" s="926"/>
      <c r="AL446" s="926"/>
      <c r="AM446" s="927"/>
      <c r="AN446" s="914"/>
    </row>
    <row r="447" spans="1:40">
      <c r="A447" s="916"/>
      <c r="B447" s="928"/>
      <c r="C447" s="918"/>
      <c r="D447" s="918"/>
      <c r="E447" s="917"/>
      <c r="F447" s="918"/>
      <c r="G447" s="918"/>
      <c r="H447" s="236" t="s">
        <v>176</v>
      </c>
      <c r="I447" s="233" t="s">
        <v>48</v>
      </c>
      <c r="J447" s="929"/>
      <c r="K447" s="930"/>
      <c r="L447" s="925"/>
      <c r="M447" s="924"/>
      <c r="N447" s="917"/>
      <c r="O447" s="918"/>
      <c r="P447" s="915"/>
      <c r="Q447" s="916"/>
      <c r="R447" s="915"/>
      <c r="S447" s="915"/>
      <c r="T447" s="915"/>
      <c r="U447" s="919"/>
      <c r="V447" s="915"/>
      <c r="W447" s="915"/>
      <c r="X447" s="915"/>
      <c r="Y447" s="918"/>
      <c r="Z447" s="916"/>
      <c r="AA447" s="921"/>
      <c r="AB447" s="922"/>
      <c r="AC447" s="923"/>
      <c r="AD447" s="923"/>
      <c r="AE447" s="924"/>
      <c r="AF447" s="924"/>
      <c r="AG447" s="924"/>
      <c r="AH447" s="925"/>
      <c r="AI447" s="924"/>
      <c r="AJ447" s="920"/>
      <c r="AK447" s="926"/>
      <c r="AL447" s="926"/>
      <c r="AM447" s="927"/>
      <c r="AN447" s="914"/>
    </row>
    <row r="448" spans="1:40">
      <c r="A448" s="916"/>
      <c r="B448" s="928"/>
      <c r="C448" s="918"/>
      <c r="D448" s="918"/>
      <c r="E448" s="917" t="s">
        <v>575</v>
      </c>
      <c r="F448" s="918"/>
      <c r="G448" s="918"/>
      <c r="H448" s="236" t="s">
        <v>174</v>
      </c>
      <c r="I448" s="233" t="s">
        <v>48</v>
      </c>
      <c r="J448" s="929"/>
      <c r="K448" s="930"/>
      <c r="L448" s="925"/>
      <c r="M448" s="924"/>
      <c r="N448" s="917" t="s">
        <v>1042</v>
      </c>
      <c r="O448" s="918" t="s">
        <v>65</v>
      </c>
      <c r="P448" s="235" t="s">
        <v>179</v>
      </c>
      <c r="Q448" s="232" t="s">
        <v>76</v>
      </c>
      <c r="R448" s="235">
        <v>15</v>
      </c>
      <c r="S448" s="915">
        <v>100</v>
      </c>
      <c r="T448" s="915" t="s">
        <v>90</v>
      </c>
      <c r="U448" s="919" t="s">
        <v>90</v>
      </c>
      <c r="V448" s="915" t="s">
        <v>90</v>
      </c>
      <c r="W448" s="915">
        <v>100</v>
      </c>
      <c r="X448" s="915"/>
      <c r="Y448" s="918"/>
      <c r="Z448" s="916"/>
      <c r="AA448" s="921"/>
      <c r="AB448" s="922"/>
      <c r="AC448" s="923"/>
      <c r="AD448" s="923"/>
      <c r="AE448" s="924"/>
      <c r="AF448" s="924"/>
      <c r="AG448" s="924"/>
      <c r="AH448" s="925"/>
      <c r="AI448" s="924"/>
      <c r="AJ448" s="920" t="s">
        <v>1043</v>
      </c>
      <c r="AK448" s="926"/>
      <c r="AL448" s="926"/>
      <c r="AM448" s="927"/>
      <c r="AN448" s="914" t="s">
        <v>888</v>
      </c>
    </row>
    <row r="449" spans="1:40">
      <c r="A449" s="916"/>
      <c r="B449" s="928"/>
      <c r="C449" s="918"/>
      <c r="D449" s="918"/>
      <c r="E449" s="917"/>
      <c r="F449" s="918"/>
      <c r="G449" s="918"/>
      <c r="H449" s="234" t="s">
        <v>172</v>
      </c>
      <c r="I449" s="233" t="s">
        <v>49</v>
      </c>
      <c r="J449" s="929"/>
      <c r="K449" s="930"/>
      <c r="L449" s="925"/>
      <c r="M449" s="924"/>
      <c r="N449" s="917"/>
      <c r="O449" s="918"/>
      <c r="P449" s="235" t="s">
        <v>177</v>
      </c>
      <c r="Q449" s="232" t="s">
        <v>78</v>
      </c>
      <c r="R449" s="235">
        <v>15</v>
      </c>
      <c r="S449" s="915"/>
      <c r="T449" s="915"/>
      <c r="U449" s="919"/>
      <c r="V449" s="915"/>
      <c r="W449" s="915"/>
      <c r="X449" s="915"/>
      <c r="Y449" s="918"/>
      <c r="Z449" s="916"/>
      <c r="AA449" s="921"/>
      <c r="AB449" s="922"/>
      <c r="AC449" s="923"/>
      <c r="AD449" s="923"/>
      <c r="AE449" s="924"/>
      <c r="AF449" s="924"/>
      <c r="AG449" s="924"/>
      <c r="AH449" s="925"/>
      <c r="AI449" s="924"/>
      <c r="AJ449" s="920"/>
      <c r="AK449" s="926"/>
      <c r="AL449" s="926"/>
      <c r="AM449" s="927"/>
      <c r="AN449" s="914"/>
    </row>
    <row r="450" spans="1:40">
      <c r="A450" s="916"/>
      <c r="B450" s="928"/>
      <c r="C450" s="918"/>
      <c r="D450" s="918"/>
      <c r="E450" s="917"/>
      <c r="F450" s="918"/>
      <c r="G450" s="918"/>
      <c r="H450" s="234" t="s">
        <v>169</v>
      </c>
      <c r="I450" s="233" t="s">
        <v>48</v>
      </c>
      <c r="J450" s="929"/>
      <c r="K450" s="930"/>
      <c r="L450" s="925"/>
      <c r="M450" s="924"/>
      <c r="N450" s="917"/>
      <c r="O450" s="918"/>
      <c r="P450" s="235" t="s">
        <v>175</v>
      </c>
      <c r="Q450" s="232" t="s">
        <v>80</v>
      </c>
      <c r="R450" s="235">
        <v>15</v>
      </c>
      <c r="S450" s="915"/>
      <c r="T450" s="915"/>
      <c r="U450" s="919"/>
      <c r="V450" s="915"/>
      <c r="W450" s="915"/>
      <c r="X450" s="915"/>
      <c r="Y450" s="918"/>
      <c r="Z450" s="916"/>
      <c r="AA450" s="921"/>
      <c r="AB450" s="922"/>
      <c r="AC450" s="923"/>
      <c r="AD450" s="923"/>
      <c r="AE450" s="924"/>
      <c r="AF450" s="924"/>
      <c r="AG450" s="924"/>
      <c r="AH450" s="925"/>
      <c r="AI450" s="924"/>
      <c r="AJ450" s="920"/>
      <c r="AK450" s="926"/>
      <c r="AL450" s="926"/>
      <c r="AM450" s="927"/>
      <c r="AN450" s="914"/>
    </row>
    <row r="451" spans="1:40">
      <c r="A451" s="916"/>
      <c r="B451" s="928"/>
      <c r="C451" s="918"/>
      <c r="D451" s="918"/>
      <c r="E451" s="917"/>
      <c r="F451" s="918"/>
      <c r="G451" s="918"/>
      <c r="H451" s="234" t="s">
        <v>167</v>
      </c>
      <c r="I451" s="233" t="s">
        <v>48</v>
      </c>
      <c r="J451" s="929"/>
      <c r="K451" s="930"/>
      <c r="L451" s="925"/>
      <c r="M451" s="924"/>
      <c r="N451" s="917"/>
      <c r="O451" s="918"/>
      <c r="P451" s="235" t="s">
        <v>173</v>
      </c>
      <c r="Q451" s="232" t="s">
        <v>82</v>
      </c>
      <c r="R451" s="235">
        <v>15</v>
      </c>
      <c r="S451" s="915"/>
      <c r="T451" s="915"/>
      <c r="U451" s="919"/>
      <c r="V451" s="915"/>
      <c r="W451" s="915"/>
      <c r="X451" s="915"/>
      <c r="Y451" s="918"/>
      <c r="Z451" s="916"/>
      <c r="AA451" s="921"/>
      <c r="AB451" s="922"/>
      <c r="AC451" s="923"/>
      <c r="AD451" s="923"/>
      <c r="AE451" s="924"/>
      <c r="AF451" s="924"/>
      <c r="AG451" s="924"/>
      <c r="AH451" s="925"/>
      <c r="AI451" s="924"/>
      <c r="AJ451" s="920"/>
      <c r="AK451" s="926"/>
      <c r="AL451" s="926"/>
      <c r="AM451" s="927"/>
      <c r="AN451" s="914"/>
    </row>
    <row r="452" spans="1:40">
      <c r="A452" s="916"/>
      <c r="B452" s="928"/>
      <c r="C452" s="918"/>
      <c r="D452" s="918"/>
      <c r="E452" s="917"/>
      <c r="F452" s="918"/>
      <c r="G452" s="918"/>
      <c r="H452" s="234" t="s">
        <v>166</v>
      </c>
      <c r="I452" s="233" t="s">
        <v>49</v>
      </c>
      <c r="J452" s="929"/>
      <c r="K452" s="930"/>
      <c r="L452" s="925"/>
      <c r="M452" s="924"/>
      <c r="N452" s="917"/>
      <c r="O452" s="918"/>
      <c r="P452" s="235" t="s">
        <v>171</v>
      </c>
      <c r="Q452" s="232" t="s">
        <v>85</v>
      </c>
      <c r="R452" s="235">
        <v>15</v>
      </c>
      <c r="S452" s="915"/>
      <c r="T452" s="915"/>
      <c r="U452" s="919"/>
      <c r="V452" s="915"/>
      <c r="W452" s="915"/>
      <c r="X452" s="915"/>
      <c r="Y452" s="918"/>
      <c r="Z452" s="916"/>
      <c r="AA452" s="921"/>
      <c r="AB452" s="922"/>
      <c r="AC452" s="923"/>
      <c r="AD452" s="923"/>
      <c r="AE452" s="924"/>
      <c r="AF452" s="924"/>
      <c r="AG452" s="924"/>
      <c r="AH452" s="925"/>
      <c r="AI452" s="924"/>
      <c r="AJ452" s="920"/>
      <c r="AK452" s="926"/>
      <c r="AL452" s="926"/>
      <c r="AM452" s="927"/>
      <c r="AN452" s="914"/>
    </row>
    <row r="453" spans="1:40">
      <c r="A453" s="916"/>
      <c r="B453" s="928"/>
      <c r="C453" s="918"/>
      <c r="D453" s="918"/>
      <c r="E453" s="917"/>
      <c r="F453" s="918"/>
      <c r="G453" s="918"/>
      <c r="H453" s="234" t="s">
        <v>165</v>
      </c>
      <c r="I453" s="233" t="s">
        <v>48</v>
      </c>
      <c r="J453" s="929"/>
      <c r="K453" s="930"/>
      <c r="L453" s="925"/>
      <c r="M453" s="924"/>
      <c r="N453" s="917"/>
      <c r="O453" s="918"/>
      <c r="P453" s="235" t="s">
        <v>170</v>
      </c>
      <c r="Q453" s="232" t="s">
        <v>98</v>
      </c>
      <c r="R453" s="235">
        <v>15</v>
      </c>
      <c r="S453" s="915"/>
      <c r="T453" s="915"/>
      <c r="U453" s="919"/>
      <c r="V453" s="915"/>
      <c r="W453" s="915"/>
      <c r="X453" s="915"/>
      <c r="Y453" s="918"/>
      <c r="Z453" s="916"/>
      <c r="AA453" s="921"/>
      <c r="AB453" s="922"/>
      <c r="AC453" s="923"/>
      <c r="AD453" s="923"/>
      <c r="AE453" s="924"/>
      <c r="AF453" s="924"/>
      <c r="AG453" s="924"/>
      <c r="AH453" s="925"/>
      <c r="AI453" s="924"/>
      <c r="AJ453" s="920"/>
      <c r="AK453" s="926"/>
      <c r="AL453" s="926"/>
      <c r="AM453" s="927"/>
      <c r="AN453" s="914"/>
    </row>
    <row r="454" spans="1:40">
      <c r="A454" s="916"/>
      <c r="B454" s="928"/>
      <c r="C454" s="918"/>
      <c r="D454" s="918"/>
      <c r="E454" s="917"/>
      <c r="F454" s="918"/>
      <c r="G454" s="918"/>
      <c r="H454" s="234" t="s">
        <v>164</v>
      </c>
      <c r="I454" s="233" t="s">
        <v>49</v>
      </c>
      <c r="J454" s="929"/>
      <c r="K454" s="930"/>
      <c r="L454" s="925"/>
      <c r="M454" s="924"/>
      <c r="N454" s="917"/>
      <c r="O454" s="918"/>
      <c r="P454" s="235" t="s">
        <v>168</v>
      </c>
      <c r="Q454" s="232" t="s">
        <v>87</v>
      </c>
      <c r="R454" s="235">
        <v>10</v>
      </c>
      <c r="S454" s="915"/>
      <c r="T454" s="915"/>
      <c r="U454" s="919"/>
      <c r="V454" s="915"/>
      <c r="W454" s="915"/>
      <c r="X454" s="915"/>
      <c r="Y454" s="918"/>
      <c r="Z454" s="916"/>
      <c r="AA454" s="921"/>
      <c r="AB454" s="922"/>
      <c r="AC454" s="923"/>
      <c r="AD454" s="923"/>
      <c r="AE454" s="924"/>
      <c r="AF454" s="924"/>
      <c r="AG454" s="924"/>
      <c r="AH454" s="925"/>
      <c r="AI454" s="924"/>
      <c r="AJ454" s="920"/>
      <c r="AK454" s="926"/>
      <c r="AL454" s="926"/>
      <c r="AM454" s="927"/>
      <c r="AN454" s="914"/>
    </row>
    <row r="455" spans="1:40">
      <c r="A455" s="916"/>
      <c r="B455" s="928"/>
      <c r="C455" s="918"/>
      <c r="D455" s="918"/>
      <c r="E455" s="917"/>
      <c r="F455" s="918"/>
      <c r="G455" s="918"/>
      <c r="H455" s="234" t="s">
        <v>163</v>
      </c>
      <c r="I455" s="233" t="s">
        <v>49</v>
      </c>
      <c r="J455" s="929"/>
      <c r="K455" s="930"/>
      <c r="L455" s="925"/>
      <c r="M455" s="924"/>
      <c r="N455" s="917"/>
      <c r="O455" s="918"/>
      <c r="P455" s="235"/>
      <c r="Q455" s="232"/>
      <c r="R455" s="235"/>
      <c r="S455" s="915"/>
      <c r="T455" s="915"/>
      <c r="U455" s="919"/>
      <c r="V455" s="915"/>
      <c r="W455" s="915"/>
      <c r="X455" s="915"/>
      <c r="Y455" s="918"/>
      <c r="Z455" s="916"/>
      <c r="AA455" s="921"/>
      <c r="AB455" s="922"/>
      <c r="AC455" s="923"/>
      <c r="AD455" s="923"/>
      <c r="AE455" s="924"/>
      <c r="AF455" s="924"/>
      <c r="AG455" s="924"/>
      <c r="AH455" s="925"/>
      <c r="AI455" s="924"/>
      <c r="AJ455" s="920"/>
      <c r="AK455" s="926"/>
      <c r="AL455" s="926"/>
      <c r="AM455" s="927"/>
      <c r="AN455" s="914"/>
    </row>
    <row r="456" spans="1:40">
      <c r="A456" s="916">
        <v>24</v>
      </c>
      <c r="B456" s="928" t="s">
        <v>959</v>
      </c>
      <c r="C456" s="918" t="s">
        <v>322</v>
      </c>
      <c r="D456" s="918" t="s">
        <v>32</v>
      </c>
      <c r="E456" s="917" t="s">
        <v>960</v>
      </c>
      <c r="F456" s="918" t="s">
        <v>961</v>
      </c>
      <c r="G456" s="918" t="s">
        <v>100</v>
      </c>
      <c r="H456" s="236" t="s">
        <v>194</v>
      </c>
      <c r="I456" s="275" t="s">
        <v>68</v>
      </c>
      <c r="J456" s="929">
        <v>6</v>
      </c>
      <c r="K456" s="930" t="s">
        <v>45</v>
      </c>
      <c r="L456" s="925" t="s">
        <v>881</v>
      </c>
      <c r="M456" s="924" t="s">
        <v>882</v>
      </c>
      <c r="N456" s="917" t="s">
        <v>949</v>
      </c>
      <c r="O456" s="918" t="s">
        <v>65</v>
      </c>
      <c r="P456" s="235" t="s">
        <v>179</v>
      </c>
      <c r="Q456" s="232" t="s">
        <v>76</v>
      </c>
      <c r="R456" s="235">
        <v>15</v>
      </c>
      <c r="S456" s="915">
        <v>100</v>
      </c>
      <c r="T456" s="915" t="s">
        <v>90</v>
      </c>
      <c r="U456" s="919" t="s">
        <v>90</v>
      </c>
      <c r="V456" s="915" t="s">
        <v>90</v>
      </c>
      <c r="W456" s="915">
        <v>100</v>
      </c>
      <c r="X456" s="915">
        <v>100</v>
      </c>
      <c r="Y456" s="918" t="s">
        <v>204</v>
      </c>
      <c r="Z456" s="916" t="s">
        <v>632</v>
      </c>
      <c r="AA456" s="921" t="s">
        <v>950</v>
      </c>
      <c r="AB456" s="922" t="s">
        <v>90</v>
      </c>
      <c r="AC456" s="923" t="s">
        <v>95</v>
      </c>
      <c r="AD456" s="923" t="s">
        <v>95</v>
      </c>
      <c r="AE456" s="924" t="s">
        <v>100</v>
      </c>
      <c r="AF456" s="924" t="s">
        <v>886</v>
      </c>
      <c r="AG456" s="924" t="s">
        <v>45</v>
      </c>
      <c r="AH456" s="925" t="s">
        <v>881</v>
      </c>
      <c r="AI456" s="924" t="s">
        <v>882</v>
      </c>
      <c r="AJ456" s="920" t="s">
        <v>951</v>
      </c>
      <c r="AK456" s="926">
        <v>44197</v>
      </c>
      <c r="AL456" s="926">
        <v>44561</v>
      </c>
      <c r="AM456" s="927" t="s">
        <v>953</v>
      </c>
      <c r="AN456" s="914" t="s">
        <v>955</v>
      </c>
    </row>
    <row r="457" spans="1:40">
      <c r="A457" s="916"/>
      <c r="B457" s="928"/>
      <c r="C457" s="918"/>
      <c r="D457" s="918"/>
      <c r="E457" s="917"/>
      <c r="F457" s="918"/>
      <c r="G457" s="918"/>
      <c r="H457" s="236" t="s">
        <v>187</v>
      </c>
      <c r="I457" s="275" t="s">
        <v>68</v>
      </c>
      <c r="J457" s="929"/>
      <c r="K457" s="930"/>
      <c r="L457" s="925"/>
      <c r="M457" s="924"/>
      <c r="N457" s="917"/>
      <c r="O457" s="918"/>
      <c r="P457" s="235" t="s">
        <v>177</v>
      </c>
      <c r="Q457" s="232" t="s">
        <v>78</v>
      </c>
      <c r="R457" s="235">
        <v>15</v>
      </c>
      <c r="S457" s="915"/>
      <c r="T457" s="915"/>
      <c r="U457" s="919"/>
      <c r="V457" s="915"/>
      <c r="W457" s="915"/>
      <c r="X457" s="915"/>
      <c r="Y457" s="918"/>
      <c r="Z457" s="916"/>
      <c r="AA457" s="921"/>
      <c r="AB457" s="922"/>
      <c r="AC457" s="923"/>
      <c r="AD457" s="923"/>
      <c r="AE457" s="924"/>
      <c r="AF457" s="924"/>
      <c r="AG457" s="924"/>
      <c r="AH457" s="925"/>
      <c r="AI457" s="924"/>
      <c r="AJ457" s="920"/>
      <c r="AK457" s="926"/>
      <c r="AL457" s="926"/>
      <c r="AM457" s="927"/>
      <c r="AN457" s="914"/>
    </row>
    <row r="458" spans="1:40" ht="27" customHeight="1">
      <c r="A458" s="916"/>
      <c r="B458" s="928"/>
      <c r="C458" s="918"/>
      <c r="D458" s="918"/>
      <c r="E458" s="917"/>
      <c r="F458" s="918"/>
      <c r="G458" s="918"/>
      <c r="H458" s="236" t="s">
        <v>186</v>
      </c>
      <c r="I458" s="275" t="s">
        <v>513</v>
      </c>
      <c r="J458" s="929"/>
      <c r="K458" s="930"/>
      <c r="L458" s="925"/>
      <c r="M458" s="924"/>
      <c r="N458" s="917"/>
      <c r="O458" s="918"/>
      <c r="P458" s="235" t="s">
        <v>175</v>
      </c>
      <c r="Q458" s="232" t="s">
        <v>80</v>
      </c>
      <c r="R458" s="235">
        <v>15</v>
      </c>
      <c r="S458" s="915"/>
      <c r="T458" s="915"/>
      <c r="U458" s="919"/>
      <c r="V458" s="915"/>
      <c r="W458" s="915"/>
      <c r="X458" s="915"/>
      <c r="Y458" s="918"/>
      <c r="Z458" s="916"/>
      <c r="AA458" s="921"/>
      <c r="AB458" s="922"/>
      <c r="AC458" s="923"/>
      <c r="AD458" s="923"/>
      <c r="AE458" s="924"/>
      <c r="AF458" s="924"/>
      <c r="AG458" s="924"/>
      <c r="AH458" s="925"/>
      <c r="AI458" s="924"/>
      <c r="AJ458" s="920"/>
      <c r="AK458" s="926"/>
      <c r="AL458" s="926"/>
      <c r="AM458" s="927"/>
      <c r="AN458" s="914"/>
    </row>
    <row r="459" spans="1:40">
      <c r="A459" s="916"/>
      <c r="B459" s="928"/>
      <c r="C459" s="918"/>
      <c r="D459" s="918"/>
      <c r="E459" s="917"/>
      <c r="F459" s="918"/>
      <c r="G459" s="918"/>
      <c r="H459" s="236" t="s">
        <v>185</v>
      </c>
      <c r="I459" s="275" t="s">
        <v>513</v>
      </c>
      <c r="J459" s="929"/>
      <c r="K459" s="930"/>
      <c r="L459" s="925"/>
      <c r="M459" s="924"/>
      <c r="N459" s="917"/>
      <c r="O459" s="918"/>
      <c r="P459" s="235" t="s">
        <v>173</v>
      </c>
      <c r="Q459" s="232" t="s">
        <v>82</v>
      </c>
      <c r="R459" s="235">
        <v>15</v>
      </c>
      <c r="S459" s="915"/>
      <c r="T459" s="915"/>
      <c r="U459" s="919"/>
      <c r="V459" s="915"/>
      <c r="W459" s="915"/>
      <c r="X459" s="915"/>
      <c r="Y459" s="918"/>
      <c r="Z459" s="916"/>
      <c r="AA459" s="921"/>
      <c r="AB459" s="922"/>
      <c r="AC459" s="923"/>
      <c r="AD459" s="923"/>
      <c r="AE459" s="924"/>
      <c r="AF459" s="924"/>
      <c r="AG459" s="924"/>
      <c r="AH459" s="925"/>
      <c r="AI459" s="924"/>
      <c r="AJ459" s="920"/>
      <c r="AK459" s="926"/>
      <c r="AL459" s="926"/>
      <c r="AM459" s="927"/>
      <c r="AN459" s="914"/>
    </row>
    <row r="460" spans="1:40" ht="39.75" customHeight="1">
      <c r="A460" s="916"/>
      <c r="B460" s="928"/>
      <c r="C460" s="918"/>
      <c r="D460" s="918"/>
      <c r="E460" s="917"/>
      <c r="F460" s="918"/>
      <c r="G460" s="918"/>
      <c r="H460" s="236" t="s">
        <v>184</v>
      </c>
      <c r="I460" s="275" t="s">
        <v>513</v>
      </c>
      <c r="J460" s="929"/>
      <c r="K460" s="930"/>
      <c r="L460" s="925"/>
      <c r="M460" s="924"/>
      <c r="N460" s="917"/>
      <c r="O460" s="918"/>
      <c r="P460" s="235" t="s">
        <v>171</v>
      </c>
      <c r="Q460" s="232" t="s">
        <v>85</v>
      </c>
      <c r="R460" s="235">
        <v>15</v>
      </c>
      <c r="S460" s="915"/>
      <c r="T460" s="915"/>
      <c r="U460" s="919"/>
      <c r="V460" s="915"/>
      <c r="W460" s="915"/>
      <c r="X460" s="915"/>
      <c r="Y460" s="918"/>
      <c r="Z460" s="916"/>
      <c r="AA460" s="921"/>
      <c r="AB460" s="922"/>
      <c r="AC460" s="923"/>
      <c r="AD460" s="923"/>
      <c r="AE460" s="924"/>
      <c r="AF460" s="924"/>
      <c r="AG460" s="924"/>
      <c r="AH460" s="925"/>
      <c r="AI460" s="924"/>
      <c r="AJ460" s="920"/>
      <c r="AK460" s="926"/>
      <c r="AL460" s="926"/>
      <c r="AM460" s="927"/>
      <c r="AN460" s="914"/>
    </row>
    <row r="461" spans="1:40">
      <c r="A461" s="916"/>
      <c r="B461" s="928"/>
      <c r="C461" s="918"/>
      <c r="D461" s="918"/>
      <c r="E461" s="917"/>
      <c r="F461" s="918"/>
      <c r="G461" s="918"/>
      <c r="H461" s="236" t="s">
        <v>183</v>
      </c>
      <c r="I461" s="275" t="s">
        <v>513</v>
      </c>
      <c r="J461" s="929"/>
      <c r="K461" s="930"/>
      <c r="L461" s="925"/>
      <c r="M461" s="924"/>
      <c r="N461" s="917"/>
      <c r="O461" s="918"/>
      <c r="P461" s="235" t="s">
        <v>170</v>
      </c>
      <c r="Q461" s="232" t="s">
        <v>98</v>
      </c>
      <c r="R461" s="235">
        <v>15</v>
      </c>
      <c r="S461" s="915"/>
      <c r="T461" s="915"/>
      <c r="U461" s="919"/>
      <c r="V461" s="915"/>
      <c r="W461" s="915"/>
      <c r="X461" s="915"/>
      <c r="Y461" s="918"/>
      <c r="Z461" s="916"/>
      <c r="AA461" s="921"/>
      <c r="AB461" s="922"/>
      <c r="AC461" s="923"/>
      <c r="AD461" s="923"/>
      <c r="AE461" s="924"/>
      <c r="AF461" s="924"/>
      <c r="AG461" s="924"/>
      <c r="AH461" s="925"/>
      <c r="AI461" s="924"/>
      <c r="AJ461" s="920"/>
      <c r="AK461" s="926"/>
      <c r="AL461" s="926"/>
      <c r="AM461" s="927"/>
      <c r="AN461" s="914"/>
    </row>
    <row r="462" spans="1:40">
      <c r="A462" s="916"/>
      <c r="B462" s="928"/>
      <c r="C462" s="918"/>
      <c r="D462" s="918"/>
      <c r="E462" s="917"/>
      <c r="F462" s="918"/>
      <c r="G462" s="918"/>
      <c r="H462" s="236" t="s">
        <v>182</v>
      </c>
      <c r="I462" s="275" t="s">
        <v>68</v>
      </c>
      <c r="J462" s="929"/>
      <c r="K462" s="930"/>
      <c r="L462" s="925"/>
      <c r="M462" s="924"/>
      <c r="N462" s="917"/>
      <c r="O462" s="918"/>
      <c r="P462" s="235" t="s">
        <v>168</v>
      </c>
      <c r="Q462" s="232" t="s">
        <v>87</v>
      </c>
      <c r="R462" s="235">
        <v>10</v>
      </c>
      <c r="S462" s="915"/>
      <c r="T462" s="915"/>
      <c r="U462" s="919"/>
      <c r="V462" s="915"/>
      <c r="W462" s="915"/>
      <c r="X462" s="915"/>
      <c r="Y462" s="918"/>
      <c r="Z462" s="916"/>
      <c r="AA462" s="921"/>
      <c r="AB462" s="922"/>
      <c r="AC462" s="923"/>
      <c r="AD462" s="923"/>
      <c r="AE462" s="924"/>
      <c r="AF462" s="924"/>
      <c r="AG462" s="924"/>
      <c r="AH462" s="925"/>
      <c r="AI462" s="924"/>
      <c r="AJ462" s="920"/>
      <c r="AK462" s="926"/>
      <c r="AL462" s="926"/>
      <c r="AM462" s="927"/>
      <c r="AN462" s="914"/>
    </row>
    <row r="463" spans="1:40" ht="30">
      <c r="A463" s="916"/>
      <c r="B463" s="928"/>
      <c r="C463" s="918"/>
      <c r="D463" s="918"/>
      <c r="E463" s="917"/>
      <c r="F463" s="918"/>
      <c r="G463" s="918"/>
      <c r="H463" s="236" t="s">
        <v>181</v>
      </c>
      <c r="I463" s="275" t="s">
        <v>513</v>
      </c>
      <c r="J463" s="929"/>
      <c r="K463" s="930"/>
      <c r="L463" s="925"/>
      <c r="M463" s="924"/>
      <c r="N463" s="917"/>
      <c r="O463" s="918"/>
      <c r="P463" s="915"/>
      <c r="Q463" s="916"/>
      <c r="R463" s="915"/>
      <c r="S463" s="915"/>
      <c r="T463" s="915"/>
      <c r="U463" s="919"/>
      <c r="V463" s="915"/>
      <c r="W463" s="915"/>
      <c r="X463" s="915"/>
      <c r="Y463" s="918"/>
      <c r="Z463" s="916"/>
      <c r="AA463" s="921"/>
      <c r="AB463" s="922"/>
      <c r="AC463" s="923"/>
      <c r="AD463" s="923"/>
      <c r="AE463" s="924"/>
      <c r="AF463" s="924"/>
      <c r="AG463" s="924"/>
      <c r="AH463" s="925"/>
      <c r="AI463" s="924"/>
      <c r="AJ463" s="920"/>
      <c r="AK463" s="926"/>
      <c r="AL463" s="926"/>
      <c r="AM463" s="927"/>
      <c r="AN463" s="914"/>
    </row>
    <row r="464" spans="1:40" ht="38.25" customHeight="1">
      <c r="A464" s="916"/>
      <c r="B464" s="928"/>
      <c r="C464" s="918"/>
      <c r="D464" s="918"/>
      <c r="E464" s="917"/>
      <c r="F464" s="918"/>
      <c r="G464" s="918"/>
      <c r="H464" s="236" t="s">
        <v>180</v>
      </c>
      <c r="I464" s="275" t="s">
        <v>513</v>
      </c>
      <c r="J464" s="929"/>
      <c r="K464" s="930"/>
      <c r="L464" s="925"/>
      <c r="M464" s="924"/>
      <c r="N464" s="917"/>
      <c r="O464" s="918"/>
      <c r="P464" s="915"/>
      <c r="Q464" s="916"/>
      <c r="R464" s="915"/>
      <c r="S464" s="915"/>
      <c r="T464" s="915"/>
      <c r="U464" s="919"/>
      <c r="V464" s="915"/>
      <c r="W464" s="915"/>
      <c r="X464" s="915"/>
      <c r="Y464" s="918"/>
      <c r="Z464" s="916"/>
      <c r="AA464" s="921"/>
      <c r="AB464" s="922"/>
      <c r="AC464" s="923"/>
      <c r="AD464" s="923"/>
      <c r="AE464" s="924"/>
      <c r="AF464" s="924"/>
      <c r="AG464" s="924"/>
      <c r="AH464" s="925"/>
      <c r="AI464" s="924"/>
      <c r="AJ464" s="920"/>
      <c r="AK464" s="926"/>
      <c r="AL464" s="926"/>
      <c r="AM464" s="927"/>
      <c r="AN464" s="914"/>
    </row>
    <row r="465" spans="1:40">
      <c r="A465" s="916"/>
      <c r="B465" s="928"/>
      <c r="C465" s="918"/>
      <c r="D465" s="918"/>
      <c r="E465" s="917"/>
      <c r="F465" s="918"/>
      <c r="G465" s="918"/>
      <c r="H465" s="236" t="s">
        <v>178</v>
      </c>
      <c r="I465" s="275" t="s">
        <v>68</v>
      </c>
      <c r="J465" s="929"/>
      <c r="K465" s="930"/>
      <c r="L465" s="925"/>
      <c r="M465" s="924"/>
      <c r="N465" s="917"/>
      <c r="O465" s="918"/>
      <c r="P465" s="915"/>
      <c r="Q465" s="916"/>
      <c r="R465" s="915"/>
      <c r="S465" s="915"/>
      <c r="T465" s="915"/>
      <c r="U465" s="919"/>
      <c r="V465" s="915"/>
      <c r="W465" s="915"/>
      <c r="X465" s="915"/>
      <c r="Y465" s="918"/>
      <c r="Z465" s="916"/>
      <c r="AA465" s="921"/>
      <c r="AB465" s="922"/>
      <c r="AC465" s="923"/>
      <c r="AD465" s="923"/>
      <c r="AE465" s="924"/>
      <c r="AF465" s="924"/>
      <c r="AG465" s="924"/>
      <c r="AH465" s="925"/>
      <c r="AI465" s="924"/>
      <c r="AJ465" s="920"/>
      <c r="AK465" s="926"/>
      <c r="AL465" s="926"/>
      <c r="AM465" s="927"/>
      <c r="AN465" s="914"/>
    </row>
    <row r="466" spans="1:40" ht="35.25" customHeight="1">
      <c r="A466" s="916"/>
      <c r="B466" s="928"/>
      <c r="C466" s="918"/>
      <c r="D466" s="918"/>
      <c r="E466" s="917"/>
      <c r="F466" s="918"/>
      <c r="G466" s="918"/>
      <c r="H466" s="236" t="s">
        <v>176</v>
      </c>
      <c r="I466" s="275" t="s">
        <v>68</v>
      </c>
      <c r="J466" s="929"/>
      <c r="K466" s="930"/>
      <c r="L466" s="925"/>
      <c r="M466" s="924"/>
      <c r="N466" s="917"/>
      <c r="O466" s="918"/>
      <c r="P466" s="915"/>
      <c r="Q466" s="916"/>
      <c r="R466" s="915"/>
      <c r="S466" s="915"/>
      <c r="T466" s="915"/>
      <c r="U466" s="919"/>
      <c r="V466" s="915"/>
      <c r="W466" s="915"/>
      <c r="X466" s="915"/>
      <c r="Y466" s="918"/>
      <c r="Z466" s="916"/>
      <c r="AA466" s="921"/>
      <c r="AB466" s="922"/>
      <c r="AC466" s="923"/>
      <c r="AD466" s="923"/>
      <c r="AE466" s="924"/>
      <c r="AF466" s="924"/>
      <c r="AG466" s="924"/>
      <c r="AH466" s="925"/>
      <c r="AI466" s="924"/>
      <c r="AJ466" s="920"/>
      <c r="AK466" s="926"/>
      <c r="AL466" s="926"/>
      <c r="AM466" s="927"/>
      <c r="AN466" s="914"/>
    </row>
    <row r="467" spans="1:40">
      <c r="A467" s="916"/>
      <c r="B467" s="928"/>
      <c r="C467" s="918"/>
      <c r="D467" s="918"/>
      <c r="E467" s="917" t="s">
        <v>575</v>
      </c>
      <c r="F467" s="918"/>
      <c r="G467" s="918"/>
      <c r="H467" s="236" t="s">
        <v>174</v>
      </c>
      <c r="I467" s="275" t="s">
        <v>68</v>
      </c>
      <c r="J467" s="929"/>
      <c r="K467" s="930"/>
      <c r="L467" s="925"/>
      <c r="M467" s="924"/>
      <c r="N467" s="917"/>
      <c r="O467" s="918"/>
      <c r="P467" s="235" t="s">
        <v>179</v>
      </c>
      <c r="Q467" s="232" t="s">
        <v>76</v>
      </c>
      <c r="R467" s="235">
        <v>15</v>
      </c>
      <c r="S467" s="915">
        <v>100</v>
      </c>
      <c r="T467" s="915" t="s">
        <v>90</v>
      </c>
      <c r="U467" s="919" t="s">
        <v>90</v>
      </c>
      <c r="V467" s="915" t="s">
        <v>90</v>
      </c>
      <c r="W467" s="915">
        <v>100</v>
      </c>
      <c r="X467" s="915"/>
      <c r="Y467" s="918"/>
      <c r="Z467" s="916"/>
      <c r="AA467" s="921"/>
      <c r="AB467" s="922"/>
      <c r="AC467" s="923"/>
      <c r="AD467" s="923"/>
      <c r="AE467" s="924"/>
      <c r="AF467" s="924"/>
      <c r="AG467" s="924"/>
      <c r="AH467" s="925"/>
      <c r="AI467" s="924"/>
      <c r="AJ467" s="920" t="s">
        <v>952</v>
      </c>
      <c r="AK467" s="926"/>
      <c r="AL467" s="926"/>
      <c r="AM467" s="927"/>
      <c r="AN467" s="914"/>
    </row>
    <row r="468" spans="1:40">
      <c r="A468" s="916"/>
      <c r="B468" s="928"/>
      <c r="C468" s="918"/>
      <c r="D468" s="918"/>
      <c r="E468" s="917"/>
      <c r="F468" s="918"/>
      <c r="G468" s="918"/>
      <c r="H468" s="234" t="s">
        <v>172</v>
      </c>
      <c r="I468" s="275" t="s">
        <v>513</v>
      </c>
      <c r="J468" s="929"/>
      <c r="K468" s="930"/>
      <c r="L468" s="925"/>
      <c r="M468" s="924"/>
      <c r="N468" s="917"/>
      <c r="O468" s="918"/>
      <c r="P468" s="235" t="s">
        <v>177</v>
      </c>
      <c r="Q468" s="232" t="s">
        <v>78</v>
      </c>
      <c r="R468" s="235">
        <v>15</v>
      </c>
      <c r="S468" s="915"/>
      <c r="T468" s="915"/>
      <c r="U468" s="919"/>
      <c r="V468" s="915"/>
      <c r="W468" s="915"/>
      <c r="X468" s="915"/>
      <c r="Y468" s="918"/>
      <c r="Z468" s="916"/>
      <c r="AA468" s="921"/>
      <c r="AB468" s="922"/>
      <c r="AC468" s="923"/>
      <c r="AD468" s="923"/>
      <c r="AE468" s="924"/>
      <c r="AF468" s="924"/>
      <c r="AG468" s="924"/>
      <c r="AH468" s="925"/>
      <c r="AI468" s="924"/>
      <c r="AJ468" s="920"/>
      <c r="AK468" s="926"/>
      <c r="AL468" s="926"/>
      <c r="AM468" s="927"/>
      <c r="AN468" s="914"/>
    </row>
    <row r="469" spans="1:40">
      <c r="A469" s="916"/>
      <c r="B469" s="928"/>
      <c r="C469" s="918"/>
      <c r="D469" s="918"/>
      <c r="E469" s="917"/>
      <c r="F469" s="918"/>
      <c r="G469" s="918"/>
      <c r="H469" s="234" t="s">
        <v>169</v>
      </c>
      <c r="I469" s="275" t="s">
        <v>513</v>
      </c>
      <c r="J469" s="929"/>
      <c r="K469" s="930"/>
      <c r="L469" s="925"/>
      <c r="M469" s="924"/>
      <c r="N469" s="917"/>
      <c r="O469" s="918"/>
      <c r="P469" s="235" t="s">
        <v>175</v>
      </c>
      <c r="Q469" s="232" t="s">
        <v>80</v>
      </c>
      <c r="R469" s="235">
        <v>15</v>
      </c>
      <c r="S469" s="915"/>
      <c r="T469" s="915"/>
      <c r="U469" s="919"/>
      <c r="V469" s="915"/>
      <c r="W469" s="915"/>
      <c r="X469" s="915"/>
      <c r="Y469" s="918"/>
      <c r="Z469" s="916"/>
      <c r="AA469" s="921"/>
      <c r="AB469" s="922"/>
      <c r="AC469" s="923"/>
      <c r="AD469" s="923"/>
      <c r="AE469" s="924"/>
      <c r="AF469" s="924"/>
      <c r="AG469" s="924"/>
      <c r="AH469" s="925"/>
      <c r="AI469" s="924"/>
      <c r="AJ469" s="920"/>
      <c r="AK469" s="926"/>
      <c r="AL469" s="926"/>
      <c r="AM469" s="927"/>
      <c r="AN469" s="914"/>
    </row>
    <row r="470" spans="1:40">
      <c r="A470" s="916"/>
      <c r="B470" s="928"/>
      <c r="C470" s="918"/>
      <c r="D470" s="918"/>
      <c r="E470" s="917"/>
      <c r="F470" s="918"/>
      <c r="G470" s="918"/>
      <c r="H470" s="234" t="s">
        <v>167</v>
      </c>
      <c r="I470" s="275" t="s">
        <v>513</v>
      </c>
      <c r="J470" s="929"/>
      <c r="K470" s="930"/>
      <c r="L470" s="925"/>
      <c r="M470" s="924"/>
      <c r="N470" s="917"/>
      <c r="O470" s="918"/>
      <c r="P470" s="235" t="s">
        <v>173</v>
      </c>
      <c r="Q470" s="232" t="s">
        <v>82</v>
      </c>
      <c r="R470" s="235">
        <v>15</v>
      </c>
      <c r="S470" s="915"/>
      <c r="T470" s="915"/>
      <c r="U470" s="919"/>
      <c r="V470" s="915"/>
      <c r="W470" s="915"/>
      <c r="X470" s="915"/>
      <c r="Y470" s="918"/>
      <c r="Z470" s="916"/>
      <c r="AA470" s="921"/>
      <c r="AB470" s="922"/>
      <c r="AC470" s="923"/>
      <c r="AD470" s="923"/>
      <c r="AE470" s="924"/>
      <c r="AF470" s="924"/>
      <c r="AG470" s="924"/>
      <c r="AH470" s="925"/>
      <c r="AI470" s="924"/>
      <c r="AJ470" s="920"/>
      <c r="AK470" s="926"/>
      <c r="AL470" s="926"/>
      <c r="AM470" s="927"/>
      <c r="AN470" s="914"/>
    </row>
    <row r="471" spans="1:40">
      <c r="A471" s="916"/>
      <c r="B471" s="928"/>
      <c r="C471" s="918"/>
      <c r="D471" s="918"/>
      <c r="E471" s="917"/>
      <c r="F471" s="918"/>
      <c r="G471" s="918"/>
      <c r="H471" s="234" t="s">
        <v>166</v>
      </c>
      <c r="I471" s="275" t="s">
        <v>513</v>
      </c>
      <c r="J471" s="929"/>
      <c r="K471" s="930"/>
      <c r="L471" s="925"/>
      <c r="M471" s="924"/>
      <c r="N471" s="917"/>
      <c r="O471" s="918"/>
      <c r="P471" s="235" t="s">
        <v>171</v>
      </c>
      <c r="Q471" s="232" t="s">
        <v>85</v>
      </c>
      <c r="R471" s="235">
        <v>15</v>
      </c>
      <c r="S471" s="915"/>
      <c r="T471" s="915"/>
      <c r="U471" s="919"/>
      <c r="V471" s="915"/>
      <c r="W471" s="915"/>
      <c r="X471" s="915"/>
      <c r="Y471" s="918"/>
      <c r="Z471" s="916"/>
      <c r="AA471" s="921"/>
      <c r="AB471" s="922"/>
      <c r="AC471" s="923"/>
      <c r="AD471" s="923"/>
      <c r="AE471" s="924"/>
      <c r="AF471" s="924"/>
      <c r="AG471" s="924"/>
      <c r="AH471" s="925"/>
      <c r="AI471" s="924"/>
      <c r="AJ471" s="920"/>
      <c r="AK471" s="926"/>
      <c r="AL471" s="926"/>
      <c r="AM471" s="927"/>
      <c r="AN471" s="914"/>
    </row>
    <row r="472" spans="1:40">
      <c r="A472" s="916"/>
      <c r="B472" s="928"/>
      <c r="C472" s="918"/>
      <c r="D472" s="918"/>
      <c r="E472" s="917"/>
      <c r="F472" s="918"/>
      <c r="G472" s="918"/>
      <c r="H472" s="234" t="s">
        <v>165</v>
      </c>
      <c r="I472" s="275" t="s">
        <v>513</v>
      </c>
      <c r="J472" s="929"/>
      <c r="K472" s="930"/>
      <c r="L472" s="925"/>
      <c r="M472" s="924"/>
      <c r="N472" s="917"/>
      <c r="O472" s="918"/>
      <c r="P472" s="235" t="s">
        <v>170</v>
      </c>
      <c r="Q472" s="232" t="s">
        <v>98</v>
      </c>
      <c r="R472" s="235">
        <v>15</v>
      </c>
      <c r="S472" s="915"/>
      <c r="T472" s="915"/>
      <c r="U472" s="919"/>
      <c r="V472" s="915"/>
      <c r="W472" s="915"/>
      <c r="X472" s="915"/>
      <c r="Y472" s="918"/>
      <c r="Z472" s="916"/>
      <c r="AA472" s="921"/>
      <c r="AB472" s="922"/>
      <c r="AC472" s="923"/>
      <c r="AD472" s="923"/>
      <c r="AE472" s="924"/>
      <c r="AF472" s="924"/>
      <c r="AG472" s="924"/>
      <c r="AH472" s="925"/>
      <c r="AI472" s="924"/>
      <c r="AJ472" s="920"/>
      <c r="AK472" s="926"/>
      <c r="AL472" s="926"/>
      <c r="AM472" s="927"/>
      <c r="AN472" s="914"/>
    </row>
    <row r="473" spans="1:40">
      <c r="A473" s="916"/>
      <c r="B473" s="928"/>
      <c r="C473" s="918"/>
      <c r="D473" s="918"/>
      <c r="E473" s="917"/>
      <c r="F473" s="918"/>
      <c r="G473" s="918"/>
      <c r="H473" s="234" t="s">
        <v>164</v>
      </c>
      <c r="I473" s="275" t="s">
        <v>513</v>
      </c>
      <c r="J473" s="929"/>
      <c r="K473" s="930"/>
      <c r="L473" s="925"/>
      <c r="M473" s="924"/>
      <c r="N473" s="917"/>
      <c r="O473" s="918"/>
      <c r="P473" s="235" t="s">
        <v>168</v>
      </c>
      <c r="Q473" s="232" t="s">
        <v>87</v>
      </c>
      <c r="R473" s="235">
        <v>10</v>
      </c>
      <c r="S473" s="915"/>
      <c r="T473" s="915"/>
      <c r="U473" s="919"/>
      <c r="V473" s="915"/>
      <c r="W473" s="915"/>
      <c r="X473" s="915"/>
      <c r="Y473" s="918"/>
      <c r="Z473" s="916"/>
      <c r="AA473" s="921"/>
      <c r="AB473" s="922"/>
      <c r="AC473" s="923"/>
      <c r="AD473" s="923"/>
      <c r="AE473" s="924"/>
      <c r="AF473" s="924"/>
      <c r="AG473" s="924"/>
      <c r="AH473" s="925"/>
      <c r="AI473" s="924"/>
      <c r="AJ473" s="920"/>
      <c r="AK473" s="926"/>
      <c r="AL473" s="926"/>
      <c r="AM473" s="927"/>
      <c r="AN473" s="914"/>
    </row>
    <row r="474" spans="1:40">
      <c r="A474" s="916"/>
      <c r="B474" s="928"/>
      <c r="C474" s="918"/>
      <c r="D474" s="918"/>
      <c r="E474" s="917"/>
      <c r="F474" s="918"/>
      <c r="G474" s="918"/>
      <c r="H474" s="234" t="s">
        <v>163</v>
      </c>
      <c r="I474" s="275" t="s">
        <v>513</v>
      </c>
      <c r="J474" s="929"/>
      <c r="K474" s="930"/>
      <c r="L474" s="925"/>
      <c r="M474" s="924"/>
      <c r="N474" s="917"/>
      <c r="O474" s="918"/>
      <c r="P474" s="235"/>
      <c r="Q474" s="232"/>
      <c r="R474" s="235"/>
      <c r="S474" s="915"/>
      <c r="T474" s="915"/>
      <c r="U474" s="919"/>
      <c r="V474" s="915"/>
      <c r="W474" s="915"/>
      <c r="X474" s="915"/>
      <c r="Y474" s="918"/>
      <c r="Z474" s="916"/>
      <c r="AA474" s="921"/>
      <c r="AB474" s="922"/>
      <c r="AC474" s="923"/>
      <c r="AD474" s="923"/>
      <c r="AE474" s="924"/>
      <c r="AF474" s="924"/>
      <c r="AG474" s="924"/>
      <c r="AH474" s="925"/>
      <c r="AI474" s="924"/>
      <c r="AJ474" s="920"/>
      <c r="AK474" s="926"/>
      <c r="AL474" s="926"/>
      <c r="AM474" s="927"/>
      <c r="AN474" s="914"/>
    </row>
  </sheetData>
  <sheetProtection formatCells="0" formatColumns="0" formatRows="0"/>
  <mergeCells count="2020">
    <mergeCell ref="AN350:AN360"/>
    <mergeCell ref="P357:P360"/>
    <mergeCell ref="Q357:Q360"/>
    <mergeCell ref="R357:R360"/>
    <mergeCell ref="E361:E368"/>
    <mergeCell ref="N361:N368"/>
    <mergeCell ref="O361:O368"/>
    <mergeCell ref="S361:S368"/>
    <mergeCell ref="T361:T368"/>
    <mergeCell ref="U361:U368"/>
    <mergeCell ref="V361:V368"/>
    <mergeCell ref="W361:W368"/>
    <mergeCell ref="AJ361:AJ368"/>
    <mergeCell ref="AN361:AN368"/>
    <mergeCell ref="A350:A368"/>
    <mergeCell ref="W350:W360"/>
    <mergeCell ref="X350:X368"/>
    <mergeCell ref="Y350:Y368"/>
    <mergeCell ref="Z350:Z368"/>
    <mergeCell ref="AA350:AA368"/>
    <mergeCell ref="AB350:AB368"/>
    <mergeCell ref="AC350:AC368"/>
    <mergeCell ref="AD350:AD368"/>
    <mergeCell ref="AE350:AE368"/>
    <mergeCell ref="AF350:AF368"/>
    <mergeCell ref="AG350:AG368"/>
    <mergeCell ref="AH350:AH368"/>
    <mergeCell ref="AI350:AI368"/>
    <mergeCell ref="AJ350:AJ360"/>
    <mergeCell ref="AK350:AK368"/>
    <mergeCell ref="AL350:AL368"/>
    <mergeCell ref="AM350:AM368"/>
    <mergeCell ref="AL331:AL349"/>
    <mergeCell ref="AM331:AM349"/>
    <mergeCell ref="AN331:AN341"/>
    <mergeCell ref="P338:P341"/>
    <mergeCell ref="Q338:Q341"/>
    <mergeCell ref="R338:R341"/>
    <mergeCell ref="E342:E349"/>
    <mergeCell ref="N342:N349"/>
    <mergeCell ref="O342:O349"/>
    <mergeCell ref="S342:S349"/>
    <mergeCell ref="T342:T349"/>
    <mergeCell ref="U342:U349"/>
    <mergeCell ref="V342:V349"/>
    <mergeCell ref="W342:W349"/>
    <mergeCell ref="AJ342:AJ349"/>
    <mergeCell ref="AN342:AN349"/>
    <mergeCell ref="B350:B368"/>
    <mergeCell ref="C350:C368"/>
    <mergeCell ref="D350:D368"/>
    <mergeCell ref="E350:E360"/>
    <mergeCell ref="F350:F368"/>
    <mergeCell ref="G350:G368"/>
    <mergeCell ref="J350:J368"/>
    <mergeCell ref="K350:K368"/>
    <mergeCell ref="L350:L368"/>
    <mergeCell ref="M350:M368"/>
    <mergeCell ref="N350:N360"/>
    <mergeCell ref="O350:O360"/>
    <mergeCell ref="S350:S360"/>
    <mergeCell ref="T350:T360"/>
    <mergeCell ref="U350:U360"/>
    <mergeCell ref="V350:V360"/>
    <mergeCell ref="U331:U341"/>
    <mergeCell ref="V331:V341"/>
    <mergeCell ref="W331:W341"/>
    <mergeCell ref="X331:X349"/>
    <mergeCell ref="Y331:Y349"/>
    <mergeCell ref="Z331:Z349"/>
    <mergeCell ref="AA331:AA349"/>
    <mergeCell ref="AB331:AB349"/>
    <mergeCell ref="AC331:AC349"/>
    <mergeCell ref="AD331:AD349"/>
    <mergeCell ref="AE331:AE349"/>
    <mergeCell ref="AF331:AF349"/>
    <mergeCell ref="AG331:AG349"/>
    <mergeCell ref="AH331:AH349"/>
    <mergeCell ref="AI331:AI349"/>
    <mergeCell ref="AJ331:AJ341"/>
    <mergeCell ref="AK331:AK349"/>
    <mergeCell ref="A331:A349"/>
    <mergeCell ref="B331:B349"/>
    <mergeCell ref="C331:C349"/>
    <mergeCell ref="D331:D349"/>
    <mergeCell ref="E331:E341"/>
    <mergeCell ref="F331:F349"/>
    <mergeCell ref="G331:G349"/>
    <mergeCell ref="J331:J349"/>
    <mergeCell ref="K331:K349"/>
    <mergeCell ref="L331:L349"/>
    <mergeCell ref="M331:M349"/>
    <mergeCell ref="N331:N341"/>
    <mergeCell ref="O331:O341"/>
    <mergeCell ref="S331:S341"/>
    <mergeCell ref="T331:T341"/>
    <mergeCell ref="B312:B330"/>
    <mergeCell ref="C312:C330"/>
    <mergeCell ref="D312:D330"/>
    <mergeCell ref="E312:E322"/>
    <mergeCell ref="F312:F330"/>
    <mergeCell ref="G312:G330"/>
    <mergeCell ref="J312:J330"/>
    <mergeCell ref="K312:K330"/>
    <mergeCell ref="L312:L330"/>
    <mergeCell ref="M312:M330"/>
    <mergeCell ref="N312:N322"/>
    <mergeCell ref="O312:O322"/>
    <mergeCell ref="S312:S322"/>
    <mergeCell ref="T312:T322"/>
    <mergeCell ref="AA312:AA330"/>
    <mergeCell ref="AB312:AB330"/>
    <mergeCell ref="AC312:AC330"/>
    <mergeCell ref="AD312:AD330"/>
    <mergeCell ref="AE312:AE330"/>
    <mergeCell ref="AF312:AF330"/>
    <mergeCell ref="AG312:AG330"/>
    <mergeCell ref="AH312:AH330"/>
    <mergeCell ref="AI312:AI330"/>
    <mergeCell ref="AJ312:AJ322"/>
    <mergeCell ref="AK312:AK330"/>
    <mergeCell ref="AL312:AL330"/>
    <mergeCell ref="AM312:AM330"/>
    <mergeCell ref="AN312:AN322"/>
    <mergeCell ref="AJ323:AJ330"/>
    <mergeCell ref="AN323:AN330"/>
    <mergeCell ref="A293:A311"/>
    <mergeCell ref="A312:A330"/>
    <mergeCell ref="U312:U322"/>
    <mergeCell ref="V312:V322"/>
    <mergeCell ref="W312:W322"/>
    <mergeCell ref="P319:P322"/>
    <mergeCell ref="Q319:Q322"/>
    <mergeCell ref="R319:R322"/>
    <mergeCell ref="E323:E330"/>
    <mergeCell ref="N323:N330"/>
    <mergeCell ref="O323:O330"/>
    <mergeCell ref="S323:S330"/>
    <mergeCell ref="T323:T330"/>
    <mergeCell ref="U323:U330"/>
    <mergeCell ref="V323:V330"/>
    <mergeCell ref="W323:W330"/>
    <mergeCell ref="X293:X311"/>
    <mergeCell ref="Y293:Y311"/>
    <mergeCell ref="Z293:Z311"/>
    <mergeCell ref="W293:W303"/>
    <mergeCell ref="P300:P303"/>
    <mergeCell ref="Q300:Q303"/>
    <mergeCell ref="R300:R303"/>
    <mergeCell ref="E304:E311"/>
    <mergeCell ref="N304:N311"/>
    <mergeCell ref="O304:O311"/>
    <mergeCell ref="S304:S311"/>
    <mergeCell ref="T304:T311"/>
    <mergeCell ref="U304:U311"/>
    <mergeCell ref="V304:V311"/>
    <mergeCell ref="W304:W311"/>
    <mergeCell ref="X312:X330"/>
    <mergeCell ref="Y312:Y330"/>
    <mergeCell ref="Z312:Z330"/>
    <mergeCell ref="AA293:AA311"/>
    <mergeCell ref="AB293:AB311"/>
    <mergeCell ref="AC293:AC311"/>
    <mergeCell ref="AD293:AD311"/>
    <mergeCell ref="AE293:AE311"/>
    <mergeCell ref="AF293:AF311"/>
    <mergeCell ref="AG293:AG311"/>
    <mergeCell ref="AH293:AH311"/>
    <mergeCell ref="AI293:AI311"/>
    <mergeCell ref="AJ293:AJ303"/>
    <mergeCell ref="AK293:AK311"/>
    <mergeCell ref="AL293:AL311"/>
    <mergeCell ref="AM293:AM311"/>
    <mergeCell ref="AN293:AN303"/>
    <mergeCell ref="AJ304:AJ311"/>
    <mergeCell ref="AN304:AN311"/>
    <mergeCell ref="B293:B311"/>
    <mergeCell ref="C293:C311"/>
    <mergeCell ref="D293:D311"/>
    <mergeCell ref="E293:E303"/>
    <mergeCell ref="F293:F311"/>
    <mergeCell ref="G293:G311"/>
    <mergeCell ref="J293:J311"/>
    <mergeCell ref="K293:K311"/>
    <mergeCell ref="L293:L311"/>
    <mergeCell ref="M293:M311"/>
    <mergeCell ref="N293:N303"/>
    <mergeCell ref="O293:O303"/>
    <mergeCell ref="S293:S303"/>
    <mergeCell ref="T293:T303"/>
    <mergeCell ref="U293:U303"/>
    <mergeCell ref="V293:V303"/>
    <mergeCell ref="AD198:AD216"/>
    <mergeCell ref="AE198:AE216"/>
    <mergeCell ref="AF198:AF216"/>
    <mergeCell ref="AG198:AG216"/>
    <mergeCell ref="AH198:AH216"/>
    <mergeCell ref="AI198:AI216"/>
    <mergeCell ref="AJ198:AJ208"/>
    <mergeCell ref="AK198:AK216"/>
    <mergeCell ref="AL198:AL216"/>
    <mergeCell ref="E76:E83"/>
    <mergeCell ref="N76:N83"/>
    <mergeCell ref="A4:F4"/>
    <mergeCell ref="G4:M4"/>
    <mergeCell ref="N4:AN4"/>
    <mergeCell ref="AO4:AZ4"/>
    <mergeCell ref="BA4:BE4"/>
    <mergeCell ref="A5:A7"/>
    <mergeCell ref="B5:B7"/>
    <mergeCell ref="C5:C7"/>
    <mergeCell ref="E5:E7"/>
    <mergeCell ref="AB5:AB7"/>
    <mergeCell ref="N5:N7"/>
    <mergeCell ref="O5:O7"/>
    <mergeCell ref="P5:R5"/>
    <mergeCell ref="S5:S7"/>
    <mergeCell ref="T5:T7"/>
    <mergeCell ref="U5:U7"/>
    <mergeCell ref="F5:F7"/>
    <mergeCell ref="G5:G7"/>
    <mergeCell ref="H5:J6"/>
    <mergeCell ref="K5:K7"/>
    <mergeCell ref="BD5:BD7"/>
    <mergeCell ref="BB5:BB7"/>
    <mergeCell ref="BC5:BC7"/>
    <mergeCell ref="BE5:BE7"/>
    <mergeCell ref="AY6:AY7"/>
    <mergeCell ref="AZ6:AZ7"/>
    <mergeCell ref="AC5:AC7"/>
    <mergeCell ref="AE5:AE7"/>
    <mergeCell ref="AW6:AW7"/>
    <mergeCell ref="AX6:AX7"/>
    <mergeCell ref="AW5:AZ5"/>
    <mergeCell ref="BA5:BA7"/>
    <mergeCell ref="AM6:AM7"/>
    <mergeCell ref="AN6:AN7"/>
    <mergeCell ref="AJ5:AN5"/>
    <mergeCell ref="P6:P7"/>
    <mergeCell ref="Q6:Q7"/>
    <mergeCell ref="R6:R7"/>
    <mergeCell ref="AJ6:AJ7"/>
    <mergeCell ref="AK6:AK7"/>
    <mergeCell ref="AL6:AL7"/>
    <mergeCell ref="AM65:AM83"/>
    <mergeCell ref="AN65:AN75"/>
    <mergeCell ref="AO65:AO72"/>
    <mergeCell ref="AP65:AP72"/>
    <mergeCell ref="AQ65:AQ72"/>
    <mergeCell ref="AR65:AR72"/>
    <mergeCell ref="AS65:AS72"/>
    <mergeCell ref="L5:L7"/>
    <mergeCell ref="M5:M7"/>
    <mergeCell ref="AO6:AO7"/>
    <mergeCell ref="AP6:AP7"/>
    <mergeCell ref="AO5:AR5"/>
    <mergeCell ref="Z5:Z7"/>
    <mergeCell ref="AA5:AA7"/>
    <mergeCell ref="AS6:AS7"/>
    <mergeCell ref="AT6:AT7"/>
    <mergeCell ref="AD5:AD7"/>
    <mergeCell ref="AS5:AV5"/>
    <mergeCell ref="AT65:AT72"/>
    <mergeCell ref="AQ6:AQ7"/>
    <mergeCell ref="AR6:AR7"/>
    <mergeCell ref="AH8:AH26"/>
    <mergeCell ref="AU6:AU7"/>
    <mergeCell ref="AV6:AV7"/>
    <mergeCell ref="AG5:AG7"/>
    <mergeCell ref="AH5:AH7"/>
    <mergeCell ref="AI5:AI7"/>
    <mergeCell ref="AD8:AD26"/>
    <mergeCell ref="AE8:AE26"/>
    <mergeCell ref="AO8:AO15"/>
    <mergeCell ref="AF8:AF26"/>
    <mergeCell ref="AG8:AG26"/>
    <mergeCell ref="A1:C3"/>
    <mergeCell ref="X8:X26"/>
    <mergeCell ref="Y8:Y26"/>
    <mergeCell ref="Z8:Z26"/>
    <mergeCell ref="AA8:AA26"/>
    <mergeCell ref="AB8:AB26"/>
    <mergeCell ref="AC8:AC26"/>
    <mergeCell ref="D5:D7"/>
    <mergeCell ref="D8:D26"/>
    <mergeCell ref="F8:F26"/>
    <mergeCell ref="U8:U18"/>
    <mergeCell ref="U19:U26"/>
    <mergeCell ref="O8:O18"/>
    <mergeCell ref="O19:O26"/>
    <mergeCell ref="P15:P18"/>
    <mergeCell ref="Q15:Q18"/>
    <mergeCell ref="R15:R18"/>
    <mergeCell ref="V19:V26"/>
    <mergeCell ref="S8:S18"/>
    <mergeCell ref="S19:S26"/>
    <mergeCell ref="T8:T18"/>
    <mergeCell ref="T19:T26"/>
    <mergeCell ref="E8:E18"/>
    <mergeCell ref="K8:K26"/>
    <mergeCell ref="L8:L26"/>
    <mergeCell ref="M8:M26"/>
    <mergeCell ref="A8:A26"/>
    <mergeCell ref="B8:B26"/>
    <mergeCell ref="C8:C26"/>
    <mergeCell ref="D1:AN1"/>
    <mergeCell ref="E3:G3"/>
    <mergeCell ref="AJ8:AJ18"/>
    <mergeCell ref="AJ19:AJ26"/>
    <mergeCell ref="AN8:AN18"/>
    <mergeCell ref="AN19:AN26"/>
    <mergeCell ref="V5:V7"/>
    <mergeCell ref="W5:W7"/>
    <mergeCell ref="X5:X7"/>
    <mergeCell ref="Y5:Y7"/>
    <mergeCell ref="AO16:AO22"/>
    <mergeCell ref="AP16:AP22"/>
    <mergeCell ref="AQ16:AQ22"/>
    <mergeCell ref="BA8:BA15"/>
    <mergeCell ref="AP8:AP15"/>
    <mergeCell ref="AQ8:AQ15"/>
    <mergeCell ref="AR8:AR15"/>
    <mergeCell ref="AS8:AS15"/>
    <mergeCell ref="AT8:AT15"/>
    <mergeCell ref="AV23:AV26"/>
    <mergeCell ref="AK8:AK26"/>
    <mergeCell ref="AL8:AL26"/>
    <mergeCell ref="AV8:AV15"/>
    <mergeCell ref="AU8:AU15"/>
    <mergeCell ref="AT16:AT22"/>
    <mergeCell ref="AM8:AM26"/>
    <mergeCell ref="AP23:AP26"/>
    <mergeCell ref="AQ23:AQ26"/>
    <mergeCell ref="AO23:AO26"/>
    <mergeCell ref="AI8:AI26"/>
    <mergeCell ref="BE8:BE15"/>
    <mergeCell ref="AW23:AW26"/>
    <mergeCell ref="AX23:AX26"/>
    <mergeCell ref="AY23:AY26"/>
    <mergeCell ref="AZ23:AZ26"/>
    <mergeCell ref="BC23:BC26"/>
    <mergeCell ref="BD23:BD26"/>
    <mergeCell ref="BE23:BE26"/>
    <mergeCell ref="BA16:BA22"/>
    <mergeCell ref="BB16:BB22"/>
    <mergeCell ref="BC16:BC22"/>
    <mergeCell ref="AR16:AR22"/>
    <mergeCell ref="AS16:AS22"/>
    <mergeCell ref="AZ16:AZ22"/>
    <mergeCell ref="AX8:AX15"/>
    <mergeCell ref="AY8:AY15"/>
    <mergeCell ref="AZ8:AZ15"/>
    <mergeCell ref="BD16:BD22"/>
    <mergeCell ref="AY16:AY22"/>
    <mergeCell ref="BB23:BB26"/>
    <mergeCell ref="BB8:BB15"/>
    <mergeCell ref="BC8:BC15"/>
    <mergeCell ref="BD8:BD15"/>
    <mergeCell ref="BE16:BE22"/>
    <mergeCell ref="AU16:AU22"/>
    <mergeCell ref="AV16:AV22"/>
    <mergeCell ref="AW16:AW22"/>
    <mergeCell ref="AX16:AX22"/>
    <mergeCell ref="AU23:AU26"/>
    <mergeCell ref="AW8:AW15"/>
    <mergeCell ref="BA23:BA26"/>
    <mergeCell ref="AZ27:AZ34"/>
    <mergeCell ref="BA27:BA34"/>
    <mergeCell ref="BB27:BB34"/>
    <mergeCell ref="BC27:BC34"/>
    <mergeCell ref="BD27:BD34"/>
    <mergeCell ref="BE27:BE34"/>
    <mergeCell ref="AU27:AU34"/>
    <mergeCell ref="AV27:AV34"/>
    <mergeCell ref="AW27:AW34"/>
    <mergeCell ref="AX27:AX34"/>
    <mergeCell ref="AY27:AY34"/>
    <mergeCell ref="AO27:AO34"/>
    <mergeCell ref="AP27:AP34"/>
    <mergeCell ref="AQ27:AQ34"/>
    <mergeCell ref="AR27:AR34"/>
    <mergeCell ref="AS27:AS34"/>
    <mergeCell ref="AT27:AT34"/>
    <mergeCell ref="E285:E292"/>
    <mergeCell ref="N285:N292"/>
    <mergeCell ref="O285:O292"/>
    <mergeCell ref="U285:U292"/>
    <mergeCell ref="V285:V292"/>
    <mergeCell ref="W285:W292"/>
    <mergeCell ref="E266:E273"/>
    <mergeCell ref="N266:N273"/>
    <mergeCell ref="O266:O273"/>
    <mergeCell ref="T266:T273"/>
    <mergeCell ref="U266:U273"/>
    <mergeCell ref="V266:V273"/>
    <mergeCell ref="W266:W273"/>
    <mergeCell ref="Y198:Y216"/>
    <mergeCell ref="Z198:Z216"/>
    <mergeCell ref="AA198:AA216"/>
    <mergeCell ref="AB198:AB216"/>
    <mergeCell ref="AA274:AA292"/>
    <mergeCell ref="AB274:AB292"/>
    <mergeCell ref="W198:W208"/>
    <mergeCell ref="X198:X216"/>
    <mergeCell ref="W217:W227"/>
    <mergeCell ref="X217:X235"/>
    <mergeCell ref="Y217:Y235"/>
    <mergeCell ref="Z217:Z235"/>
    <mergeCell ref="AA217:AA235"/>
    <mergeCell ref="AB217:AB235"/>
    <mergeCell ref="P224:P227"/>
    <mergeCell ref="Q224:Q227"/>
    <mergeCell ref="R224:R227"/>
    <mergeCell ref="W236:W246"/>
    <mergeCell ref="X236:X254"/>
    <mergeCell ref="U27:U37"/>
    <mergeCell ref="V27:V37"/>
    <mergeCell ref="AC274:AC292"/>
    <mergeCell ref="AD274:AD292"/>
    <mergeCell ref="AC198:AC216"/>
    <mergeCell ref="AB103:AB121"/>
    <mergeCell ref="AC103:AC121"/>
    <mergeCell ref="AD103:AD121"/>
    <mergeCell ref="AE103:AE121"/>
    <mergeCell ref="AF103:AF121"/>
    <mergeCell ref="AG103:AG121"/>
    <mergeCell ref="AH103:AH121"/>
    <mergeCell ref="AI103:AI121"/>
    <mergeCell ref="AJ103:AJ113"/>
    <mergeCell ref="AK103:AK121"/>
    <mergeCell ref="AL103:AL121"/>
    <mergeCell ref="V8:V18"/>
    <mergeCell ref="W8:W18"/>
    <mergeCell ref="W19:W26"/>
    <mergeCell ref="W27:W37"/>
    <mergeCell ref="AC84:AC102"/>
    <mergeCell ref="AF122:AF140"/>
    <mergeCell ref="AG122:AG140"/>
    <mergeCell ref="AH122:AH140"/>
    <mergeCell ref="AI122:AI140"/>
    <mergeCell ref="AJ122:AJ132"/>
    <mergeCell ref="AK122:AK140"/>
    <mergeCell ref="AL122:AL140"/>
    <mergeCell ref="Z141:Z159"/>
    <mergeCell ref="AA141:AA159"/>
    <mergeCell ref="AB141:AB159"/>
    <mergeCell ref="AC141:AC159"/>
    <mergeCell ref="Q34:Q37"/>
    <mergeCell ref="R34:R37"/>
    <mergeCell ref="A27:A45"/>
    <mergeCell ref="B27:B45"/>
    <mergeCell ref="C27:C45"/>
    <mergeCell ref="D27:D45"/>
    <mergeCell ref="E27:E37"/>
    <mergeCell ref="F27:F45"/>
    <mergeCell ref="G27:G45"/>
    <mergeCell ref="J27:J45"/>
    <mergeCell ref="K27:K45"/>
    <mergeCell ref="L27:L45"/>
    <mergeCell ref="M27:M45"/>
    <mergeCell ref="N27:N37"/>
    <mergeCell ref="O27:O37"/>
    <mergeCell ref="S27:S37"/>
    <mergeCell ref="T27:T37"/>
    <mergeCell ref="AQ35:AQ41"/>
    <mergeCell ref="AR35:AR41"/>
    <mergeCell ref="AS35:AS41"/>
    <mergeCell ref="AT35:AT41"/>
    <mergeCell ref="X27:X45"/>
    <mergeCell ref="Y27:Y45"/>
    <mergeCell ref="Z27:Z45"/>
    <mergeCell ref="AA27:AA45"/>
    <mergeCell ref="AB27:AB45"/>
    <mergeCell ref="AC27:AC45"/>
    <mergeCell ref="AD27:AD45"/>
    <mergeCell ref="AE27:AE45"/>
    <mergeCell ref="AF27:AF45"/>
    <mergeCell ref="AU35:AU41"/>
    <mergeCell ref="AV35:AV41"/>
    <mergeCell ref="E19:E26"/>
    <mergeCell ref="N8:N18"/>
    <mergeCell ref="N19:N26"/>
    <mergeCell ref="AR23:AR26"/>
    <mergeCell ref="AS23:AS26"/>
    <mergeCell ref="AT23:AT26"/>
    <mergeCell ref="G8:G26"/>
    <mergeCell ref="J8:J26"/>
    <mergeCell ref="AG27:AG45"/>
    <mergeCell ref="AH27:AH45"/>
    <mergeCell ref="AI27:AI45"/>
    <mergeCell ref="AJ27:AJ37"/>
    <mergeCell ref="AK27:AK45"/>
    <mergeCell ref="AL27:AL45"/>
    <mergeCell ref="AM27:AM45"/>
    <mergeCell ref="AN27:AN37"/>
    <mergeCell ref="P34:P37"/>
    <mergeCell ref="AW35:AW41"/>
    <mergeCell ref="AX35:AX41"/>
    <mergeCell ref="AY35:AY41"/>
    <mergeCell ref="AZ35:AZ41"/>
    <mergeCell ref="BA35:BA41"/>
    <mergeCell ref="BB35:BB41"/>
    <mergeCell ref="BC35:BC41"/>
    <mergeCell ref="BD35:BD41"/>
    <mergeCell ref="BE35:BE41"/>
    <mergeCell ref="E38:E45"/>
    <mergeCell ref="N38:N45"/>
    <mergeCell ref="O38:O45"/>
    <mergeCell ref="S38:S45"/>
    <mergeCell ref="T38:T45"/>
    <mergeCell ref="U38:U45"/>
    <mergeCell ref="V38:V45"/>
    <mergeCell ref="W38:W45"/>
    <mergeCell ref="AJ38:AJ45"/>
    <mergeCell ref="AN38:AN45"/>
    <mergeCell ref="AO42:AO45"/>
    <mergeCell ref="AP42:AP45"/>
    <mergeCell ref="AQ42:AQ45"/>
    <mergeCell ref="AR42:AR45"/>
    <mergeCell ref="AS42:AS45"/>
    <mergeCell ref="AT42:AT45"/>
    <mergeCell ref="AU42:AU45"/>
    <mergeCell ref="AV42:AV45"/>
    <mergeCell ref="AW42:AW45"/>
    <mergeCell ref="AX42:AX45"/>
    <mergeCell ref="AY42:AY45"/>
    <mergeCell ref="AO35:AO41"/>
    <mergeCell ref="AP35:AP41"/>
    <mergeCell ref="AV46:AV53"/>
    <mergeCell ref="AV61:AV64"/>
    <mergeCell ref="AZ42:AZ45"/>
    <mergeCell ref="BA42:BA45"/>
    <mergeCell ref="BB42:BB45"/>
    <mergeCell ref="BC42:BC45"/>
    <mergeCell ref="BD42:BD45"/>
    <mergeCell ref="BE42:BE45"/>
    <mergeCell ref="A46:A64"/>
    <mergeCell ref="B46:B64"/>
    <mergeCell ref="C46:C64"/>
    <mergeCell ref="D46:D64"/>
    <mergeCell ref="E46:E56"/>
    <mergeCell ref="F46:F64"/>
    <mergeCell ref="G46:G64"/>
    <mergeCell ref="J46:J64"/>
    <mergeCell ref="K46:K64"/>
    <mergeCell ref="L46:L64"/>
    <mergeCell ref="M46:M64"/>
    <mergeCell ref="N46:N56"/>
    <mergeCell ref="O46:O56"/>
    <mergeCell ref="S46:S56"/>
    <mergeCell ref="T46:T56"/>
    <mergeCell ref="U46:U56"/>
    <mergeCell ref="V46:V56"/>
    <mergeCell ref="W46:W56"/>
    <mergeCell ref="X46:X64"/>
    <mergeCell ref="Y46:Y64"/>
    <mergeCell ref="Z46:Z64"/>
    <mergeCell ref="AA46:AA64"/>
    <mergeCell ref="AB46:AB64"/>
    <mergeCell ref="AC46:AC64"/>
    <mergeCell ref="AW46:AW53"/>
    <mergeCell ref="AX46:AX53"/>
    <mergeCell ref="AY46:AY53"/>
    <mergeCell ref="AZ46:AZ53"/>
    <mergeCell ref="BA46:BA53"/>
    <mergeCell ref="BB46:BB53"/>
    <mergeCell ref="BC46:BC53"/>
    <mergeCell ref="BD46:BD53"/>
    <mergeCell ref="BE46:BE53"/>
    <mergeCell ref="P53:P56"/>
    <mergeCell ref="Q53:Q56"/>
    <mergeCell ref="R53:R56"/>
    <mergeCell ref="AO54:AO60"/>
    <mergeCell ref="AP54:AP60"/>
    <mergeCell ref="AQ54:AQ60"/>
    <mergeCell ref="AR54:AR60"/>
    <mergeCell ref="AS54:AS60"/>
    <mergeCell ref="AT54:AT60"/>
    <mergeCell ref="AU54:AU60"/>
    <mergeCell ref="AV54:AV60"/>
    <mergeCell ref="AW54:AW60"/>
    <mergeCell ref="AX54:AX60"/>
    <mergeCell ref="AY54:AY60"/>
    <mergeCell ref="AZ54:AZ60"/>
    <mergeCell ref="BA54:BA60"/>
    <mergeCell ref="BB54:BB60"/>
    <mergeCell ref="BC54:BC60"/>
    <mergeCell ref="BD54:BD60"/>
    <mergeCell ref="BE54:BE60"/>
    <mergeCell ref="AF46:AF64"/>
    <mergeCell ref="AG46:AG64"/>
    <mergeCell ref="AH46:AH64"/>
    <mergeCell ref="E57:E64"/>
    <mergeCell ref="N57:N64"/>
    <mergeCell ref="O57:O64"/>
    <mergeCell ref="S57:S64"/>
    <mergeCell ref="T57:T64"/>
    <mergeCell ref="U57:U64"/>
    <mergeCell ref="V57:V64"/>
    <mergeCell ref="W57:W64"/>
    <mergeCell ref="AJ57:AJ64"/>
    <mergeCell ref="AN57:AN64"/>
    <mergeCell ref="AO61:AO64"/>
    <mergeCell ref="AP61:AP64"/>
    <mergeCell ref="AQ61:AQ64"/>
    <mergeCell ref="AR61:AR64"/>
    <mergeCell ref="AS61:AS64"/>
    <mergeCell ref="AT61:AT64"/>
    <mergeCell ref="AU61:AU64"/>
    <mergeCell ref="AI46:AI64"/>
    <mergeCell ref="AJ46:AJ56"/>
    <mergeCell ref="AK46:AK64"/>
    <mergeCell ref="AL46:AL64"/>
    <mergeCell ref="AM46:AM64"/>
    <mergeCell ref="AN46:AN56"/>
    <mergeCell ref="AO46:AO53"/>
    <mergeCell ref="AP46:AP53"/>
    <mergeCell ref="AQ46:AQ53"/>
    <mergeCell ref="AR46:AR53"/>
    <mergeCell ref="AS46:AS53"/>
    <mergeCell ref="AT46:AT53"/>
    <mergeCell ref="AU46:AU53"/>
    <mergeCell ref="AD46:AD64"/>
    <mergeCell ref="AE46:AE64"/>
    <mergeCell ref="BC73:BC79"/>
    <mergeCell ref="BD73:BD79"/>
    <mergeCell ref="BE73:BE79"/>
    <mergeCell ref="AW61:AW64"/>
    <mergeCell ref="AX61:AX64"/>
    <mergeCell ref="AY61:AY64"/>
    <mergeCell ref="AZ61:AZ64"/>
    <mergeCell ref="BA61:BA64"/>
    <mergeCell ref="BB61:BB64"/>
    <mergeCell ref="BC61:BC64"/>
    <mergeCell ref="BD61:BD64"/>
    <mergeCell ref="BE61:BE64"/>
    <mergeCell ref="A65:A83"/>
    <mergeCell ref="B65:B83"/>
    <mergeCell ref="C65:C83"/>
    <mergeCell ref="D65:D83"/>
    <mergeCell ref="E65:E75"/>
    <mergeCell ref="F65:F83"/>
    <mergeCell ref="G65:G83"/>
    <mergeCell ref="J65:J83"/>
    <mergeCell ref="K65:K83"/>
    <mergeCell ref="L65:L83"/>
    <mergeCell ref="M65:M83"/>
    <mergeCell ref="N65:N75"/>
    <mergeCell ref="O65:O75"/>
    <mergeCell ref="S65:S75"/>
    <mergeCell ref="T65:T75"/>
    <mergeCell ref="U65:U75"/>
    <mergeCell ref="V65:V75"/>
    <mergeCell ref="W65:W75"/>
    <mergeCell ref="X65:X83"/>
    <mergeCell ref="Y65:Y83"/>
    <mergeCell ref="AV80:AV83"/>
    <mergeCell ref="AT84:AT91"/>
    <mergeCell ref="AV84:AV91"/>
    <mergeCell ref="AW80:AW83"/>
    <mergeCell ref="AU65:AU72"/>
    <mergeCell ref="AV65:AV72"/>
    <mergeCell ref="AW65:AW72"/>
    <mergeCell ref="AX65:AX72"/>
    <mergeCell ref="AY65:AY72"/>
    <mergeCell ref="AZ65:AZ72"/>
    <mergeCell ref="BA65:BA72"/>
    <mergeCell ref="BB65:BB72"/>
    <mergeCell ref="BC65:BC72"/>
    <mergeCell ref="BD65:BD72"/>
    <mergeCell ref="BE65:BE72"/>
    <mergeCell ref="P72:P75"/>
    <mergeCell ref="Q72:Q75"/>
    <mergeCell ref="R72:R75"/>
    <mergeCell ref="AO73:AO79"/>
    <mergeCell ref="AP73:AP79"/>
    <mergeCell ref="AQ73:AQ79"/>
    <mergeCell ref="AR73:AR79"/>
    <mergeCell ref="AS73:AS79"/>
    <mergeCell ref="AT73:AT79"/>
    <mergeCell ref="AU73:AU79"/>
    <mergeCell ref="AV73:AV79"/>
    <mergeCell ref="AW73:AW79"/>
    <mergeCell ref="AX73:AX79"/>
    <mergeCell ref="AY73:AY79"/>
    <mergeCell ref="AZ73:AZ79"/>
    <mergeCell ref="BA73:BA79"/>
    <mergeCell ref="BB73:BB79"/>
    <mergeCell ref="Z84:Z102"/>
    <mergeCell ref="AA84:AA102"/>
    <mergeCell ref="AB84:AB102"/>
    <mergeCell ref="AU84:AU91"/>
    <mergeCell ref="O76:O83"/>
    <mergeCell ref="S76:S83"/>
    <mergeCell ref="T76:T83"/>
    <mergeCell ref="U76:U83"/>
    <mergeCell ref="V76:V83"/>
    <mergeCell ref="W76:W83"/>
    <mergeCell ref="AJ76:AJ83"/>
    <mergeCell ref="AN76:AN83"/>
    <mergeCell ref="AO80:AO83"/>
    <mergeCell ref="AP80:AP83"/>
    <mergeCell ref="AQ80:AQ83"/>
    <mergeCell ref="AR80:AR83"/>
    <mergeCell ref="AS80:AS83"/>
    <mergeCell ref="AT80:AT83"/>
    <mergeCell ref="AU80:AU83"/>
    <mergeCell ref="Z65:Z83"/>
    <mergeCell ref="AA65:AA83"/>
    <mergeCell ref="AB65:AB83"/>
    <mergeCell ref="AC65:AC83"/>
    <mergeCell ref="AD65:AD83"/>
    <mergeCell ref="AE65:AE83"/>
    <mergeCell ref="AF65:AF83"/>
    <mergeCell ref="AG65:AG83"/>
    <mergeCell ref="AH65:AH83"/>
    <mergeCell ref="AI65:AI83"/>
    <mergeCell ref="AJ65:AJ75"/>
    <mergeCell ref="AK65:AK83"/>
    <mergeCell ref="AL65:AL83"/>
    <mergeCell ref="BE92:BE98"/>
    <mergeCell ref="AD84:AD102"/>
    <mergeCell ref="AV99:AV102"/>
    <mergeCell ref="AW99:AW102"/>
    <mergeCell ref="AX80:AX83"/>
    <mergeCell ref="AY80:AY83"/>
    <mergeCell ref="AZ80:AZ83"/>
    <mergeCell ref="BA80:BA83"/>
    <mergeCell ref="BB80:BB83"/>
    <mergeCell ref="BC80:BC83"/>
    <mergeCell ref="BD80:BD83"/>
    <mergeCell ref="BE80:BE83"/>
    <mergeCell ref="A84:A102"/>
    <mergeCell ref="B84:B102"/>
    <mergeCell ref="C84:C102"/>
    <mergeCell ref="D84:D102"/>
    <mergeCell ref="E84:E94"/>
    <mergeCell ref="F84:F102"/>
    <mergeCell ref="G84:G102"/>
    <mergeCell ref="J84:J102"/>
    <mergeCell ref="K84:K102"/>
    <mergeCell ref="L84:L102"/>
    <mergeCell ref="M84:M102"/>
    <mergeCell ref="N84:N94"/>
    <mergeCell ref="O84:O94"/>
    <mergeCell ref="S84:S94"/>
    <mergeCell ref="T84:T94"/>
    <mergeCell ref="U84:U94"/>
    <mergeCell ref="V84:V94"/>
    <mergeCell ref="W84:W94"/>
    <mergeCell ref="X84:X102"/>
    <mergeCell ref="Y84:Y102"/>
    <mergeCell ref="AP84:AP91"/>
    <mergeCell ref="AQ84:AQ91"/>
    <mergeCell ref="AR84:AR91"/>
    <mergeCell ref="AS84:AS91"/>
    <mergeCell ref="AW84:AW91"/>
    <mergeCell ref="AX84:AX91"/>
    <mergeCell ref="AY84:AY91"/>
    <mergeCell ref="AZ84:AZ91"/>
    <mergeCell ref="BA84:BA91"/>
    <mergeCell ref="BB84:BB91"/>
    <mergeCell ref="BC84:BC91"/>
    <mergeCell ref="BD84:BD91"/>
    <mergeCell ref="BE84:BE91"/>
    <mergeCell ref="P91:P94"/>
    <mergeCell ref="Q91:Q94"/>
    <mergeCell ref="R91:R94"/>
    <mergeCell ref="AO92:AO98"/>
    <mergeCell ref="AP92:AP98"/>
    <mergeCell ref="AQ92:AQ98"/>
    <mergeCell ref="AR92:AR98"/>
    <mergeCell ref="AS92:AS98"/>
    <mergeCell ref="AT92:AT98"/>
    <mergeCell ref="AU92:AU98"/>
    <mergeCell ref="AV92:AV98"/>
    <mergeCell ref="AW92:AW98"/>
    <mergeCell ref="AX92:AX98"/>
    <mergeCell ref="AY92:AY98"/>
    <mergeCell ref="AZ92:AZ98"/>
    <mergeCell ref="BA92:BA98"/>
    <mergeCell ref="BB92:BB98"/>
    <mergeCell ref="BC92:BC98"/>
    <mergeCell ref="BD92:BD98"/>
    <mergeCell ref="Z103:Z121"/>
    <mergeCell ref="AA103:AA121"/>
    <mergeCell ref="BD111:BD117"/>
    <mergeCell ref="BE111:BE117"/>
    <mergeCell ref="E95:E102"/>
    <mergeCell ref="N95:N102"/>
    <mergeCell ref="O95:O102"/>
    <mergeCell ref="S95:S102"/>
    <mergeCell ref="T95:T102"/>
    <mergeCell ref="U95:U102"/>
    <mergeCell ref="V95:V102"/>
    <mergeCell ref="W95:W102"/>
    <mergeCell ref="AJ95:AJ102"/>
    <mergeCell ref="AN95:AN102"/>
    <mergeCell ref="AO99:AO102"/>
    <mergeCell ref="AP99:AP102"/>
    <mergeCell ref="AQ99:AQ102"/>
    <mergeCell ref="AR99:AR102"/>
    <mergeCell ref="AS99:AS102"/>
    <mergeCell ref="AT99:AT102"/>
    <mergeCell ref="AU99:AU102"/>
    <mergeCell ref="AE84:AE102"/>
    <mergeCell ref="AF84:AF102"/>
    <mergeCell ref="AG84:AG102"/>
    <mergeCell ref="AH84:AH102"/>
    <mergeCell ref="AI84:AI102"/>
    <mergeCell ref="AJ84:AJ94"/>
    <mergeCell ref="AK84:AK102"/>
    <mergeCell ref="AL84:AL102"/>
    <mergeCell ref="AM84:AM102"/>
    <mergeCell ref="AN84:AN94"/>
    <mergeCell ref="AO84:AO91"/>
    <mergeCell ref="BA103:BA110"/>
    <mergeCell ref="BB103:BB110"/>
    <mergeCell ref="BC103:BC110"/>
    <mergeCell ref="BD103:BD110"/>
    <mergeCell ref="AX99:AX102"/>
    <mergeCell ref="AY99:AY102"/>
    <mergeCell ref="AZ99:AZ102"/>
    <mergeCell ref="BA99:BA102"/>
    <mergeCell ref="BB99:BB102"/>
    <mergeCell ref="BC99:BC102"/>
    <mergeCell ref="BD99:BD102"/>
    <mergeCell ref="BE99:BE102"/>
    <mergeCell ref="A103:A121"/>
    <mergeCell ref="B103:B121"/>
    <mergeCell ref="C103:C121"/>
    <mergeCell ref="D103:D121"/>
    <mergeCell ref="E103:E113"/>
    <mergeCell ref="F103:F121"/>
    <mergeCell ref="G103:G121"/>
    <mergeCell ref="J103:J121"/>
    <mergeCell ref="K103:K121"/>
    <mergeCell ref="L103:L121"/>
    <mergeCell ref="M103:M121"/>
    <mergeCell ref="N103:N113"/>
    <mergeCell ref="O103:O113"/>
    <mergeCell ref="S103:S113"/>
    <mergeCell ref="T103:T113"/>
    <mergeCell ref="U103:U113"/>
    <mergeCell ref="V103:V113"/>
    <mergeCell ref="W103:W113"/>
    <mergeCell ref="X103:X121"/>
    <mergeCell ref="Y103:Y121"/>
    <mergeCell ref="U114:U121"/>
    <mergeCell ref="V114:V121"/>
    <mergeCell ref="W114:W121"/>
    <mergeCell ref="AJ114:AJ121"/>
    <mergeCell ref="AN114:AN121"/>
    <mergeCell ref="AO118:AO121"/>
    <mergeCell ref="AP118:AP121"/>
    <mergeCell ref="AQ118:AQ121"/>
    <mergeCell ref="AR118:AR121"/>
    <mergeCell ref="AS118:AS121"/>
    <mergeCell ref="AT118:AT121"/>
    <mergeCell ref="AU118:AU121"/>
    <mergeCell ref="BE103:BE110"/>
    <mergeCell ref="P110:P113"/>
    <mergeCell ref="Q110:Q113"/>
    <mergeCell ref="R110:R113"/>
    <mergeCell ref="AO111:AO117"/>
    <mergeCell ref="AP111:AP117"/>
    <mergeCell ref="AQ111:AQ117"/>
    <mergeCell ref="AR111:AR117"/>
    <mergeCell ref="AS111:AS117"/>
    <mergeCell ref="AT111:AT117"/>
    <mergeCell ref="AU111:AU117"/>
    <mergeCell ref="AV111:AV117"/>
    <mergeCell ref="AW111:AW117"/>
    <mergeCell ref="AX111:AX117"/>
    <mergeCell ref="AY111:AY117"/>
    <mergeCell ref="AZ111:AZ117"/>
    <mergeCell ref="BA111:BA117"/>
    <mergeCell ref="BB111:BB117"/>
    <mergeCell ref="BC111:BC117"/>
    <mergeCell ref="AN103:AN113"/>
    <mergeCell ref="BA118:BA121"/>
    <mergeCell ref="BB118:BB121"/>
    <mergeCell ref="BC118:BC121"/>
    <mergeCell ref="BD118:BD121"/>
    <mergeCell ref="BE118:BE121"/>
    <mergeCell ref="A122:A140"/>
    <mergeCell ref="B122:B140"/>
    <mergeCell ref="C122:C140"/>
    <mergeCell ref="D122:D140"/>
    <mergeCell ref="E122:E132"/>
    <mergeCell ref="F122:F140"/>
    <mergeCell ref="G122:G140"/>
    <mergeCell ref="J122:J140"/>
    <mergeCell ref="K122:K140"/>
    <mergeCell ref="L122:L140"/>
    <mergeCell ref="M122:M140"/>
    <mergeCell ref="N122:N132"/>
    <mergeCell ref="O122:O132"/>
    <mergeCell ref="S122:S132"/>
    <mergeCell ref="T122:T132"/>
    <mergeCell ref="U122:U132"/>
    <mergeCell ref="V122:V132"/>
    <mergeCell ref="W122:W132"/>
    <mergeCell ref="X122:X140"/>
    <mergeCell ref="Y122:Y140"/>
    <mergeCell ref="Z122:Z140"/>
    <mergeCell ref="AA122:AA140"/>
    <mergeCell ref="E114:E121"/>
    <mergeCell ref="N114:N121"/>
    <mergeCell ref="O114:O121"/>
    <mergeCell ref="S114:S121"/>
    <mergeCell ref="T114:T121"/>
    <mergeCell ref="AV118:AV121"/>
    <mergeCell ref="AW118:AW121"/>
    <mergeCell ref="AX118:AX121"/>
    <mergeCell ref="AY118:AY121"/>
    <mergeCell ref="AM103:AM121"/>
    <mergeCell ref="AS122:AS129"/>
    <mergeCell ref="AT122:AT129"/>
    <mergeCell ref="AU122:AU129"/>
    <mergeCell ref="AV122:AV129"/>
    <mergeCell ref="AW122:AW129"/>
    <mergeCell ref="AX122:AX129"/>
    <mergeCell ref="AY122:AY129"/>
    <mergeCell ref="AV137:AV140"/>
    <mergeCell ref="AW137:AW140"/>
    <mergeCell ref="AX137:AX140"/>
    <mergeCell ref="AY137:AY140"/>
    <mergeCell ref="AZ118:AZ121"/>
    <mergeCell ref="AO103:AO110"/>
    <mergeCell ref="AP103:AP110"/>
    <mergeCell ref="AQ103:AQ110"/>
    <mergeCell ref="AR103:AR110"/>
    <mergeCell ref="AS103:AS110"/>
    <mergeCell ref="AT103:AT110"/>
    <mergeCell ref="AU103:AU110"/>
    <mergeCell ref="AV103:AV110"/>
    <mergeCell ref="AW103:AW110"/>
    <mergeCell ref="AX103:AX110"/>
    <mergeCell ref="AY103:AY110"/>
    <mergeCell ref="AZ103:AZ110"/>
    <mergeCell ref="AZ122:AZ129"/>
    <mergeCell ref="BA122:BA129"/>
    <mergeCell ref="BB122:BB129"/>
    <mergeCell ref="BC122:BC129"/>
    <mergeCell ref="BD122:BD129"/>
    <mergeCell ref="BE122:BE129"/>
    <mergeCell ref="P129:P132"/>
    <mergeCell ref="Q129:Q132"/>
    <mergeCell ref="R129:R132"/>
    <mergeCell ref="AO130:AO136"/>
    <mergeCell ref="AP130:AP136"/>
    <mergeCell ref="AQ130:AQ136"/>
    <mergeCell ref="AR130:AR136"/>
    <mergeCell ref="AS130:AS136"/>
    <mergeCell ref="AT130:AT136"/>
    <mergeCell ref="AU130:AU136"/>
    <mergeCell ref="AV130:AV136"/>
    <mergeCell ref="AW130:AW136"/>
    <mergeCell ref="AX130:AX136"/>
    <mergeCell ref="AY130:AY136"/>
    <mergeCell ref="AZ130:AZ136"/>
    <mergeCell ref="BA130:BA136"/>
    <mergeCell ref="BB130:BB136"/>
    <mergeCell ref="BC130:BC136"/>
    <mergeCell ref="BD130:BD136"/>
    <mergeCell ref="BE130:BE136"/>
    <mergeCell ref="AM122:AM140"/>
    <mergeCell ref="AN122:AN132"/>
    <mergeCell ref="AO122:AO129"/>
    <mergeCell ref="AP122:AP129"/>
    <mergeCell ref="AQ122:AQ129"/>
    <mergeCell ref="AR122:AR129"/>
    <mergeCell ref="AZ137:AZ140"/>
    <mergeCell ref="E133:E140"/>
    <mergeCell ref="N133:N140"/>
    <mergeCell ref="O133:O140"/>
    <mergeCell ref="S133:S140"/>
    <mergeCell ref="T133:T140"/>
    <mergeCell ref="U133:U140"/>
    <mergeCell ref="V133:V140"/>
    <mergeCell ref="W133:W140"/>
    <mergeCell ref="AJ133:AJ140"/>
    <mergeCell ref="AN133:AN140"/>
    <mergeCell ref="AO137:AO140"/>
    <mergeCell ref="AP137:AP140"/>
    <mergeCell ref="AQ137:AQ140"/>
    <mergeCell ref="AR137:AR140"/>
    <mergeCell ref="AS137:AS140"/>
    <mergeCell ref="AT137:AT140"/>
    <mergeCell ref="AU137:AU140"/>
    <mergeCell ref="BA137:BA140"/>
    <mergeCell ref="BB137:BB140"/>
    <mergeCell ref="BC137:BC140"/>
    <mergeCell ref="BD137:BD140"/>
    <mergeCell ref="BE137:BE140"/>
    <mergeCell ref="AB122:AB140"/>
    <mergeCell ref="AC122:AC140"/>
    <mergeCell ref="AD122:AD140"/>
    <mergeCell ref="AE122:AE140"/>
    <mergeCell ref="B141:B159"/>
    <mergeCell ref="C141:C159"/>
    <mergeCell ref="D141:D159"/>
    <mergeCell ref="E141:E151"/>
    <mergeCell ref="F141:F159"/>
    <mergeCell ref="G141:G159"/>
    <mergeCell ref="J141:J159"/>
    <mergeCell ref="K141:K159"/>
    <mergeCell ref="L141:L159"/>
    <mergeCell ref="M141:M159"/>
    <mergeCell ref="N141:N151"/>
    <mergeCell ref="O141:O151"/>
    <mergeCell ref="S141:S151"/>
    <mergeCell ref="T141:T151"/>
    <mergeCell ref="U141:U151"/>
    <mergeCell ref="V141:V151"/>
    <mergeCell ref="E152:E159"/>
    <mergeCell ref="N152:N159"/>
    <mergeCell ref="O152:O159"/>
    <mergeCell ref="W141:W151"/>
    <mergeCell ref="X141:X159"/>
    <mergeCell ref="Y141:Y159"/>
    <mergeCell ref="BD141:BD148"/>
    <mergeCell ref="P148:P151"/>
    <mergeCell ref="Q148:Q151"/>
    <mergeCell ref="R148:R151"/>
    <mergeCell ref="AO149:AO155"/>
    <mergeCell ref="AP149:AP155"/>
    <mergeCell ref="AQ149:AQ155"/>
    <mergeCell ref="AR149:AR155"/>
    <mergeCell ref="AS149:AS155"/>
    <mergeCell ref="AT149:AT155"/>
    <mergeCell ref="AU149:AU155"/>
    <mergeCell ref="AV149:AV155"/>
    <mergeCell ref="AW149:AW155"/>
    <mergeCell ref="AX149:AX155"/>
    <mergeCell ref="AY149:AY155"/>
    <mergeCell ref="AZ149:AZ155"/>
    <mergeCell ref="BA149:BA155"/>
    <mergeCell ref="BB149:BB155"/>
    <mergeCell ref="S152:S159"/>
    <mergeCell ref="T152:T159"/>
    <mergeCell ref="U152:U159"/>
    <mergeCell ref="AF141:AF159"/>
    <mergeCell ref="AG141:AG159"/>
    <mergeCell ref="AH141:AH159"/>
    <mergeCell ref="AI141:AI159"/>
    <mergeCell ref="AJ141:AJ151"/>
    <mergeCell ref="AK141:AK159"/>
    <mergeCell ref="AL141:AL159"/>
    <mergeCell ref="AR156:AR159"/>
    <mergeCell ref="AZ156:AZ159"/>
    <mergeCell ref="BA156:BA159"/>
    <mergeCell ref="BB156:BB159"/>
    <mergeCell ref="AW141:AW148"/>
    <mergeCell ref="AX141:AX148"/>
    <mergeCell ref="AY141:AY148"/>
    <mergeCell ref="AZ141:AZ148"/>
    <mergeCell ref="BA141:BA148"/>
    <mergeCell ref="BB141:BB148"/>
    <mergeCell ref="BC141:BC148"/>
    <mergeCell ref="AR141:AR148"/>
    <mergeCell ref="AS141:AS148"/>
    <mergeCell ref="AT141:AT148"/>
    <mergeCell ref="AU141:AU148"/>
    <mergeCell ref="AV141:AV148"/>
    <mergeCell ref="AS156:AS159"/>
    <mergeCell ref="BE141:BE148"/>
    <mergeCell ref="BC149:BC155"/>
    <mergeCell ref="BD149:BD155"/>
    <mergeCell ref="BE149:BE155"/>
    <mergeCell ref="AY160:AY167"/>
    <mergeCell ref="A141:A159"/>
    <mergeCell ref="Z160:Z178"/>
    <mergeCell ref="AZ160:AZ167"/>
    <mergeCell ref="BA160:BA167"/>
    <mergeCell ref="BB160:BB167"/>
    <mergeCell ref="V152:V159"/>
    <mergeCell ref="W152:W159"/>
    <mergeCell ref="AJ152:AJ159"/>
    <mergeCell ref="AN152:AN159"/>
    <mergeCell ref="AO156:AO159"/>
    <mergeCell ref="AP156:AP159"/>
    <mergeCell ref="AQ156:AQ159"/>
    <mergeCell ref="AM141:AM159"/>
    <mergeCell ref="AN141:AN151"/>
    <mergeCell ref="AO141:AO148"/>
    <mergeCell ref="AP141:AP148"/>
    <mergeCell ref="AQ141:AQ148"/>
    <mergeCell ref="AP160:AP167"/>
    <mergeCell ref="AQ160:AQ167"/>
    <mergeCell ref="AT156:AT159"/>
    <mergeCell ref="AU156:AU159"/>
    <mergeCell ref="AV156:AV159"/>
    <mergeCell ref="AD141:AD159"/>
    <mergeCell ref="AE141:AE159"/>
    <mergeCell ref="AT160:AT167"/>
    <mergeCell ref="AU160:AU167"/>
    <mergeCell ref="AV160:AV167"/>
    <mergeCell ref="Y160:Y178"/>
    <mergeCell ref="AW156:AW159"/>
    <mergeCell ref="AX156:AX159"/>
    <mergeCell ref="AY156:AY159"/>
    <mergeCell ref="AY175:AY178"/>
    <mergeCell ref="AZ175:AZ178"/>
    <mergeCell ref="BA175:BA178"/>
    <mergeCell ref="BC175:BC178"/>
    <mergeCell ref="BD175:BD178"/>
    <mergeCell ref="BE175:BE178"/>
    <mergeCell ref="AW160:AW167"/>
    <mergeCell ref="AX160:AX167"/>
    <mergeCell ref="AV175:AV178"/>
    <mergeCell ref="AW175:AW178"/>
    <mergeCell ref="AX175:AX178"/>
    <mergeCell ref="BC156:BC159"/>
    <mergeCell ref="BD156:BD159"/>
    <mergeCell ref="BE156:BE159"/>
    <mergeCell ref="A160:A178"/>
    <mergeCell ref="B160:B178"/>
    <mergeCell ref="C160:C178"/>
    <mergeCell ref="D160:D178"/>
    <mergeCell ref="E160:E170"/>
    <mergeCell ref="F160:F178"/>
    <mergeCell ref="G160:G178"/>
    <mergeCell ref="J160:J178"/>
    <mergeCell ref="K160:K178"/>
    <mergeCell ref="L160:L178"/>
    <mergeCell ref="M160:M178"/>
    <mergeCell ref="N160:N170"/>
    <mergeCell ref="O160:O170"/>
    <mergeCell ref="S160:S170"/>
    <mergeCell ref="T160:T170"/>
    <mergeCell ref="U160:U170"/>
    <mergeCell ref="AT175:AT178"/>
    <mergeCell ref="AU175:AU178"/>
    <mergeCell ref="E171:E178"/>
    <mergeCell ref="AQ187:AQ193"/>
    <mergeCell ref="AR187:AR193"/>
    <mergeCell ref="AS187:AS193"/>
    <mergeCell ref="AR160:AR167"/>
    <mergeCell ref="AS160:AS167"/>
    <mergeCell ref="AA160:AA178"/>
    <mergeCell ref="AB160:AB178"/>
    <mergeCell ref="BC160:BC167"/>
    <mergeCell ref="BD160:BD167"/>
    <mergeCell ref="BE160:BE167"/>
    <mergeCell ref="P167:P170"/>
    <mergeCell ref="Q167:Q170"/>
    <mergeCell ref="R167:R170"/>
    <mergeCell ref="AO168:AO174"/>
    <mergeCell ref="AP168:AP174"/>
    <mergeCell ref="AQ168:AQ174"/>
    <mergeCell ref="AR168:AR174"/>
    <mergeCell ref="AS168:AS174"/>
    <mergeCell ref="AT168:AT174"/>
    <mergeCell ref="AU168:AU174"/>
    <mergeCell ref="AV168:AV174"/>
    <mergeCell ref="AW168:AW174"/>
    <mergeCell ref="AX168:AX174"/>
    <mergeCell ref="AY168:AY174"/>
    <mergeCell ref="AZ168:AZ174"/>
    <mergeCell ref="BA168:BA174"/>
    <mergeCell ref="BB168:BB174"/>
    <mergeCell ref="BC168:BC174"/>
    <mergeCell ref="BD168:BD174"/>
    <mergeCell ref="BE168:BE174"/>
    <mergeCell ref="AI160:AI178"/>
    <mergeCell ref="AJ160:AJ170"/>
    <mergeCell ref="N171:N178"/>
    <mergeCell ref="O171:O178"/>
    <mergeCell ref="S171:S178"/>
    <mergeCell ref="T171:T178"/>
    <mergeCell ref="U171:U178"/>
    <mergeCell ref="V171:V178"/>
    <mergeCell ref="W171:W178"/>
    <mergeCell ref="AJ171:AJ178"/>
    <mergeCell ref="AN171:AN178"/>
    <mergeCell ref="AO175:AO178"/>
    <mergeCell ref="AP175:AP178"/>
    <mergeCell ref="AQ175:AQ178"/>
    <mergeCell ref="AR175:AR178"/>
    <mergeCell ref="AS175:AS178"/>
    <mergeCell ref="AL160:AL178"/>
    <mergeCell ref="AM160:AM178"/>
    <mergeCell ref="AN160:AN170"/>
    <mergeCell ref="AO160:AO167"/>
    <mergeCell ref="V160:V170"/>
    <mergeCell ref="W160:W170"/>
    <mergeCell ref="X160:X178"/>
    <mergeCell ref="AK160:AK178"/>
    <mergeCell ref="A179:A197"/>
    <mergeCell ref="B179:B197"/>
    <mergeCell ref="C179:C197"/>
    <mergeCell ref="D179:D197"/>
    <mergeCell ref="E179:E189"/>
    <mergeCell ref="F179:F197"/>
    <mergeCell ref="G179:G197"/>
    <mergeCell ref="J179:J197"/>
    <mergeCell ref="K179:K197"/>
    <mergeCell ref="L179:L197"/>
    <mergeCell ref="M179:M197"/>
    <mergeCell ref="N179:N189"/>
    <mergeCell ref="O179:O189"/>
    <mergeCell ref="S179:S189"/>
    <mergeCell ref="T179:T189"/>
    <mergeCell ref="U179:U189"/>
    <mergeCell ref="V179:V189"/>
    <mergeCell ref="E190:E197"/>
    <mergeCell ref="N190:N197"/>
    <mergeCell ref="O190:O197"/>
    <mergeCell ref="W179:W189"/>
    <mergeCell ref="X179:X197"/>
    <mergeCell ref="P186:P189"/>
    <mergeCell ref="Q186:Q189"/>
    <mergeCell ref="R186:R189"/>
    <mergeCell ref="AO187:AO193"/>
    <mergeCell ref="AP187:AP193"/>
    <mergeCell ref="AB179:AB197"/>
    <mergeCell ref="AC179:AC197"/>
    <mergeCell ref="AD179:AD197"/>
    <mergeCell ref="AE179:AE197"/>
    <mergeCell ref="AF179:AF197"/>
    <mergeCell ref="AG179:AG197"/>
    <mergeCell ref="AH179:AH197"/>
    <mergeCell ref="AI179:AI197"/>
    <mergeCell ref="AJ179:AJ189"/>
    <mergeCell ref="AN179:AN189"/>
    <mergeCell ref="AO179:AO186"/>
    <mergeCell ref="AK190:AK197"/>
    <mergeCell ref="AL190:AL197"/>
    <mergeCell ref="AM190:AM197"/>
    <mergeCell ref="AP179:AP186"/>
    <mergeCell ref="BB175:BB178"/>
    <mergeCell ref="AC160:AC178"/>
    <mergeCell ref="AD160:AD178"/>
    <mergeCell ref="AE160:AE178"/>
    <mergeCell ref="AF160:AF178"/>
    <mergeCell ref="AG160:AG178"/>
    <mergeCell ref="AH160:AH178"/>
    <mergeCell ref="BC194:BC197"/>
    <mergeCell ref="BD194:BD197"/>
    <mergeCell ref="BE194:BE197"/>
    <mergeCell ref="AR179:AR186"/>
    <mergeCell ref="AS179:AS186"/>
    <mergeCell ref="AT179:AT186"/>
    <mergeCell ref="AU179:AU186"/>
    <mergeCell ref="AV179:AV186"/>
    <mergeCell ref="AW179:AW186"/>
    <mergeCell ref="AX179:AX186"/>
    <mergeCell ref="AY179:AY186"/>
    <mergeCell ref="AZ179:AZ186"/>
    <mergeCell ref="BA179:BA186"/>
    <mergeCell ref="BB179:BB186"/>
    <mergeCell ref="BC179:BC186"/>
    <mergeCell ref="BD179:BD186"/>
    <mergeCell ref="BE179:BE186"/>
    <mergeCell ref="BC187:BC193"/>
    <mergeCell ref="AT187:AT193"/>
    <mergeCell ref="AU187:AU193"/>
    <mergeCell ref="AV187:AV193"/>
    <mergeCell ref="AW187:AW193"/>
    <mergeCell ref="AX187:AX193"/>
    <mergeCell ref="AY187:AY193"/>
    <mergeCell ref="AQ179:AQ186"/>
    <mergeCell ref="AZ187:AZ193"/>
    <mergeCell ref="BA187:BA193"/>
    <mergeCell ref="BB187:BB193"/>
    <mergeCell ref="J198:J216"/>
    <mergeCell ref="K198:K216"/>
    <mergeCell ref="L198:L216"/>
    <mergeCell ref="M198:M216"/>
    <mergeCell ref="N198:N208"/>
    <mergeCell ref="O198:O208"/>
    <mergeCell ref="S198:S208"/>
    <mergeCell ref="T198:T208"/>
    <mergeCell ref="U198:U208"/>
    <mergeCell ref="V198:V208"/>
    <mergeCell ref="BD187:BD193"/>
    <mergeCell ref="BE187:BE193"/>
    <mergeCell ref="S190:S197"/>
    <mergeCell ref="T190:T197"/>
    <mergeCell ref="U190:U197"/>
    <mergeCell ref="V190:V197"/>
    <mergeCell ref="W190:W197"/>
    <mergeCell ref="AJ190:AJ197"/>
    <mergeCell ref="AN190:AN197"/>
    <mergeCell ref="AO194:AO197"/>
    <mergeCell ref="AP194:AP197"/>
    <mergeCell ref="AQ194:AQ197"/>
    <mergeCell ref="AR194:AR197"/>
    <mergeCell ref="AS194:AS197"/>
    <mergeCell ref="AT194:AT197"/>
    <mergeCell ref="AU194:AU197"/>
    <mergeCell ref="AV194:AV197"/>
    <mergeCell ref="AW194:AW197"/>
    <mergeCell ref="AX194:AX197"/>
    <mergeCell ref="BA213:BA216"/>
    <mergeCell ref="BB213:BB216"/>
    <mergeCell ref="BC213:BC216"/>
    <mergeCell ref="AJ209:AJ216"/>
    <mergeCell ref="AN209:AN216"/>
    <mergeCell ref="AO213:AO216"/>
    <mergeCell ref="AP213:AP216"/>
    <mergeCell ref="AQ213:AQ216"/>
    <mergeCell ref="AR213:AR216"/>
    <mergeCell ref="AS213:AS216"/>
    <mergeCell ref="AT213:AT216"/>
    <mergeCell ref="AU213:AU216"/>
    <mergeCell ref="AY194:AY197"/>
    <mergeCell ref="AZ194:AZ197"/>
    <mergeCell ref="BA194:BA197"/>
    <mergeCell ref="AN198:AN208"/>
    <mergeCell ref="AO198:AO205"/>
    <mergeCell ref="AP198:AP205"/>
    <mergeCell ref="AQ198:AQ205"/>
    <mergeCell ref="AR198:AR205"/>
    <mergeCell ref="AS198:AS205"/>
    <mergeCell ref="AT198:AT205"/>
    <mergeCell ref="AU198:AU205"/>
    <mergeCell ref="AV198:AV205"/>
    <mergeCell ref="AW198:AW205"/>
    <mergeCell ref="AX198:AX205"/>
    <mergeCell ref="AY198:AY205"/>
    <mergeCell ref="AZ198:AZ205"/>
    <mergeCell ref="BA198:BA205"/>
    <mergeCell ref="BB194:BB197"/>
    <mergeCell ref="BD198:BD205"/>
    <mergeCell ref="BE198:BE205"/>
    <mergeCell ref="P205:P208"/>
    <mergeCell ref="Q205:Q208"/>
    <mergeCell ref="R205:R208"/>
    <mergeCell ref="AO206:AO212"/>
    <mergeCell ref="AP206:AP212"/>
    <mergeCell ref="AQ206:AQ212"/>
    <mergeCell ref="AR206:AR212"/>
    <mergeCell ref="AS206:AS212"/>
    <mergeCell ref="AT206:AT212"/>
    <mergeCell ref="AU206:AU212"/>
    <mergeCell ref="AV206:AV212"/>
    <mergeCell ref="AW206:AW212"/>
    <mergeCell ref="AX206:AX212"/>
    <mergeCell ref="AY206:AY212"/>
    <mergeCell ref="AZ206:AZ212"/>
    <mergeCell ref="BA206:BA212"/>
    <mergeCell ref="BB206:BB212"/>
    <mergeCell ref="BC206:BC212"/>
    <mergeCell ref="BD206:BD212"/>
    <mergeCell ref="BE206:BE212"/>
    <mergeCell ref="AM198:AM216"/>
    <mergeCell ref="BD213:BD216"/>
    <mergeCell ref="BE213:BE216"/>
    <mergeCell ref="BB198:BB205"/>
    <mergeCell ref="BC198:BC205"/>
    <mergeCell ref="AV213:AV216"/>
    <mergeCell ref="AW213:AW216"/>
    <mergeCell ref="AX213:AX216"/>
    <mergeCell ref="AY213:AY216"/>
    <mergeCell ref="AZ213:AZ216"/>
    <mergeCell ref="E209:E216"/>
    <mergeCell ref="N209:N216"/>
    <mergeCell ref="O209:O216"/>
    <mergeCell ref="S209:S216"/>
    <mergeCell ref="T209:T216"/>
    <mergeCell ref="U209:U216"/>
    <mergeCell ref="V209:V216"/>
    <mergeCell ref="W209:W216"/>
    <mergeCell ref="A217:A235"/>
    <mergeCell ref="B217:B235"/>
    <mergeCell ref="C217:C235"/>
    <mergeCell ref="D217:D235"/>
    <mergeCell ref="E217:E227"/>
    <mergeCell ref="F217:F235"/>
    <mergeCell ref="G217:G235"/>
    <mergeCell ref="J217:J235"/>
    <mergeCell ref="K217:K235"/>
    <mergeCell ref="L217:L235"/>
    <mergeCell ref="M217:M235"/>
    <mergeCell ref="N217:N227"/>
    <mergeCell ref="O217:O227"/>
    <mergeCell ref="S217:S227"/>
    <mergeCell ref="T217:T227"/>
    <mergeCell ref="U217:U227"/>
    <mergeCell ref="V217:V227"/>
    <mergeCell ref="A198:A216"/>
    <mergeCell ref="B198:B216"/>
    <mergeCell ref="C198:C216"/>
    <mergeCell ref="D198:D216"/>
    <mergeCell ref="E198:E208"/>
    <mergeCell ref="F198:F216"/>
    <mergeCell ref="G198:G216"/>
    <mergeCell ref="BA217:BA224"/>
    <mergeCell ref="BB217:BB224"/>
    <mergeCell ref="BC217:BC224"/>
    <mergeCell ref="BD217:BD224"/>
    <mergeCell ref="BE217:BE224"/>
    <mergeCell ref="AQ232:AQ235"/>
    <mergeCell ref="AR232:AR235"/>
    <mergeCell ref="AS232:AS235"/>
    <mergeCell ref="AT232:AT235"/>
    <mergeCell ref="AU232:AU235"/>
    <mergeCell ref="BA232:BA235"/>
    <mergeCell ref="BB232:BB235"/>
    <mergeCell ref="BC232:BC235"/>
    <mergeCell ref="BD232:BD235"/>
    <mergeCell ref="BE232:BE235"/>
    <mergeCell ref="AQ225:AQ231"/>
    <mergeCell ref="AR225:AR231"/>
    <mergeCell ref="AS225:AS231"/>
    <mergeCell ref="AT225:AT231"/>
    <mergeCell ref="AU225:AU231"/>
    <mergeCell ref="AV225:AV231"/>
    <mergeCell ref="AW225:AW231"/>
    <mergeCell ref="AX225:AX231"/>
    <mergeCell ref="AY225:AY231"/>
    <mergeCell ref="AZ225:AZ231"/>
    <mergeCell ref="BA225:BA231"/>
    <mergeCell ref="BB225:BB231"/>
    <mergeCell ref="BC225:BC231"/>
    <mergeCell ref="BD225:BD231"/>
    <mergeCell ref="BE225:BE231"/>
    <mergeCell ref="AQ217:AQ224"/>
    <mergeCell ref="AR217:AR224"/>
    <mergeCell ref="AS217:AS224"/>
    <mergeCell ref="AT217:AT224"/>
    <mergeCell ref="AU217:AU224"/>
    <mergeCell ref="AV217:AV224"/>
    <mergeCell ref="AW217:AW224"/>
    <mergeCell ref="AX217:AX224"/>
    <mergeCell ref="AY217:AY224"/>
    <mergeCell ref="AZ217:AZ224"/>
    <mergeCell ref="AJ217:AJ227"/>
    <mergeCell ref="AK217:AK235"/>
    <mergeCell ref="AL217:AL235"/>
    <mergeCell ref="AM217:AM235"/>
    <mergeCell ref="AN217:AN227"/>
    <mergeCell ref="AO217:AO224"/>
    <mergeCell ref="AP217:AP224"/>
    <mergeCell ref="AV232:AV235"/>
    <mergeCell ref="AW232:AW235"/>
    <mergeCell ref="AX232:AX235"/>
    <mergeCell ref="AY232:AY235"/>
    <mergeCell ref="AZ232:AZ235"/>
    <mergeCell ref="E228:E235"/>
    <mergeCell ref="N228:N235"/>
    <mergeCell ref="O228:O235"/>
    <mergeCell ref="S228:S235"/>
    <mergeCell ref="T228:T235"/>
    <mergeCell ref="U228:U235"/>
    <mergeCell ref="V228:V235"/>
    <mergeCell ref="W228:W235"/>
    <mergeCell ref="AJ228:AJ235"/>
    <mergeCell ref="AN228:AN235"/>
    <mergeCell ref="AO232:AO235"/>
    <mergeCell ref="AP232:AP235"/>
    <mergeCell ref="AO225:AO231"/>
    <mergeCell ref="AP225:AP231"/>
    <mergeCell ref="AC217:AC235"/>
    <mergeCell ref="AD217:AD235"/>
    <mergeCell ref="AE217:AE235"/>
    <mergeCell ref="AF217:AF235"/>
    <mergeCell ref="AG217:AG235"/>
    <mergeCell ref="AH217:AH235"/>
    <mergeCell ref="AI217:AI235"/>
    <mergeCell ref="A236:A254"/>
    <mergeCell ref="B236:B254"/>
    <mergeCell ref="C236:C254"/>
    <mergeCell ref="D236:D254"/>
    <mergeCell ref="E236:E246"/>
    <mergeCell ref="F236:F254"/>
    <mergeCell ref="G236:G254"/>
    <mergeCell ref="J236:J254"/>
    <mergeCell ref="K236:K254"/>
    <mergeCell ref="L236:L254"/>
    <mergeCell ref="M236:M254"/>
    <mergeCell ref="N236:N246"/>
    <mergeCell ref="O236:O246"/>
    <mergeCell ref="S236:S246"/>
    <mergeCell ref="T236:T246"/>
    <mergeCell ref="U236:U246"/>
    <mergeCell ref="V236:V246"/>
    <mergeCell ref="N247:N254"/>
    <mergeCell ref="O247:O254"/>
    <mergeCell ref="S247:S254"/>
    <mergeCell ref="T247:T254"/>
    <mergeCell ref="U247:U254"/>
    <mergeCell ref="V247:V254"/>
    <mergeCell ref="AY236:AY243"/>
    <mergeCell ref="AZ236:AZ243"/>
    <mergeCell ref="BA236:BA243"/>
    <mergeCell ref="BB236:BB243"/>
    <mergeCell ref="BC236:BC243"/>
    <mergeCell ref="BD236:BD243"/>
    <mergeCell ref="BE236:BE243"/>
    <mergeCell ref="P243:P246"/>
    <mergeCell ref="Q243:Q246"/>
    <mergeCell ref="R243:R246"/>
    <mergeCell ref="AO244:AO250"/>
    <mergeCell ref="AP244:AP250"/>
    <mergeCell ref="AQ244:AQ250"/>
    <mergeCell ref="AR244:AR250"/>
    <mergeCell ref="AS244:AS250"/>
    <mergeCell ref="AT244:AT250"/>
    <mergeCell ref="AU244:AU250"/>
    <mergeCell ref="AV244:AV250"/>
    <mergeCell ref="AW244:AW250"/>
    <mergeCell ref="AX244:AX250"/>
    <mergeCell ref="AY244:AY250"/>
    <mergeCell ref="AZ244:AZ250"/>
    <mergeCell ref="BA244:BA250"/>
    <mergeCell ref="BB244:BB250"/>
    <mergeCell ref="BC244:BC250"/>
    <mergeCell ref="BD244:BD250"/>
    <mergeCell ref="BE244:BE250"/>
    <mergeCell ref="AG236:AG254"/>
    <mergeCell ref="AH236:AH254"/>
    <mergeCell ref="AI236:AI254"/>
    <mergeCell ref="AJ236:AJ246"/>
    <mergeCell ref="AK236:AK254"/>
    <mergeCell ref="AT251:AT254"/>
    <mergeCell ref="AU251:AU254"/>
    <mergeCell ref="AX236:AX243"/>
    <mergeCell ref="AL236:AL254"/>
    <mergeCell ref="AM236:AM254"/>
    <mergeCell ref="AN236:AN246"/>
    <mergeCell ref="AO236:AO243"/>
    <mergeCell ref="AP236:AP243"/>
    <mergeCell ref="AQ236:AQ243"/>
    <mergeCell ref="AR236:AR243"/>
    <mergeCell ref="AS236:AS243"/>
    <mergeCell ref="AT236:AT243"/>
    <mergeCell ref="AU236:AU243"/>
    <mergeCell ref="AV236:AV243"/>
    <mergeCell ref="AW236:AW243"/>
    <mergeCell ref="AV251:AV254"/>
    <mergeCell ref="AW251:AW254"/>
    <mergeCell ref="W255:W265"/>
    <mergeCell ref="X255:X273"/>
    <mergeCell ref="Y255:Y273"/>
    <mergeCell ref="Z255:Z273"/>
    <mergeCell ref="AA255:AA273"/>
    <mergeCell ref="AB255:AB273"/>
    <mergeCell ref="AC255:AC273"/>
    <mergeCell ref="E247:E254"/>
    <mergeCell ref="W247:W254"/>
    <mergeCell ref="AJ247:AJ254"/>
    <mergeCell ref="AN247:AN254"/>
    <mergeCell ref="AO251:AO254"/>
    <mergeCell ref="AP251:AP254"/>
    <mergeCell ref="AQ251:AQ254"/>
    <mergeCell ref="AR251:AR254"/>
    <mergeCell ref="AS251:AS254"/>
    <mergeCell ref="Y236:Y254"/>
    <mergeCell ref="Z236:Z254"/>
    <mergeCell ref="AA236:AA254"/>
    <mergeCell ref="AB236:AB254"/>
    <mergeCell ref="AC236:AC254"/>
    <mergeCell ref="AD236:AD254"/>
    <mergeCell ref="AE236:AE254"/>
    <mergeCell ref="AN266:AN273"/>
    <mergeCell ref="AO270:AO273"/>
    <mergeCell ref="AP270:AP273"/>
    <mergeCell ref="AQ270:AQ273"/>
    <mergeCell ref="AR270:AR273"/>
    <mergeCell ref="AS270:AS273"/>
    <mergeCell ref="R262:R265"/>
    <mergeCell ref="AO263:AO269"/>
    <mergeCell ref="S266:S273"/>
    <mergeCell ref="AL255:AL273"/>
    <mergeCell ref="AY251:AY254"/>
    <mergeCell ref="AZ251:AZ254"/>
    <mergeCell ref="BA251:BA254"/>
    <mergeCell ref="BB251:BB254"/>
    <mergeCell ref="BC251:BC254"/>
    <mergeCell ref="BD251:BD254"/>
    <mergeCell ref="BE251:BE254"/>
    <mergeCell ref="A255:A273"/>
    <mergeCell ref="B255:B273"/>
    <mergeCell ref="C255:C273"/>
    <mergeCell ref="D255:D273"/>
    <mergeCell ref="E255:E265"/>
    <mergeCell ref="F255:F273"/>
    <mergeCell ref="G255:G273"/>
    <mergeCell ref="J255:J273"/>
    <mergeCell ref="K255:K273"/>
    <mergeCell ref="L255:L273"/>
    <mergeCell ref="M255:M273"/>
    <mergeCell ref="N255:N265"/>
    <mergeCell ref="O255:O265"/>
    <mergeCell ref="S255:S265"/>
    <mergeCell ref="T255:T265"/>
    <mergeCell ref="U255:U265"/>
    <mergeCell ref="BB255:BB262"/>
    <mergeCell ref="BC255:BC262"/>
    <mergeCell ref="BD255:BD262"/>
    <mergeCell ref="BE255:BE262"/>
    <mergeCell ref="P262:P265"/>
    <mergeCell ref="Q262:Q265"/>
    <mergeCell ref="V255:V265"/>
    <mergeCell ref="AP263:AP269"/>
    <mergeCell ref="AQ263:AQ269"/>
    <mergeCell ref="AR263:AR269"/>
    <mergeCell ref="AS263:AS269"/>
    <mergeCell ref="AT263:AT269"/>
    <mergeCell ref="AU263:AU269"/>
    <mergeCell ref="AV263:AV269"/>
    <mergeCell ref="AW263:AW269"/>
    <mergeCell ref="AX263:AX269"/>
    <mergeCell ref="AY263:AY269"/>
    <mergeCell ref="AZ263:AZ269"/>
    <mergeCell ref="BA263:BA269"/>
    <mergeCell ref="BB263:BB269"/>
    <mergeCell ref="BC263:BC269"/>
    <mergeCell ref="BD263:BD269"/>
    <mergeCell ref="AM255:AM273"/>
    <mergeCell ref="AN255:AN265"/>
    <mergeCell ref="AO255:AO262"/>
    <mergeCell ref="AP255:AP262"/>
    <mergeCell ref="AQ255:AQ262"/>
    <mergeCell ref="AR255:AR262"/>
    <mergeCell ref="AS255:AS262"/>
    <mergeCell ref="AT255:AT262"/>
    <mergeCell ref="BA255:BA262"/>
    <mergeCell ref="AT270:AT273"/>
    <mergeCell ref="AJ266:AJ273"/>
    <mergeCell ref="BE263:BE269"/>
    <mergeCell ref="BD270:BD273"/>
    <mergeCell ref="BE270:BE273"/>
    <mergeCell ref="A274:A292"/>
    <mergeCell ref="B274:B292"/>
    <mergeCell ref="C274:C292"/>
    <mergeCell ref="D274:D292"/>
    <mergeCell ref="E274:E284"/>
    <mergeCell ref="F274:F292"/>
    <mergeCell ref="G274:G292"/>
    <mergeCell ref="J274:J292"/>
    <mergeCell ref="K274:K292"/>
    <mergeCell ref="L274:L292"/>
    <mergeCell ref="M274:M292"/>
    <mergeCell ref="N274:N284"/>
    <mergeCell ref="O274:O284"/>
    <mergeCell ref="S274:S284"/>
    <mergeCell ref="T274:T284"/>
    <mergeCell ref="U274:U284"/>
    <mergeCell ref="V274:V284"/>
    <mergeCell ref="W274:W284"/>
    <mergeCell ref="X274:X292"/>
    <mergeCell ref="Y274:Y292"/>
    <mergeCell ref="Z274:Z292"/>
    <mergeCell ref="AD255:AD273"/>
    <mergeCell ref="AE255:AE273"/>
    <mergeCell ref="AF255:AF273"/>
    <mergeCell ref="AG255:AG273"/>
    <mergeCell ref="AH255:AH273"/>
    <mergeCell ref="AI255:AI273"/>
    <mergeCell ref="AJ255:AJ265"/>
    <mergeCell ref="AK255:AK273"/>
    <mergeCell ref="BD289:BD292"/>
    <mergeCell ref="BE289:BE292"/>
    <mergeCell ref="AN285:AN292"/>
    <mergeCell ref="AO289:AO292"/>
    <mergeCell ref="AP289:AP292"/>
    <mergeCell ref="AQ289:AQ292"/>
    <mergeCell ref="AR289:AR292"/>
    <mergeCell ref="AS289:AS292"/>
    <mergeCell ref="AT289:AT292"/>
    <mergeCell ref="AU289:AU292"/>
    <mergeCell ref="AU270:AU273"/>
    <mergeCell ref="AV270:AV273"/>
    <mergeCell ref="AW270:AW273"/>
    <mergeCell ref="AX270:AX273"/>
    <mergeCell ref="AY270:AY273"/>
    <mergeCell ref="AZ270:AZ273"/>
    <mergeCell ref="BA270:BA273"/>
    <mergeCell ref="BB270:BB273"/>
    <mergeCell ref="BC270:BC273"/>
    <mergeCell ref="AT282:AT288"/>
    <mergeCell ref="AU282:AU288"/>
    <mergeCell ref="AV282:AV288"/>
    <mergeCell ref="AW282:AW288"/>
    <mergeCell ref="AX282:AX288"/>
    <mergeCell ref="AY282:AY288"/>
    <mergeCell ref="AZ282:AZ288"/>
    <mergeCell ref="BA282:BA288"/>
    <mergeCell ref="BB282:BB288"/>
    <mergeCell ref="BC282:BC288"/>
    <mergeCell ref="AN274:AN284"/>
    <mergeCell ref="AO274:AO281"/>
    <mergeCell ref="AP274:AP281"/>
    <mergeCell ref="AY289:AY292"/>
    <mergeCell ref="AZ289:AZ292"/>
    <mergeCell ref="BA289:BA292"/>
    <mergeCell ref="BB289:BB292"/>
    <mergeCell ref="BC289:BC292"/>
    <mergeCell ref="H2:AN3"/>
    <mergeCell ref="AV274:AV281"/>
    <mergeCell ref="AW274:AW281"/>
    <mergeCell ref="AX274:AX281"/>
    <mergeCell ref="AY274:AY281"/>
    <mergeCell ref="AZ274:AZ281"/>
    <mergeCell ref="BA274:BA281"/>
    <mergeCell ref="BB274:BB281"/>
    <mergeCell ref="BC274:BC281"/>
    <mergeCell ref="Y179:Y189"/>
    <mergeCell ref="Z179:Z189"/>
    <mergeCell ref="AA179:AA189"/>
    <mergeCell ref="AK179:AK189"/>
    <mergeCell ref="AL179:AL189"/>
    <mergeCell ref="AM179:AM189"/>
    <mergeCell ref="Y190:Y197"/>
    <mergeCell ref="Z190:Z197"/>
    <mergeCell ref="AA190:AA197"/>
    <mergeCell ref="AF236:AF254"/>
    <mergeCell ref="AX251:AX254"/>
    <mergeCell ref="AU255:AU262"/>
    <mergeCell ref="AV255:AV262"/>
    <mergeCell ref="AW255:AW262"/>
    <mergeCell ref="AX255:AX262"/>
    <mergeCell ref="AY255:AY262"/>
    <mergeCell ref="AZ255:AZ262"/>
    <mergeCell ref="BD274:BD281"/>
    <mergeCell ref="BE274:BE281"/>
    <mergeCell ref="P281:P284"/>
    <mergeCell ref="Q281:Q284"/>
    <mergeCell ref="R281:R284"/>
    <mergeCell ref="AO282:AO288"/>
    <mergeCell ref="AP282:AP288"/>
    <mergeCell ref="AQ282:AQ288"/>
    <mergeCell ref="AR282:AR288"/>
    <mergeCell ref="AS282:AS288"/>
    <mergeCell ref="BD282:BD288"/>
    <mergeCell ref="BE282:BE288"/>
    <mergeCell ref="S285:S292"/>
    <mergeCell ref="T285:T292"/>
    <mergeCell ref="AE274:AE292"/>
    <mergeCell ref="AF274:AF292"/>
    <mergeCell ref="AG274:AG292"/>
    <mergeCell ref="AH274:AH292"/>
    <mergeCell ref="AI274:AI292"/>
    <mergeCell ref="AJ274:AJ284"/>
    <mergeCell ref="AK274:AK292"/>
    <mergeCell ref="AL274:AL292"/>
    <mergeCell ref="AM274:AM292"/>
    <mergeCell ref="AQ274:AQ281"/>
    <mergeCell ref="AR274:AR281"/>
    <mergeCell ref="AS274:AS281"/>
    <mergeCell ref="AT274:AT281"/>
    <mergeCell ref="AU274:AU281"/>
    <mergeCell ref="AJ285:AJ292"/>
    <mergeCell ref="AV289:AV292"/>
    <mergeCell ref="AW289:AW292"/>
    <mergeCell ref="AX289:AX292"/>
    <mergeCell ref="AB369:AB387"/>
    <mergeCell ref="AC369:AC387"/>
    <mergeCell ref="AD369:AD387"/>
    <mergeCell ref="AE369:AE387"/>
    <mergeCell ref="AF369:AF387"/>
    <mergeCell ref="AG369:AG387"/>
    <mergeCell ref="AH369:AH387"/>
    <mergeCell ref="AI369:AI387"/>
    <mergeCell ref="AJ369:AJ376"/>
    <mergeCell ref="AK369:AK376"/>
    <mergeCell ref="AL369:AL376"/>
    <mergeCell ref="AM369:AM376"/>
    <mergeCell ref="A369:A387"/>
    <mergeCell ref="B369:B387"/>
    <mergeCell ref="C369:C387"/>
    <mergeCell ref="D369:D387"/>
    <mergeCell ref="E369:E379"/>
    <mergeCell ref="F369:F387"/>
    <mergeCell ref="G369:G387"/>
    <mergeCell ref="J369:J387"/>
    <mergeCell ref="K369:K387"/>
    <mergeCell ref="L369:L387"/>
    <mergeCell ref="M369:M387"/>
    <mergeCell ref="N369:N379"/>
    <mergeCell ref="O369:O379"/>
    <mergeCell ref="S369:S379"/>
    <mergeCell ref="T369:T379"/>
    <mergeCell ref="U369:U379"/>
    <mergeCell ref="V369:V379"/>
    <mergeCell ref="T399:T406"/>
    <mergeCell ref="U399:U406"/>
    <mergeCell ref="V399:V406"/>
    <mergeCell ref="AH388:AH417"/>
    <mergeCell ref="AN369:AN387"/>
    <mergeCell ref="P376:P379"/>
    <mergeCell ref="Q376:Q379"/>
    <mergeCell ref="R376:R379"/>
    <mergeCell ref="AJ377:AJ383"/>
    <mergeCell ref="AK377:AK383"/>
    <mergeCell ref="AL377:AL383"/>
    <mergeCell ref="AM377:AM383"/>
    <mergeCell ref="E380:E387"/>
    <mergeCell ref="N380:N387"/>
    <mergeCell ref="O380:O387"/>
    <mergeCell ref="S380:S387"/>
    <mergeCell ref="T380:T387"/>
    <mergeCell ref="U380:U387"/>
    <mergeCell ref="V380:V387"/>
    <mergeCell ref="W380:W387"/>
    <mergeCell ref="Y380:Y387"/>
    <mergeCell ref="Z380:Z387"/>
    <mergeCell ref="AA380:AA387"/>
    <mergeCell ref="AJ384:AJ387"/>
    <mergeCell ref="AK384:AK387"/>
    <mergeCell ref="AL384:AL387"/>
    <mergeCell ref="AM384:AM387"/>
    <mergeCell ref="W369:W379"/>
    <mergeCell ref="X369:X387"/>
    <mergeCell ref="Y369:Y379"/>
    <mergeCell ref="Z369:Z379"/>
    <mergeCell ref="AA369:AA379"/>
    <mergeCell ref="Z388:Z406"/>
    <mergeCell ref="AA388:AA406"/>
    <mergeCell ref="AB388:AB417"/>
    <mergeCell ref="AC388:AC417"/>
    <mergeCell ref="AD388:AD417"/>
    <mergeCell ref="AL407:AL417"/>
    <mergeCell ref="AM407:AM417"/>
    <mergeCell ref="AN407:AN417"/>
    <mergeCell ref="P414:P417"/>
    <mergeCell ref="A388:A417"/>
    <mergeCell ref="B388:B417"/>
    <mergeCell ref="C388:C417"/>
    <mergeCell ref="D388:D417"/>
    <mergeCell ref="E388:E398"/>
    <mergeCell ref="F388:F417"/>
    <mergeCell ref="G388:G417"/>
    <mergeCell ref="J388:J406"/>
    <mergeCell ref="K388:K417"/>
    <mergeCell ref="L388:L417"/>
    <mergeCell ref="M388:M417"/>
    <mergeCell ref="N388:N398"/>
    <mergeCell ref="O388:O398"/>
    <mergeCell ref="S388:S398"/>
    <mergeCell ref="T388:T398"/>
    <mergeCell ref="U388:U398"/>
    <mergeCell ref="V388:V398"/>
    <mergeCell ref="R414:R417"/>
    <mergeCell ref="Q414:Q417"/>
    <mergeCell ref="E399:E417"/>
    <mergeCell ref="N399:N406"/>
    <mergeCell ref="O399:O406"/>
    <mergeCell ref="S399:S406"/>
    <mergeCell ref="AF418:AF436"/>
    <mergeCell ref="AG418:AG436"/>
    <mergeCell ref="AH418:AH436"/>
    <mergeCell ref="AI418:AI436"/>
    <mergeCell ref="AJ418:AJ428"/>
    <mergeCell ref="AK418:AK436"/>
    <mergeCell ref="AL418:AL436"/>
    <mergeCell ref="AM418:AM436"/>
    <mergeCell ref="AI388:AI417"/>
    <mergeCell ref="AJ388:AJ398"/>
    <mergeCell ref="AK388:AK406"/>
    <mergeCell ref="AL388:AL406"/>
    <mergeCell ref="W399:W406"/>
    <mergeCell ref="AJ399:AJ406"/>
    <mergeCell ref="AN399:AN406"/>
    <mergeCell ref="H407:J417"/>
    <mergeCell ref="N407:N417"/>
    <mergeCell ref="O407:O417"/>
    <mergeCell ref="S407:S417"/>
    <mergeCell ref="T407:T417"/>
    <mergeCell ref="U407:U417"/>
    <mergeCell ref="V407:V417"/>
    <mergeCell ref="W407:W417"/>
    <mergeCell ref="Y407:Y417"/>
    <mergeCell ref="Z407:Z417"/>
    <mergeCell ref="AA407:AA417"/>
    <mergeCell ref="AJ407:AJ417"/>
    <mergeCell ref="AK407:AK417"/>
    <mergeCell ref="AM388:AM406"/>
    <mergeCell ref="W388:W398"/>
    <mergeCell ref="X388:X417"/>
    <mergeCell ref="Y388:Y406"/>
    <mergeCell ref="V418:V428"/>
    <mergeCell ref="AN388:AN398"/>
    <mergeCell ref="P395:P398"/>
    <mergeCell ref="Q395:Q398"/>
    <mergeCell ref="R395:R398"/>
    <mergeCell ref="AE388:AE417"/>
    <mergeCell ref="AF388:AF406"/>
    <mergeCell ref="AG388:AG417"/>
    <mergeCell ref="A418:A436"/>
    <mergeCell ref="B418:B436"/>
    <mergeCell ref="C418:C436"/>
    <mergeCell ref="D418:D436"/>
    <mergeCell ref="E418:E428"/>
    <mergeCell ref="F418:F436"/>
    <mergeCell ref="G418:G436"/>
    <mergeCell ref="J418:J436"/>
    <mergeCell ref="K418:K436"/>
    <mergeCell ref="L418:L436"/>
    <mergeCell ref="M418:M436"/>
    <mergeCell ref="N418:N428"/>
    <mergeCell ref="O418:O428"/>
    <mergeCell ref="S418:S428"/>
    <mergeCell ref="T418:T428"/>
    <mergeCell ref="U418:U428"/>
    <mergeCell ref="AN418:AN428"/>
    <mergeCell ref="P425:P428"/>
    <mergeCell ref="Q425:Q428"/>
    <mergeCell ref="R425:R428"/>
    <mergeCell ref="E429:E436"/>
    <mergeCell ref="N429:N436"/>
    <mergeCell ref="O429:O436"/>
    <mergeCell ref="S429:S436"/>
    <mergeCell ref="T429:T436"/>
    <mergeCell ref="U429:U436"/>
    <mergeCell ref="V429:V436"/>
    <mergeCell ref="W429:W436"/>
    <mergeCell ref="AJ429:AJ436"/>
    <mergeCell ref="AN429:AN436"/>
    <mergeCell ref="W437:W447"/>
    <mergeCell ref="X437:X455"/>
    <mergeCell ref="Y437:Y455"/>
    <mergeCell ref="Z437:Z455"/>
    <mergeCell ref="AA437:AA455"/>
    <mergeCell ref="AB437:AB455"/>
    <mergeCell ref="P444:P447"/>
    <mergeCell ref="Q444:Q447"/>
    <mergeCell ref="R444:R447"/>
    <mergeCell ref="AJ437:AJ447"/>
    <mergeCell ref="AK437:AK455"/>
    <mergeCell ref="AL437:AL455"/>
    <mergeCell ref="AM437:AM455"/>
    <mergeCell ref="AN437:AN447"/>
    <mergeCell ref="W448:W455"/>
    <mergeCell ref="AJ448:AJ455"/>
    <mergeCell ref="AN448:AN455"/>
    <mergeCell ref="AC437:AC455"/>
    <mergeCell ref="X418:X436"/>
    <mergeCell ref="Y418:Y436"/>
    <mergeCell ref="Z418:Z436"/>
    <mergeCell ref="AA418:AA436"/>
    <mergeCell ref="AB418:AB436"/>
    <mergeCell ref="AC418:AC436"/>
    <mergeCell ref="AD418:AD436"/>
    <mergeCell ref="AE418:AE436"/>
    <mergeCell ref="D2:G2"/>
    <mergeCell ref="AD437:AD455"/>
    <mergeCell ref="AE437:AE455"/>
    <mergeCell ref="AF437:AF455"/>
    <mergeCell ref="AG437:AG455"/>
    <mergeCell ref="AH437:AH455"/>
    <mergeCell ref="AI437:AI455"/>
    <mergeCell ref="A437:A455"/>
    <mergeCell ref="B437:B455"/>
    <mergeCell ref="C437:C455"/>
    <mergeCell ref="D437:D455"/>
    <mergeCell ref="E437:E447"/>
    <mergeCell ref="F437:F455"/>
    <mergeCell ref="G437:G455"/>
    <mergeCell ref="J437:J455"/>
    <mergeCell ref="K437:K455"/>
    <mergeCell ref="L437:L455"/>
    <mergeCell ref="M437:M455"/>
    <mergeCell ref="N437:N447"/>
    <mergeCell ref="O437:O447"/>
    <mergeCell ref="S437:S447"/>
    <mergeCell ref="T437:T447"/>
    <mergeCell ref="U437:U447"/>
    <mergeCell ref="V437:V447"/>
    <mergeCell ref="E448:E455"/>
    <mergeCell ref="N448:N455"/>
    <mergeCell ref="O448:O455"/>
    <mergeCell ref="S448:S455"/>
    <mergeCell ref="T448:T455"/>
    <mergeCell ref="U448:U455"/>
    <mergeCell ref="V448:V455"/>
    <mergeCell ref="W418:W428"/>
    <mergeCell ref="A456:A474"/>
    <mergeCell ref="B456:B474"/>
    <mergeCell ref="C456:C474"/>
    <mergeCell ref="D456:D474"/>
    <mergeCell ref="E456:E466"/>
    <mergeCell ref="F456:F474"/>
    <mergeCell ref="G456:G474"/>
    <mergeCell ref="J456:J474"/>
    <mergeCell ref="K456:K474"/>
    <mergeCell ref="L456:L474"/>
    <mergeCell ref="M456:M474"/>
    <mergeCell ref="N456:N466"/>
    <mergeCell ref="O456:O466"/>
    <mergeCell ref="S456:S466"/>
    <mergeCell ref="T456:T466"/>
    <mergeCell ref="U456:U466"/>
    <mergeCell ref="V456:V466"/>
    <mergeCell ref="AN456:AN466"/>
    <mergeCell ref="P463:P466"/>
    <mergeCell ref="Q463:Q466"/>
    <mergeCell ref="R463:R466"/>
    <mergeCell ref="E467:E474"/>
    <mergeCell ref="N467:N474"/>
    <mergeCell ref="O467:O474"/>
    <mergeCell ref="S467:S474"/>
    <mergeCell ref="T467:T474"/>
    <mergeCell ref="U467:U474"/>
    <mergeCell ref="V467:V474"/>
    <mergeCell ref="W467:W474"/>
    <mergeCell ref="AJ467:AJ474"/>
    <mergeCell ref="AN467:AN474"/>
    <mergeCell ref="W456:W466"/>
    <mergeCell ref="X456:X474"/>
    <mergeCell ref="Y456:Y474"/>
    <mergeCell ref="Z456:Z474"/>
    <mergeCell ref="AA456:AA474"/>
    <mergeCell ref="AB456:AB474"/>
    <mergeCell ref="AC456:AC474"/>
    <mergeCell ref="AD456:AD474"/>
    <mergeCell ref="AE456:AE474"/>
    <mergeCell ref="AF456:AF474"/>
    <mergeCell ref="AG456:AG474"/>
    <mergeCell ref="AH456:AH474"/>
    <mergeCell ref="AI456:AI474"/>
    <mergeCell ref="AJ456:AJ466"/>
    <mergeCell ref="AK456:AK474"/>
    <mergeCell ref="AL456:AL474"/>
    <mergeCell ref="AM456:AM474"/>
  </mergeCells>
  <conditionalFormatting sqref="AH46">
    <cfRule type="containsText" dxfId="191" priority="309" operator="containsText" text="Extremo">
      <formula>NOT(ISERROR(SEARCH("Extremo",AH46)))</formula>
    </cfRule>
    <cfRule type="containsText" dxfId="190" priority="310" operator="containsText" text="Alto">
      <formula>NOT(ISERROR(SEARCH("Alto",AH46)))</formula>
    </cfRule>
    <cfRule type="containsText" dxfId="189" priority="311" operator="containsText" text="Moderado">
      <formula>NOT(ISERROR(SEARCH("Moderado",AH46)))</formula>
    </cfRule>
    <cfRule type="containsText" dxfId="188" priority="312" operator="containsText" text="Bajo">
      <formula>NOT(ISERROR(SEARCH("Bajo",AH46)))</formula>
    </cfRule>
  </conditionalFormatting>
  <conditionalFormatting sqref="L46">
    <cfRule type="containsText" dxfId="187" priority="305" operator="containsText" text="Extremo">
      <formula>NOT(ISERROR(SEARCH("Extremo",L46)))</formula>
    </cfRule>
    <cfRule type="containsText" dxfId="186" priority="306" operator="containsText" text="Alto">
      <formula>NOT(ISERROR(SEARCH("Alto",L46)))</formula>
    </cfRule>
    <cfRule type="containsText" dxfId="185" priority="307" operator="containsText" text="Moderado">
      <formula>NOT(ISERROR(SEARCH("Moderado",L46)))</formula>
    </cfRule>
    <cfRule type="containsText" dxfId="184" priority="308" operator="containsText" text="Bajo">
      <formula>NOT(ISERROR(SEARCH("Bajo",L46)))</formula>
    </cfRule>
  </conditionalFormatting>
  <conditionalFormatting sqref="AH160">
    <cfRule type="containsText" dxfId="183" priority="261" operator="containsText" text="Extremo">
      <formula>NOT(ISERROR(SEARCH("Extremo",AH160)))</formula>
    </cfRule>
    <cfRule type="containsText" dxfId="182" priority="262" operator="containsText" text="Alto">
      <formula>NOT(ISERROR(SEARCH("Alto",AH160)))</formula>
    </cfRule>
    <cfRule type="containsText" dxfId="181" priority="263" operator="containsText" text="Moderado">
      <formula>NOT(ISERROR(SEARCH("Moderado",AH160)))</formula>
    </cfRule>
    <cfRule type="containsText" dxfId="180" priority="264" operator="containsText" text="Bajo">
      <formula>NOT(ISERROR(SEARCH("Bajo",AH160)))</formula>
    </cfRule>
  </conditionalFormatting>
  <conditionalFormatting sqref="L160">
    <cfRule type="containsText" dxfId="179" priority="257" operator="containsText" text="Extremo">
      <formula>NOT(ISERROR(SEARCH("Extremo",L160)))</formula>
    </cfRule>
    <cfRule type="containsText" dxfId="178" priority="258" operator="containsText" text="Alto">
      <formula>NOT(ISERROR(SEARCH("Alto",L160)))</formula>
    </cfRule>
    <cfRule type="containsText" dxfId="177" priority="259" operator="containsText" text="Moderado">
      <formula>NOT(ISERROR(SEARCH("Moderado",L160)))</formula>
    </cfRule>
    <cfRule type="containsText" dxfId="176" priority="260" operator="containsText" text="Bajo">
      <formula>NOT(ISERROR(SEARCH("Bajo",L160)))</formula>
    </cfRule>
  </conditionalFormatting>
  <conditionalFormatting sqref="AH8">
    <cfRule type="containsText" dxfId="175" priority="205" operator="containsText" text="Extremo">
      <formula>NOT(ISERROR(SEARCH("Extremo",AH8)))</formula>
    </cfRule>
    <cfRule type="containsText" dxfId="174" priority="206" operator="containsText" text="Alto">
      <formula>NOT(ISERROR(SEARCH("Alto",AH8)))</formula>
    </cfRule>
    <cfRule type="containsText" dxfId="173" priority="207" operator="containsText" text="Moderado">
      <formula>NOT(ISERROR(SEARCH("Moderado",AH8)))</formula>
    </cfRule>
    <cfRule type="containsText" dxfId="172" priority="208" operator="containsText" text="Bajo">
      <formula>NOT(ISERROR(SEARCH("Bajo",AH8)))</formula>
    </cfRule>
  </conditionalFormatting>
  <conditionalFormatting sqref="L8">
    <cfRule type="containsText" dxfId="171" priority="201" operator="containsText" text="Extremo">
      <formula>NOT(ISERROR(SEARCH("Extremo",L8)))</formula>
    </cfRule>
    <cfRule type="containsText" dxfId="170" priority="202" operator="containsText" text="Alto">
      <formula>NOT(ISERROR(SEARCH("Alto",L8)))</formula>
    </cfRule>
    <cfRule type="containsText" dxfId="169" priority="203" operator="containsText" text="Moderado">
      <formula>NOT(ISERROR(SEARCH("Moderado",L8)))</formula>
    </cfRule>
    <cfRule type="containsText" dxfId="168" priority="204" operator="containsText" text="Bajo">
      <formula>NOT(ISERROR(SEARCH("Bajo",L8)))</formula>
    </cfRule>
  </conditionalFormatting>
  <conditionalFormatting sqref="AH27">
    <cfRule type="containsText" dxfId="167" priority="197" operator="containsText" text="Extremo">
      <formula>NOT(ISERROR(SEARCH("Extremo",AH27)))</formula>
    </cfRule>
    <cfRule type="containsText" dxfId="166" priority="198" operator="containsText" text="Alto">
      <formula>NOT(ISERROR(SEARCH("Alto",AH27)))</formula>
    </cfRule>
    <cfRule type="containsText" dxfId="165" priority="199" operator="containsText" text="Moderado">
      <formula>NOT(ISERROR(SEARCH("Moderado",AH27)))</formula>
    </cfRule>
    <cfRule type="containsText" dxfId="164" priority="200" operator="containsText" text="Bajo">
      <formula>NOT(ISERROR(SEARCH("Bajo",AH27)))</formula>
    </cfRule>
  </conditionalFormatting>
  <conditionalFormatting sqref="L27">
    <cfRule type="containsText" dxfId="163" priority="193" operator="containsText" text="Extremo">
      <formula>NOT(ISERROR(SEARCH("Extremo",L27)))</formula>
    </cfRule>
    <cfRule type="containsText" dxfId="162" priority="194" operator="containsText" text="Alto">
      <formula>NOT(ISERROR(SEARCH("Alto",L27)))</formula>
    </cfRule>
    <cfRule type="containsText" dxfId="161" priority="195" operator="containsText" text="Moderado">
      <formula>NOT(ISERROR(SEARCH("Moderado",L27)))</formula>
    </cfRule>
    <cfRule type="containsText" dxfId="160" priority="196" operator="containsText" text="Bajo">
      <formula>NOT(ISERROR(SEARCH("Bajo",L27)))</formula>
    </cfRule>
  </conditionalFormatting>
  <conditionalFormatting sqref="AH65">
    <cfRule type="containsText" dxfId="159" priority="189" operator="containsText" text="Extremo">
      <formula>NOT(ISERROR(SEARCH("Extremo",AH65)))</formula>
    </cfRule>
    <cfRule type="containsText" dxfId="158" priority="190" operator="containsText" text="Alto">
      <formula>NOT(ISERROR(SEARCH("Alto",AH65)))</formula>
    </cfRule>
    <cfRule type="containsText" dxfId="157" priority="191" operator="containsText" text="Moderado">
      <formula>NOT(ISERROR(SEARCH("Moderado",AH65)))</formula>
    </cfRule>
    <cfRule type="containsText" dxfId="156" priority="192" operator="containsText" text="Bajo">
      <formula>NOT(ISERROR(SEARCH("Bajo",AH65)))</formula>
    </cfRule>
  </conditionalFormatting>
  <conditionalFormatting sqref="L65">
    <cfRule type="containsText" dxfId="155" priority="185" operator="containsText" text="Extremo">
      <formula>NOT(ISERROR(SEARCH("Extremo",L65)))</formula>
    </cfRule>
    <cfRule type="containsText" dxfId="154" priority="186" operator="containsText" text="Alto">
      <formula>NOT(ISERROR(SEARCH("Alto",L65)))</formula>
    </cfRule>
    <cfRule type="containsText" dxfId="153" priority="187" operator="containsText" text="Moderado">
      <formula>NOT(ISERROR(SEARCH("Moderado",L65)))</formula>
    </cfRule>
    <cfRule type="containsText" dxfId="152" priority="188" operator="containsText" text="Bajo">
      <formula>NOT(ISERROR(SEARCH("Bajo",L65)))</formula>
    </cfRule>
  </conditionalFormatting>
  <conditionalFormatting sqref="AH84">
    <cfRule type="containsText" dxfId="151" priority="181" operator="containsText" text="Extremo">
      <formula>NOT(ISERROR(SEARCH("Extremo",AH84)))</formula>
    </cfRule>
    <cfRule type="containsText" dxfId="150" priority="182" operator="containsText" text="Alto">
      <formula>NOT(ISERROR(SEARCH("Alto",AH84)))</formula>
    </cfRule>
    <cfRule type="containsText" dxfId="149" priority="183" operator="containsText" text="Moderado">
      <formula>NOT(ISERROR(SEARCH("Moderado",AH84)))</formula>
    </cfRule>
    <cfRule type="containsText" dxfId="148" priority="184" operator="containsText" text="Bajo">
      <formula>NOT(ISERROR(SEARCH("Bajo",AH84)))</formula>
    </cfRule>
  </conditionalFormatting>
  <conditionalFormatting sqref="L84">
    <cfRule type="containsText" dxfId="147" priority="177" operator="containsText" text="Extremo">
      <formula>NOT(ISERROR(SEARCH("Extremo",L84)))</formula>
    </cfRule>
    <cfRule type="containsText" dxfId="146" priority="178" operator="containsText" text="Alto">
      <formula>NOT(ISERROR(SEARCH("Alto",L84)))</formula>
    </cfRule>
    <cfRule type="containsText" dxfId="145" priority="179" operator="containsText" text="Moderado">
      <formula>NOT(ISERROR(SEARCH("Moderado",L84)))</formula>
    </cfRule>
    <cfRule type="containsText" dxfId="144" priority="180" operator="containsText" text="Bajo">
      <formula>NOT(ISERROR(SEARCH("Bajo",L84)))</formula>
    </cfRule>
  </conditionalFormatting>
  <conditionalFormatting sqref="AH103">
    <cfRule type="containsText" dxfId="143" priority="173" operator="containsText" text="Extremo">
      <formula>NOT(ISERROR(SEARCH("Extremo",AH103)))</formula>
    </cfRule>
    <cfRule type="containsText" dxfId="142" priority="174" operator="containsText" text="Alto">
      <formula>NOT(ISERROR(SEARCH("Alto",AH103)))</formula>
    </cfRule>
    <cfRule type="containsText" dxfId="141" priority="175" operator="containsText" text="Moderado">
      <formula>NOT(ISERROR(SEARCH("Moderado",AH103)))</formula>
    </cfRule>
    <cfRule type="containsText" dxfId="140" priority="176" operator="containsText" text="Bajo">
      <formula>NOT(ISERROR(SEARCH("Bajo",AH103)))</formula>
    </cfRule>
  </conditionalFormatting>
  <conditionalFormatting sqref="L103">
    <cfRule type="containsText" dxfId="139" priority="169" operator="containsText" text="Extremo">
      <formula>NOT(ISERROR(SEARCH("Extremo",L103)))</formula>
    </cfRule>
    <cfRule type="containsText" dxfId="138" priority="170" operator="containsText" text="Alto">
      <formula>NOT(ISERROR(SEARCH("Alto",L103)))</formula>
    </cfRule>
    <cfRule type="containsText" dxfId="137" priority="171" operator="containsText" text="Moderado">
      <formula>NOT(ISERROR(SEARCH("Moderado",L103)))</formula>
    </cfRule>
    <cfRule type="containsText" dxfId="136" priority="172" operator="containsText" text="Bajo">
      <formula>NOT(ISERROR(SEARCH("Bajo",L103)))</formula>
    </cfRule>
  </conditionalFormatting>
  <conditionalFormatting sqref="AH122">
    <cfRule type="containsText" dxfId="135" priority="165" operator="containsText" text="Extremo">
      <formula>NOT(ISERROR(SEARCH("Extremo",AH122)))</formula>
    </cfRule>
    <cfRule type="containsText" dxfId="134" priority="166" operator="containsText" text="Alto">
      <formula>NOT(ISERROR(SEARCH("Alto",AH122)))</formula>
    </cfRule>
    <cfRule type="containsText" dxfId="133" priority="167" operator="containsText" text="Moderado">
      <formula>NOT(ISERROR(SEARCH("Moderado",AH122)))</formula>
    </cfRule>
    <cfRule type="containsText" dxfId="132" priority="168" operator="containsText" text="Bajo">
      <formula>NOT(ISERROR(SEARCH("Bajo",AH122)))</formula>
    </cfRule>
  </conditionalFormatting>
  <conditionalFormatting sqref="L122">
    <cfRule type="containsText" dxfId="131" priority="161" operator="containsText" text="Extremo">
      <formula>NOT(ISERROR(SEARCH("Extremo",L122)))</formula>
    </cfRule>
    <cfRule type="containsText" dxfId="130" priority="162" operator="containsText" text="Alto">
      <formula>NOT(ISERROR(SEARCH("Alto",L122)))</formula>
    </cfRule>
    <cfRule type="containsText" dxfId="129" priority="163" operator="containsText" text="Moderado">
      <formula>NOT(ISERROR(SEARCH("Moderado",L122)))</formula>
    </cfRule>
    <cfRule type="containsText" dxfId="128" priority="164" operator="containsText" text="Bajo">
      <formula>NOT(ISERROR(SEARCH("Bajo",L122)))</formula>
    </cfRule>
  </conditionalFormatting>
  <conditionalFormatting sqref="AH141">
    <cfRule type="containsText" dxfId="127" priority="157" operator="containsText" text="Extremo">
      <formula>NOT(ISERROR(SEARCH("Extremo",AH141)))</formula>
    </cfRule>
    <cfRule type="containsText" dxfId="126" priority="158" operator="containsText" text="Alto">
      <formula>NOT(ISERROR(SEARCH("Alto",AH141)))</formula>
    </cfRule>
    <cfRule type="containsText" dxfId="125" priority="159" operator="containsText" text="Moderado">
      <formula>NOT(ISERROR(SEARCH("Moderado",AH141)))</formula>
    </cfRule>
    <cfRule type="containsText" dxfId="124" priority="160" operator="containsText" text="Bajo">
      <formula>NOT(ISERROR(SEARCH("Bajo",AH141)))</formula>
    </cfRule>
  </conditionalFormatting>
  <conditionalFormatting sqref="L141">
    <cfRule type="containsText" dxfId="123" priority="153" operator="containsText" text="Extremo">
      <formula>NOT(ISERROR(SEARCH("Extremo",L141)))</formula>
    </cfRule>
    <cfRule type="containsText" dxfId="122" priority="154" operator="containsText" text="Alto">
      <formula>NOT(ISERROR(SEARCH("Alto",L141)))</formula>
    </cfRule>
    <cfRule type="containsText" dxfId="121" priority="155" operator="containsText" text="Moderado">
      <formula>NOT(ISERROR(SEARCH("Moderado",L141)))</formula>
    </cfRule>
    <cfRule type="containsText" dxfId="120" priority="156" operator="containsText" text="Bajo">
      <formula>NOT(ISERROR(SEARCH("Bajo",L141)))</formula>
    </cfRule>
  </conditionalFormatting>
  <conditionalFormatting sqref="AH179">
    <cfRule type="containsText" dxfId="119" priority="149" operator="containsText" text="Extremo">
      <formula>NOT(ISERROR(SEARCH("Extremo",AH179)))</formula>
    </cfRule>
    <cfRule type="containsText" dxfId="118" priority="150" operator="containsText" text="Alto">
      <formula>NOT(ISERROR(SEARCH("Alto",AH179)))</formula>
    </cfRule>
    <cfRule type="containsText" dxfId="117" priority="151" operator="containsText" text="Moderado">
      <formula>NOT(ISERROR(SEARCH("Moderado",AH179)))</formula>
    </cfRule>
    <cfRule type="containsText" dxfId="116" priority="152" operator="containsText" text="Bajo">
      <formula>NOT(ISERROR(SEARCH("Bajo",AH179)))</formula>
    </cfRule>
  </conditionalFormatting>
  <conditionalFormatting sqref="L179">
    <cfRule type="containsText" dxfId="115" priority="145" operator="containsText" text="Extremo">
      <formula>NOT(ISERROR(SEARCH("Extremo",L179)))</formula>
    </cfRule>
    <cfRule type="containsText" dxfId="114" priority="146" operator="containsText" text="Alto">
      <formula>NOT(ISERROR(SEARCH("Alto",L179)))</formula>
    </cfRule>
    <cfRule type="containsText" dxfId="113" priority="147" operator="containsText" text="Moderado">
      <formula>NOT(ISERROR(SEARCH("Moderado",L179)))</formula>
    </cfRule>
    <cfRule type="containsText" dxfId="112" priority="148" operator="containsText" text="Bajo">
      <formula>NOT(ISERROR(SEARCH("Bajo",L179)))</formula>
    </cfRule>
  </conditionalFormatting>
  <conditionalFormatting sqref="AH198">
    <cfRule type="containsText" dxfId="111" priority="141" operator="containsText" text="Extremo">
      <formula>NOT(ISERROR(SEARCH("Extremo",AH198)))</formula>
    </cfRule>
    <cfRule type="containsText" dxfId="110" priority="142" operator="containsText" text="Alto">
      <formula>NOT(ISERROR(SEARCH("Alto",AH198)))</formula>
    </cfRule>
    <cfRule type="containsText" dxfId="109" priority="143" operator="containsText" text="Moderado">
      <formula>NOT(ISERROR(SEARCH("Moderado",AH198)))</formula>
    </cfRule>
    <cfRule type="containsText" dxfId="108" priority="144" operator="containsText" text="Bajo">
      <formula>NOT(ISERROR(SEARCH("Bajo",AH198)))</formula>
    </cfRule>
  </conditionalFormatting>
  <conditionalFormatting sqref="L198">
    <cfRule type="containsText" dxfId="107" priority="137" operator="containsText" text="Extremo">
      <formula>NOT(ISERROR(SEARCH("Extremo",L198)))</formula>
    </cfRule>
    <cfRule type="containsText" dxfId="106" priority="138" operator="containsText" text="Alto">
      <formula>NOT(ISERROR(SEARCH("Alto",L198)))</formula>
    </cfRule>
    <cfRule type="containsText" dxfId="105" priority="139" operator="containsText" text="Moderado">
      <formula>NOT(ISERROR(SEARCH("Moderado",L198)))</formula>
    </cfRule>
    <cfRule type="containsText" dxfId="104" priority="140" operator="containsText" text="Bajo">
      <formula>NOT(ISERROR(SEARCH("Bajo",L198)))</formula>
    </cfRule>
  </conditionalFormatting>
  <conditionalFormatting sqref="AH217">
    <cfRule type="containsText" dxfId="103" priority="133" operator="containsText" text="Extremo">
      <formula>NOT(ISERROR(SEARCH("Extremo",AH217)))</formula>
    </cfRule>
    <cfRule type="containsText" dxfId="102" priority="134" operator="containsText" text="Alto">
      <formula>NOT(ISERROR(SEARCH("Alto",AH217)))</formula>
    </cfRule>
    <cfRule type="containsText" dxfId="101" priority="135" operator="containsText" text="Moderado">
      <formula>NOT(ISERROR(SEARCH("Moderado",AH217)))</formula>
    </cfRule>
    <cfRule type="containsText" dxfId="100" priority="136" operator="containsText" text="Bajo">
      <formula>NOT(ISERROR(SEARCH("Bajo",AH217)))</formula>
    </cfRule>
  </conditionalFormatting>
  <conditionalFormatting sqref="L217">
    <cfRule type="containsText" dxfId="99" priority="129" operator="containsText" text="Extremo">
      <formula>NOT(ISERROR(SEARCH("Extremo",L217)))</formula>
    </cfRule>
    <cfRule type="containsText" dxfId="98" priority="130" operator="containsText" text="Alto">
      <formula>NOT(ISERROR(SEARCH("Alto",L217)))</formula>
    </cfRule>
    <cfRule type="containsText" dxfId="97" priority="131" operator="containsText" text="Moderado">
      <formula>NOT(ISERROR(SEARCH("Moderado",L217)))</formula>
    </cfRule>
    <cfRule type="containsText" dxfId="96" priority="132" operator="containsText" text="Bajo">
      <formula>NOT(ISERROR(SEARCH("Bajo",L217)))</formula>
    </cfRule>
  </conditionalFormatting>
  <conditionalFormatting sqref="AH236">
    <cfRule type="containsText" dxfId="95" priority="125" operator="containsText" text="Extremo">
      <formula>NOT(ISERROR(SEARCH("Extremo",AH236)))</formula>
    </cfRule>
    <cfRule type="containsText" dxfId="94" priority="126" operator="containsText" text="Alto">
      <formula>NOT(ISERROR(SEARCH("Alto",AH236)))</formula>
    </cfRule>
    <cfRule type="containsText" dxfId="93" priority="127" operator="containsText" text="Moderado">
      <formula>NOT(ISERROR(SEARCH("Moderado",AH236)))</formula>
    </cfRule>
    <cfRule type="containsText" dxfId="92" priority="128" operator="containsText" text="Bajo">
      <formula>NOT(ISERROR(SEARCH("Bajo",AH236)))</formula>
    </cfRule>
  </conditionalFormatting>
  <conditionalFormatting sqref="L236">
    <cfRule type="containsText" dxfId="91" priority="121" operator="containsText" text="Extremo">
      <formula>NOT(ISERROR(SEARCH("Extremo",L236)))</formula>
    </cfRule>
    <cfRule type="containsText" dxfId="90" priority="122" operator="containsText" text="Alto">
      <formula>NOT(ISERROR(SEARCH("Alto",L236)))</formula>
    </cfRule>
    <cfRule type="containsText" dxfId="89" priority="123" operator="containsText" text="Moderado">
      <formula>NOT(ISERROR(SEARCH("Moderado",L236)))</formula>
    </cfRule>
    <cfRule type="containsText" dxfId="88" priority="124" operator="containsText" text="Bajo">
      <formula>NOT(ISERROR(SEARCH("Bajo",L236)))</formula>
    </cfRule>
  </conditionalFormatting>
  <conditionalFormatting sqref="AH274">
    <cfRule type="containsText" dxfId="87" priority="85" operator="containsText" text="Extremo">
      <formula>NOT(ISERROR(SEARCH("Extremo",AH274)))</formula>
    </cfRule>
    <cfRule type="containsText" dxfId="86" priority="86" operator="containsText" text="Alto">
      <formula>NOT(ISERROR(SEARCH("Alto",AH274)))</formula>
    </cfRule>
    <cfRule type="containsText" dxfId="85" priority="87" operator="containsText" text="Moderado">
      <formula>NOT(ISERROR(SEARCH("Moderado",AH274)))</formula>
    </cfRule>
    <cfRule type="containsText" dxfId="84" priority="88" operator="containsText" text="Bajo">
      <formula>NOT(ISERROR(SEARCH("Bajo",AH274)))</formula>
    </cfRule>
  </conditionalFormatting>
  <conditionalFormatting sqref="L274">
    <cfRule type="containsText" dxfId="83" priority="81" operator="containsText" text="Extremo">
      <formula>NOT(ISERROR(SEARCH("Extremo",L274)))</formula>
    </cfRule>
    <cfRule type="containsText" dxfId="82" priority="82" operator="containsText" text="Alto">
      <formula>NOT(ISERROR(SEARCH("Alto",L274)))</formula>
    </cfRule>
    <cfRule type="containsText" dxfId="81" priority="83" operator="containsText" text="Moderado">
      <formula>NOT(ISERROR(SEARCH("Moderado",L274)))</formula>
    </cfRule>
    <cfRule type="containsText" dxfId="80" priority="84" operator="containsText" text="Bajo">
      <formula>NOT(ISERROR(SEARCH("Bajo",L274)))</formula>
    </cfRule>
  </conditionalFormatting>
  <conditionalFormatting sqref="AH293">
    <cfRule type="containsText" dxfId="79" priority="77" operator="containsText" text="Extremo">
      <formula>NOT(ISERROR(SEARCH("Extremo",AH293)))</formula>
    </cfRule>
    <cfRule type="containsText" dxfId="78" priority="78" operator="containsText" text="Alto">
      <formula>NOT(ISERROR(SEARCH("Alto",AH293)))</formula>
    </cfRule>
    <cfRule type="containsText" dxfId="77" priority="79" operator="containsText" text="Moderado">
      <formula>NOT(ISERROR(SEARCH("Moderado",AH293)))</formula>
    </cfRule>
    <cfRule type="containsText" dxfId="76" priority="80" operator="containsText" text="Bajo">
      <formula>NOT(ISERROR(SEARCH("Bajo",AH293)))</formula>
    </cfRule>
  </conditionalFormatting>
  <conditionalFormatting sqref="L293">
    <cfRule type="containsText" dxfId="75" priority="73" operator="containsText" text="Extremo">
      <formula>NOT(ISERROR(SEARCH("Extremo",L293)))</formula>
    </cfRule>
    <cfRule type="containsText" dxfId="74" priority="74" operator="containsText" text="Alto">
      <formula>NOT(ISERROR(SEARCH("Alto",L293)))</formula>
    </cfRule>
    <cfRule type="containsText" dxfId="73" priority="75" operator="containsText" text="Moderado">
      <formula>NOT(ISERROR(SEARCH("Moderado",L293)))</formula>
    </cfRule>
    <cfRule type="containsText" dxfId="72" priority="76" operator="containsText" text="Bajo">
      <formula>NOT(ISERROR(SEARCH("Bajo",L293)))</formula>
    </cfRule>
  </conditionalFormatting>
  <conditionalFormatting sqref="AH312">
    <cfRule type="containsText" dxfId="71" priority="69" operator="containsText" text="Extremo">
      <formula>NOT(ISERROR(SEARCH("Extremo",AH312)))</formula>
    </cfRule>
    <cfRule type="containsText" dxfId="70" priority="70" operator="containsText" text="Alto">
      <formula>NOT(ISERROR(SEARCH("Alto",AH312)))</formula>
    </cfRule>
    <cfRule type="containsText" dxfId="69" priority="71" operator="containsText" text="Moderado">
      <formula>NOT(ISERROR(SEARCH("Moderado",AH312)))</formula>
    </cfRule>
    <cfRule type="containsText" dxfId="68" priority="72" operator="containsText" text="Bajo">
      <formula>NOT(ISERROR(SEARCH("Bajo",AH312)))</formula>
    </cfRule>
  </conditionalFormatting>
  <conditionalFormatting sqref="L312">
    <cfRule type="containsText" dxfId="67" priority="65" operator="containsText" text="Extremo">
      <formula>NOT(ISERROR(SEARCH("Extremo",L312)))</formula>
    </cfRule>
    <cfRule type="containsText" dxfId="66" priority="66" operator="containsText" text="Alto">
      <formula>NOT(ISERROR(SEARCH("Alto",L312)))</formula>
    </cfRule>
    <cfRule type="containsText" dxfId="65" priority="67" operator="containsText" text="Moderado">
      <formula>NOT(ISERROR(SEARCH("Moderado",L312)))</formula>
    </cfRule>
    <cfRule type="containsText" dxfId="64" priority="68" operator="containsText" text="Bajo">
      <formula>NOT(ISERROR(SEARCH("Bajo",L312)))</formula>
    </cfRule>
  </conditionalFormatting>
  <conditionalFormatting sqref="AH331">
    <cfRule type="containsText" dxfId="63" priority="61" operator="containsText" text="Extremo">
      <formula>NOT(ISERROR(SEARCH("Extremo",AH331)))</formula>
    </cfRule>
    <cfRule type="containsText" dxfId="62" priority="62" operator="containsText" text="Alto">
      <formula>NOT(ISERROR(SEARCH("Alto",AH331)))</formula>
    </cfRule>
    <cfRule type="containsText" dxfId="61" priority="63" operator="containsText" text="Moderado">
      <formula>NOT(ISERROR(SEARCH("Moderado",AH331)))</formula>
    </cfRule>
    <cfRule type="containsText" dxfId="60" priority="64" operator="containsText" text="Bajo">
      <formula>NOT(ISERROR(SEARCH("Bajo",AH331)))</formula>
    </cfRule>
  </conditionalFormatting>
  <conditionalFormatting sqref="L331">
    <cfRule type="containsText" dxfId="59" priority="57" operator="containsText" text="Extremo">
      <formula>NOT(ISERROR(SEARCH("Extremo",L331)))</formula>
    </cfRule>
    <cfRule type="containsText" dxfId="58" priority="58" operator="containsText" text="Alto">
      <formula>NOT(ISERROR(SEARCH("Alto",L331)))</formula>
    </cfRule>
    <cfRule type="containsText" dxfId="57" priority="59" operator="containsText" text="Moderado">
      <formula>NOT(ISERROR(SEARCH("Moderado",L331)))</formula>
    </cfRule>
    <cfRule type="containsText" dxfId="56" priority="60" operator="containsText" text="Bajo">
      <formula>NOT(ISERROR(SEARCH("Bajo",L331)))</formula>
    </cfRule>
  </conditionalFormatting>
  <conditionalFormatting sqref="AH350">
    <cfRule type="containsText" dxfId="55" priority="53" operator="containsText" text="Extremo">
      <formula>NOT(ISERROR(SEARCH("Extremo",AH350)))</formula>
    </cfRule>
    <cfRule type="containsText" dxfId="54" priority="54" operator="containsText" text="Alto">
      <formula>NOT(ISERROR(SEARCH("Alto",AH350)))</formula>
    </cfRule>
    <cfRule type="containsText" dxfId="53" priority="55" operator="containsText" text="Moderado">
      <formula>NOT(ISERROR(SEARCH("Moderado",AH350)))</formula>
    </cfRule>
    <cfRule type="containsText" dxfId="52" priority="56" operator="containsText" text="Bajo">
      <formula>NOT(ISERROR(SEARCH("Bajo",AH350)))</formula>
    </cfRule>
  </conditionalFormatting>
  <conditionalFormatting sqref="L350">
    <cfRule type="containsText" dxfId="51" priority="49" operator="containsText" text="Extremo">
      <formula>NOT(ISERROR(SEARCH("Extremo",L350)))</formula>
    </cfRule>
    <cfRule type="containsText" dxfId="50" priority="50" operator="containsText" text="Alto">
      <formula>NOT(ISERROR(SEARCH("Alto",L350)))</formula>
    </cfRule>
    <cfRule type="containsText" dxfId="49" priority="51" operator="containsText" text="Moderado">
      <formula>NOT(ISERROR(SEARCH("Moderado",L350)))</formula>
    </cfRule>
    <cfRule type="containsText" dxfId="48" priority="52" operator="containsText" text="Bajo">
      <formula>NOT(ISERROR(SEARCH("Bajo",L350)))</formula>
    </cfRule>
  </conditionalFormatting>
  <conditionalFormatting sqref="AH369">
    <cfRule type="containsText" dxfId="47" priority="45" operator="containsText" text="Extremo">
      <formula>NOT(ISERROR(SEARCH("Extremo",AH369)))</formula>
    </cfRule>
    <cfRule type="containsText" dxfId="46" priority="46" operator="containsText" text="Alto">
      <formula>NOT(ISERROR(SEARCH("Alto",AH369)))</formula>
    </cfRule>
    <cfRule type="containsText" dxfId="45" priority="47" operator="containsText" text="Moderado">
      <formula>NOT(ISERROR(SEARCH("Moderado",AH369)))</formula>
    </cfRule>
    <cfRule type="containsText" dxfId="44" priority="48" operator="containsText" text="Bajo">
      <formula>NOT(ISERROR(SEARCH("Bajo",AH369)))</formula>
    </cfRule>
  </conditionalFormatting>
  <conditionalFormatting sqref="L369">
    <cfRule type="containsText" dxfId="43" priority="41" operator="containsText" text="Extremo">
      <formula>NOT(ISERROR(SEARCH("Extremo",L369)))</formula>
    </cfRule>
    <cfRule type="containsText" dxfId="42" priority="42" operator="containsText" text="Alto">
      <formula>NOT(ISERROR(SEARCH("Alto",L369)))</formula>
    </cfRule>
    <cfRule type="containsText" dxfId="41" priority="43" operator="containsText" text="Moderado">
      <formula>NOT(ISERROR(SEARCH("Moderado",L369)))</formula>
    </cfRule>
    <cfRule type="containsText" dxfId="40" priority="44" operator="containsText" text="Bajo">
      <formula>NOT(ISERROR(SEARCH("Bajo",L369)))</formula>
    </cfRule>
  </conditionalFormatting>
  <conditionalFormatting sqref="AH388">
    <cfRule type="containsText" dxfId="39" priority="37" operator="containsText" text="Extremo">
      <formula>NOT(ISERROR(SEARCH("Extremo",AH388)))</formula>
    </cfRule>
    <cfRule type="containsText" dxfId="38" priority="38" operator="containsText" text="Alto">
      <formula>NOT(ISERROR(SEARCH("Alto",AH388)))</formula>
    </cfRule>
    <cfRule type="containsText" dxfId="37" priority="39" operator="containsText" text="Moderado">
      <formula>NOT(ISERROR(SEARCH("Moderado",AH388)))</formula>
    </cfRule>
    <cfRule type="containsText" dxfId="36" priority="40" operator="containsText" text="Bajo">
      <formula>NOT(ISERROR(SEARCH("Bajo",AH388)))</formula>
    </cfRule>
  </conditionalFormatting>
  <conditionalFormatting sqref="L388">
    <cfRule type="containsText" dxfId="35" priority="33" operator="containsText" text="Extremo">
      <formula>NOT(ISERROR(SEARCH("Extremo",L388)))</formula>
    </cfRule>
    <cfRule type="containsText" dxfId="34" priority="34" operator="containsText" text="Alto">
      <formula>NOT(ISERROR(SEARCH("Alto",L388)))</formula>
    </cfRule>
    <cfRule type="containsText" dxfId="33" priority="35" operator="containsText" text="Moderado">
      <formula>NOT(ISERROR(SEARCH("Moderado",L388)))</formula>
    </cfRule>
    <cfRule type="containsText" dxfId="32" priority="36" operator="containsText" text="Bajo">
      <formula>NOT(ISERROR(SEARCH("Bajo",L388)))</formula>
    </cfRule>
  </conditionalFormatting>
  <conditionalFormatting sqref="AH418">
    <cfRule type="containsText" dxfId="31" priority="29" operator="containsText" text="Extremo">
      <formula>NOT(ISERROR(SEARCH("Extremo",AH418)))</formula>
    </cfRule>
    <cfRule type="containsText" dxfId="30" priority="30" operator="containsText" text="Alto">
      <formula>NOT(ISERROR(SEARCH("Alto",AH418)))</formula>
    </cfRule>
    <cfRule type="containsText" dxfId="29" priority="31" operator="containsText" text="Moderado">
      <formula>NOT(ISERROR(SEARCH("Moderado",AH418)))</formula>
    </cfRule>
    <cfRule type="containsText" dxfId="28" priority="32" operator="containsText" text="Bajo">
      <formula>NOT(ISERROR(SEARCH("Bajo",AH418)))</formula>
    </cfRule>
  </conditionalFormatting>
  <conditionalFormatting sqref="L418">
    <cfRule type="containsText" dxfId="27" priority="25" operator="containsText" text="Extremo">
      <formula>NOT(ISERROR(SEARCH("Extremo",L418)))</formula>
    </cfRule>
    <cfRule type="containsText" dxfId="26" priority="26" operator="containsText" text="Alto">
      <formula>NOT(ISERROR(SEARCH("Alto",L418)))</formula>
    </cfRule>
    <cfRule type="containsText" dxfId="25" priority="27" operator="containsText" text="Moderado">
      <formula>NOT(ISERROR(SEARCH("Moderado",L418)))</formula>
    </cfRule>
    <cfRule type="containsText" dxfId="24" priority="28" operator="containsText" text="Bajo">
      <formula>NOT(ISERROR(SEARCH("Bajo",L418)))</formula>
    </cfRule>
  </conditionalFormatting>
  <conditionalFormatting sqref="L437">
    <cfRule type="containsText" dxfId="23" priority="21" operator="containsText" text="Extremo">
      <formula>NOT(ISERROR(SEARCH("Extremo",L437)))</formula>
    </cfRule>
    <cfRule type="containsText" dxfId="22" priority="22" operator="containsText" text="Alto">
      <formula>NOT(ISERROR(SEARCH("Alto",L437)))</formula>
    </cfRule>
    <cfRule type="containsText" dxfId="21" priority="23" operator="containsText" text="Moderado">
      <formula>NOT(ISERROR(SEARCH("Moderado",L437)))</formula>
    </cfRule>
    <cfRule type="containsText" dxfId="20" priority="24" operator="containsText" text="Bajo">
      <formula>NOT(ISERROR(SEARCH("Bajo",L437)))</formula>
    </cfRule>
  </conditionalFormatting>
  <conditionalFormatting sqref="AH437">
    <cfRule type="containsText" dxfId="19" priority="17" operator="containsText" text="Extremo">
      <formula>NOT(ISERROR(SEARCH("Extremo",AH437)))</formula>
    </cfRule>
    <cfRule type="containsText" dxfId="18" priority="18" operator="containsText" text="Alto">
      <formula>NOT(ISERROR(SEARCH("Alto",AH437)))</formula>
    </cfRule>
    <cfRule type="containsText" dxfId="17" priority="19" operator="containsText" text="Moderado">
      <formula>NOT(ISERROR(SEARCH("Moderado",AH437)))</formula>
    </cfRule>
    <cfRule type="containsText" dxfId="16" priority="20" operator="containsText" text="Bajo">
      <formula>NOT(ISERROR(SEARCH("Bajo",AH437)))</formula>
    </cfRule>
  </conditionalFormatting>
  <conditionalFormatting sqref="L456">
    <cfRule type="containsText" dxfId="15" priority="13" operator="containsText" text="Extremo">
      <formula>NOT(ISERROR(SEARCH("Extremo",L456)))</formula>
    </cfRule>
    <cfRule type="containsText" dxfId="14" priority="14" operator="containsText" text="Alto">
      <formula>NOT(ISERROR(SEARCH("Alto",L456)))</formula>
    </cfRule>
    <cfRule type="containsText" dxfId="13" priority="15" operator="containsText" text="Moderado">
      <formula>NOT(ISERROR(SEARCH("Moderado",L456)))</formula>
    </cfRule>
    <cfRule type="containsText" dxfId="12" priority="16" operator="containsText" text="Bajo">
      <formula>NOT(ISERROR(SEARCH("Bajo",L456)))</formula>
    </cfRule>
  </conditionalFormatting>
  <conditionalFormatting sqref="AH456">
    <cfRule type="containsText" dxfId="11" priority="9" operator="containsText" text="Extremo">
      <formula>NOT(ISERROR(SEARCH("Extremo",AH456)))</formula>
    </cfRule>
    <cfRule type="containsText" dxfId="10" priority="10" operator="containsText" text="Alto">
      <formula>NOT(ISERROR(SEARCH("Alto",AH456)))</formula>
    </cfRule>
    <cfRule type="containsText" dxfId="9" priority="11" operator="containsText" text="Moderado">
      <formula>NOT(ISERROR(SEARCH("Moderado",AH456)))</formula>
    </cfRule>
    <cfRule type="containsText" dxfId="8" priority="12" operator="containsText" text="Bajo">
      <formula>NOT(ISERROR(SEARCH("Bajo",AH456)))</formula>
    </cfRule>
  </conditionalFormatting>
  <conditionalFormatting sqref="AH255">
    <cfRule type="containsText" dxfId="7" priority="5" operator="containsText" text="Extremo">
      <formula>NOT(ISERROR(SEARCH("Extremo",AH255)))</formula>
    </cfRule>
    <cfRule type="containsText" dxfId="6" priority="6" operator="containsText" text="Alto">
      <formula>NOT(ISERROR(SEARCH("Alto",AH255)))</formula>
    </cfRule>
    <cfRule type="containsText" dxfId="5" priority="7" operator="containsText" text="Moderado">
      <formula>NOT(ISERROR(SEARCH("Moderado",AH255)))</formula>
    </cfRule>
    <cfRule type="containsText" dxfId="4" priority="8" operator="containsText" text="Bajo">
      <formula>NOT(ISERROR(SEARCH("Bajo",AH255)))</formula>
    </cfRule>
  </conditionalFormatting>
  <conditionalFormatting sqref="L255">
    <cfRule type="containsText" dxfId="3" priority="1" operator="containsText" text="Extremo">
      <formula>NOT(ISERROR(SEARCH("Extremo",L255)))</formula>
    </cfRule>
    <cfRule type="containsText" dxfId="2" priority="2" operator="containsText" text="Alto">
      <formula>NOT(ISERROR(SEARCH("Alto",L255)))</formula>
    </cfRule>
    <cfRule type="containsText" dxfId="1" priority="3" operator="containsText" text="Moderado">
      <formula>NOT(ISERROR(SEARCH("Moderado",L255)))</formula>
    </cfRule>
    <cfRule type="containsText" dxfId="0" priority="4" operator="containsText" text="Bajo">
      <formula>NOT(ISERROR(SEARCH("Bajo",L255)))</formula>
    </cfRule>
  </conditionalFormatting>
  <printOptions horizontalCentered="1" verticalCentered="1"/>
  <pageMargins left="0" right="0" top="1.5354330708661419" bottom="0" header="0.31496062992125984" footer="0.31496062992125984"/>
  <pageSetup paperSize="5" scale="38" fitToWidth="2" fitToHeight="12" orientation="landscape" r:id="rId1"/>
  <headerFooter>
    <oddHeader>&amp;C&amp;G</oddHeader>
  </headerFooter>
  <colBreaks count="3" manualBreakCount="3">
    <brk id="13" max="1048575" man="1"/>
    <brk id="24" max="1048575" man="1"/>
    <brk id="40" max="1048575" man="1"/>
  </colBreaks>
  <drawing r:id="rId2"/>
  <legacyDrawing r:id="rId3"/>
  <legacyDrawingHF r:id="rId4"/>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600-000002000000}">
          <x14:formula1>
            <xm:f>'\Users\ferrocarrilerosolitario\Library\Containers\com.microsoft.Excel\Data\Documents\D:\LHERRERA\Documents\OAP desde 2012\2019\PAAC\consolidado 6 componentes\[PAAC 2019 ene29 ajustado gestion contractual directora.xlsx]DATOS'!#REF!</xm:f>
          </x14:formula1>
          <xm:sqref>BA16 BE8 BA8 BE16 BA35 BE27 BA27 BE35 BA54 BE46 BA46 BE54 BA73 BE65 BA65 BE73 BA92 BE84 BA84 BE92 BA111 BE103 BA103 BE111 BA130 BE122 BA122 BE130 BA149 BE141 BA141 BE149 BA168 BE160 BA160 BE168 BA187 BE179 BA179 BE187 BA206 BE198 BA198 BE206 BA225 BE217 BA217 BE225 BA244 BE236 BA236 BE244 BA263 BE255 BA255 BE263 BA282 BE274 BA274 BE282</xm:sqref>
        </x14:dataValidation>
        <x14:dataValidation type="list" allowBlank="1" showInputMessage="1" showErrorMessage="1" xr:uid="{9E02752C-ED0D-4206-B466-07AF3520E98D}">
          <x14:formula1>
            <xm:f>DATOS!$E$2:$E$3</xm:f>
          </x14:formula1>
          <xm:sqref>Q57</xm:sqref>
        </x14:dataValidation>
        <x14:dataValidation type="list" allowBlank="1" showInputMessage="1" showErrorMessage="1" xr:uid="{031A3217-BD0E-4D71-8AD1-05D48423B5F6}">
          <x14:formula1>
            <xm:f>DATOS!$E$4:$E$5</xm:f>
          </x14:formula1>
          <xm:sqref>Q58</xm:sqref>
        </x14:dataValidation>
        <x14:dataValidation type="list" allowBlank="1" showInputMessage="1" showErrorMessage="1" xr:uid="{4B0ABE8D-7170-4B2A-9993-35525C86E91D}">
          <x14:formula1>
            <xm:f>DATOS!$E$6:$E$7</xm:f>
          </x14:formula1>
          <xm:sqref>Q59</xm:sqref>
        </x14:dataValidation>
        <x14:dataValidation type="list" allowBlank="1" showInputMessage="1" showErrorMessage="1" xr:uid="{73509F50-D241-4668-80CF-73A76E7B69EC}">
          <x14:formula1>
            <xm:f>DATOS!$E$8:$E$10</xm:f>
          </x14:formula1>
          <xm:sqref>Q60</xm:sqref>
        </x14:dataValidation>
        <x14:dataValidation type="list" allowBlank="1" showInputMessage="1" showErrorMessage="1" xr:uid="{943ACC88-D685-4082-97F5-ED9977A97D06}">
          <x14:formula1>
            <xm:f>DATOS!$E$13:$E$14</xm:f>
          </x14:formula1>
          <xm:sqref>Q62</xm:sqref>
        </x14:dataValidation>
        <x14:dataValidation type="list" allowBlank="1" showInputMessage="1" showErrorMessage="1" xr:uid="{7214948C-754F-4F05-B57E-E08BE5B3C892}">
          <x14:formula1>
            <xm:f>DATOS!$E$15:$E$17</xm:f>
          </x14:formula1>
          <xm:sqref>Q63</xm:sqref>
        </x14:dataValidation>
        <x14:dataValidation type="list" allowBlank="1" showInputMessage="1" showErrorMessage="1" xr:uid="{D610A8FA-22E6-4414-A4FD-873B8199BB29}">
          <x14:formula1>
            <xm:f>DATOS!$G$2:$G$3</xm:f>
          </x14:formula1>
          <xm:sqref>O46:O64 O160:O178</xm:sqref>
        </x14:dataValidation>
        <x14:dataValidation type="list" allowBlank="1" showInputMessage="1" showErrorMessage="1" xr:uid="{B9CAF8F3-44F5-4D5D-8F20-E7EFC035A962}">
          <x14:formula1>
            <xm:f>DATOS!$A$2:$A$14</xm:f>
          </x14:formula1>
          <xm:sqref>D160:D178</xm:sqref>
        </x14:dataValidation>
        <x14:dataValidation type="list" allowBlank="1" showInputMessage="1" showErrorMessage="1" xr:uid="{B73BF3D7-CDFB-4BBB-9CB3-DDFD06759106}">
          <x14:formula1>
            <xm:f>DATOS!$B$2:$B$6</xm:f>
          </x14:formula1>
          <xm:sqref>G160:G178</xm:sqref>
        </x14:dataValidation>
        <x14:dataValidation type="list" allowBlank="1" showInputMessage="1" showErrorMessage="1" xr:uid="{4590F0BE-9228-429F-AD5C-44FAC98C372C}">
          <x14:formula1>
            <xm:f>DATOS!$D$2:$D$3</xm:f>
          </x14:formula1>
          <xm:sqref>I178</xm:sqref>
        </x14:dataValidation>
        <x14:dataValidation type="list" allowBlank="1" showInputMessage="1" showErrorMessage="1" xr:uid="{7B5384E3-BE8F-47D4-9812-BCB45467A5CB}">
          <x14:formula1>
            <xm:f>DATOS!$E$11:$E$12</xm:f>
          </x14:formula1>
          <xm:sqref>Q61</xm:sqref>
        </x14:dataValidation>
        <x14:dataValidation type="list" allowBlank="1" showInputMessage="1" showErrorMessage="1" xr:uid="{BAF499D6-85C3-4BE6-8C9F-620266EEA3CF}">
          <x14:formula1>
            <xm:f>DATOS!$E$24:$E$26</xm:f>
          </x14:formula1>
          <xm:sqref>U160 U46 U57:U64 U171:U178</xm:sqref>
        </x14:dataValidation>
        <x14:dataValidation type="list" allowBlank="1" showInputMessage="1" showErrorMessage="1" xr:uid="{81098BA6-250B-4A08-B64F-6E89E0FAEFD2}">
          <x14:formula1>
            <xm:f>DATOS!$G$24:$G$25</xm:f>
          </x14:formula1>
          <xm:sqref>AC46:AC64 AC160:AC178</xm:sqref>
        </x14:dataValidation>
        <x14:dataValidation type="list" allowBlank="1" showInputMessage="1" showErrorMessage="1" xr:uid="{8C38535A-CE89-409E-8727-E654364CC5B8}">
          <x14:formula1>
            <xm:f>DATOS!$H$24:$H$26</xm:f>
          </x14:formula1>
          <xm:sqref>AD46:AD64 AD160:AD178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30F0-1A45-473B-9061-93C1530AD2B4}">
  <dimension ref="A1:O17"/>
  <sheetViews>
    <sheetView topLeftCell="G9" workbookViewId="0">
      <selection activeCell="H9" sqref="H9:I9"/>
    </sheetView>
  </sheetViews>
  <sheetFormatPr baseColWidth="10" defaultRowHeight="15"/>
  <cols>
    <col min="3" max="3" width="24.42578125" customWidth="1"/>
    <col min="4" max="4" width="27" customWidth="1"/>
    <col min="5" max="5" width="55.42578125" customWidth="1"/>
    <col min="6" max="6" width="58.85546875" customWidth="1"/>
    <col min="7" max="7" width="54.42578125" customWidth="1"/>
    <col min="8" max="8" width="10.42578125" customWidth="1"/>
    <col min="9" max="9" width="16.42578125" customWidth="1"/>
    <col min="10" max="10" width="20.28515625" customWidth="1"/>
    <col min="11" max="11" width="18.42578125" customWidth="1"/>
    <col min="12" max="12" width="22" customWidth="1"/>
    <col min="14" max="14" width="21.7109375" customWidth="1"/>
    <col min="15" max="15" width="27.140625" bestFit="1" customWidth="1"/>
  </cols>
  <sheetData>
    <row r="1" spans="1:15" ht="18" customHeight="1">
      <c r="A1" s="1063" t="s">
        <v>926</v>
      </c>
      <c r="B1" s="1063"/>
      <c r="C1" s="1063"/>
      <c r="D1" s="1063"/>
      <c r="E1" s="1063"/>
      <c r="F1" s="1063"/>
      <c r="G1" s="1063"/>
      <c r="H1" s="1063"/>
      <c r="I1" s="1063"/>
      <c r="J1" s="1063"/>
      <c r="K1" s="1063"/>
      <c r="L1" s="1063"/>
      <c r="M1" s="1063"/>
      <c r="N1" s="1063"/>
      <c r="O1" s="1063"/>
    </row>
    <row r="2" spans="1:15" ht="18" customHeight="1">
      <c r="A2" s="1064"/>
      <c r="B2" s="1064"/>
      <c r="C2" s="1064"/>
      <c r="D2" s="1064"/>
      <c r="E2" s="1064"/>
      <c r="F2" s="1064"/>
      <c r="G2" s="1064"/>
      <c r="H2" s="1064"/>
      <c r="I2" s="1064"/>
      <c r="J2" s="1064"/>
      <c r="K2" s="1064"/>
      <c r="L2" s="1064"/>
      <c r="M2" s="1064"/>
      <c r="N2" s="1064"/>
      <c r="O2" s="1064"/>
    </row>
    <row r="3" spans="1:15" ht="18" customHeight="1">
      <c r="A3" s="1064"/>
      <c r="B3" s="1064"/>
      <c r="C3" s="1064"/>
      <c r="D3" s="1064"/>
      <c r="E3" s="1064"/>
      <c r="F3" s="1064"/>
      <c r="G3" s="1064"/>
      <c r="H3" s="1064"/>
      <c r="I3" s="1064"/>
      <c r="J3" s="1064"/>
      <c r="K3" s="1064"/>
      <c r="L3" s="1064"/>
      <c r="M3" s="1064"/>
      <c r="N3" s="1064"/>
      <c r="O3" s="1064"/>
    </row>
    <row r="4" spans="1:15" ht="18" customHeight="1">
      <c r="A4" s="1065"/>
      <c r="B4" s="1065"/>
      <c r="C4" s="1065"/>
      <c r="D4" s="1065"/>
      <c r="E4" s="1065"/>
      <c r="F4" s="1065"/>
      <c r="G4" s="1065"/>
      <c r="H4" s="1065"/>
      <c r="I4" s="1065"/>
      <c r="J4" s="1065"/>
      <c r="K4" s="1065"/>
      <c r="L4" s="1065"/>
      <c r="M4" s="1065"/>
      <c r="N4" s="1065"/>
      <c r="O4" s="1065"/>
    </row>
    <row r="5" spans="1:15" ht="31.5" customHeight="1">
      <c r="A5" s="1066" t="s">
        <v>144</v>
      </c>
      <c r="B5" s="1066"/>
      <c r="C5" s="1066"/>
      <c r="D5" s="1066" t="s">
        <v>143</v>
      </c>
      <c r="E5" s="1066"/>
      <c r="F5" s="1066"/>
      <c r="G5" s="1066"/>
      <c r="H5" s="1066"/>
      <c r="I5" s="1066"/>
      <c r="J5" s="1066"/>
      <c r="K5" s="1066"/>
      <c r="L5" s="1066" t="s">
        <v>142</v>
      </c>
      <c r="M5" s="1066"/>
      <c r="N5" s="1066"/>
      <c r="O5" s="1066"/>
    </row>
    <row r="6" spans="1:15" ht="31.5" customHeight="1">
      <c r="A6" s="249" t="s">
        <v>141</v>
      </c>
      <c r="B6" s="249" t="s">
        <v>140</v>
      </c>
      <c r="C6" s="250" t="s">
        <v>139</v>
      </c>
      <c r="D6" s="250" t="s">
        <v>138</v>
      </c>
      <c r="E6" s="250" t="s">
        <v>505</v>
      </c>
      <c r="F6" s="250" t="s">
        <v>137</v>
      </c>
      <c r="G6" s="250" t="s">
        <v>136</v>
      </c>
      <c r="H6" s="1067" t="s">
        <v>135</v>
      </c>
      <c r="I6" s="1067"/>
      <c r="J6" s="250" t="s">
        <v>134</v>
      </c>
      <c r="K6" s="250" t="s">
        <v>133</v>
      </c>
      <c r="L6" s="250" t="s">
        <v>127</v>
      </c>
      <c r="M6" s="250" t="s">
        <v>132</v>
      </c>
      <c r="N6" s="250" t="s">
        <v>131</v>
      </c>
      <c r="O6" s="250" t="s">
        <v>74</v>
      </c>
    </row>
    <row r="7" spans="1:15" ht="83.25" customHeight="1">
      <c r="A7" s="223" t="s">
        <v>790</v>
      </c>
      <c r="B7" s="224">
        <v>2500</v>
      </c>
      <c r="C7" s="223" t="s">
        <v>791</v>
      </c>
      <c r="D7" s="260" t="s">
        <v>792</v>
      </c>
      <c r="E7" s="223" t="s">
        <v>793</v>
      </c>
      <c r="F7" s="261" t="s">
        <v>794</v>
      </c>
      <c r="G7" s="261" t="s">
        <v>932</v>
      </c>
      <c r="H7" s="1068" t="s">
        <v>1044</v>
      </c>
      <c r="I7" s="1069"/>
      <c r="J7" s="237" t="s">
        <v>796</v>
      </c>
      <c r="K7" s="237" t="s">
        <v>797</v>
      </c>
      <c r="L7" s="225" t="s">
        <v>798</v>
      </c>
      <c r="M7" s="226">
        <v>44214</v>
      </c>
      <c r="N7" s="226">
        <v>44469</v>
      </c>
      <c r="O7" s="227" t="s">
        <v>799</v>
      </c>
    </row>
    <row r="8" spans="1:15" ht="83.25" customHeight="1">
      <c r="A8" s="223" t="s">
        <v>800</v>
      </c>
      <c r="B8" s="224">
        <v>2500</v>
      </c>
      <c r="C8" s="223" t="s">
        <v>801</v>
      </c>
      <c r="D8" s="260" t="s">
        <v>802</v>
      </c>
      <c r="E8" s="223" t="s">
        <v>793</v>
      </c>
      <c r="F8" s="261" t="s">
        <v>794</v>
      </c>
      <c r="G8" s="261" t="s">
        <v>932</v>
      </c>
      <c r="H8" s="1068" t="s">
        <v>1044</v>
      </c>
      <c r="I8" s="1069" t="s">
        <v>795</v>
      </c>
      <c r="J8" s="237" t="s">
        <v>796</v>
      </c>
      <c r="K8" s="237" t="s">
        <v>797</v>
      </c>
      <c r="L8" s="225" t="s">
        <v>798</v>
      </c>
      <c r="M8" s="226">
        <v>44214</v>
      </c>
      <c r="N8" s="226">
        <v>44469</v>
      </c>
      <c r="O8" s="227" t="s">
        <v>799</v>
      </c>
    </row>
    <row r="9" spans="1:15" ht="83.25" customHeight="1">
      <c r="A9" s="223" t="s">
        <v>800</v>
      </c>
      <c r="B9" s="224">
        <v>2500</v>
      </c>
      <c r="C9" s="223" t="s">
        <v>803</v>
      </c>
      <c r="D9" s="260" t="s">
        <v>802</v>
      </c>
      <c r="E9" s="223" t="s">
        <v>793</v>
      </c>
      <c r="F9" s="261" t="s">
        <v>794</v>
      </c>
      <c r="G9" s="261" t="s">
        <v>932</v>
      </c>
      <c r="H9" s="1068" t="s">
        <v>1044</v>
      </c>
      <c r="I9" s="1069" t="s">
        <v>795</v>
      </c>
      <c r="J9" s="237" t="s">
        <v>796</v>
      </c>
      <c r="K9" s="237" t="s">
        <v>797</v>
      </c>
      <c r="L9" s="225" t="s">
        <v>798</v>
      </c>
      <c r="M9" s="226">
        <v>44214</v>
      </c>
      <c r="N9" s="226">
        <v>44469</v>
      </c>
      <c r="O9" s="227" t="s">
        <v>799</v>
      </c>
    </row>
    <row r="10" spans="1:15" ht="83.25" customHeight="1">
      <c r="A10" s="223" t="s">
        <v>800</v>
      </c>
      <c r="B10" s="224">
        <v>2500</v>
      </c>
      <c r="C10" s="223" t="s">
        <v>804</v>
      </c>
      <c r="D10" s="260" t="s">
        <v>802</v>
      </c>
      <c r="E10" s="223" t="s">
        <v>793</v>
      </c>
      <c r="F10" s="261" t="s">
        <v>794</v>
      </c>
      <c r="G10" s="261" t="s">
        <v>932</v>
      </c>
      <c r="H10" s="1068" t="s">
        <v>1045</v>
      </c>
      <c r="I10" s="1069" t="s">
        <v>795</v>
      </c>
      <c r="J10" s="237" t="s">
        <v>796</v>
      </c>
      <c r="K10" s="237" t="s">
        <v>797</v>
      </c>
      <c r="L10" s="225" t="s">
        <v>798</v>
      </c>
      <c r="M10" s="226">
        <v>44214</v>
      </c>
      <c r="N10" s="226">
        <v>44469</v>
      </c>
      <c r="O10" s="227" t="s">
        <v>799</v>
      </c>
    </row>
    <row r="11" spans="1:15" ht="83.25" customHeight="1">
      <c r="A11" s="223" t="s">
        <v>800</v>
      </c>
      <c r="B11" s="224">
        <v>2500</v>
      </c>
      <c r="C11" s="223" t="s">
        <v>805</v>
      </c>
      <c r="D11" s="260" t="s">
        <v>802</v>
      </c>
      <c r="E11" s="223" t="s">
        <v>793</v>
      </c>
      <c r="F11" s="261" t="s">
        <v>794</v>
      </c>
      <c r="G11" s="261" t="s">
        <v>932</v>
      </c>
      <c r="H11" s="1062" t="s">
        <v>1044</v>
      </c>
      <c r="I11" s="1062" t="s">
        <v>795</v>
      </c>
      <c r="J11" s="237" t="s">
        <v>796</v>
      </c>
      <c r="K11" s="228" t="s">
        <v>806</v>
      </c>
      <c r="L11" s="225" t="s">
        <v>798</v>
      </c>
      <c r="M11" s="226">
        <v>44214</v>
      </c>
      <c r="N11" s="226">
        <v>44469</v>
      </c>
      <c r="O11" s="227" t="s">
        <v>799</v>
      </c>
    </row>
    <row r="12" spans="1:15" ht="117" customHeight="1">
      <c r="A12" s="223" t="s">
        <v>800</v>
      </c>
      <c r="B12" s="262">
        <v>3500</v>
      </c>
      <c r="C12" s="263" t="s">
        <v>933</v>
      </c>
      <c r="D12" s="260" t="s">
        <v>802</v>
      </c>
      <c r="E12" s="263" t="s">
        <v>934</v>
      </c>
      <c r="F12" s="263" t="s">
        <v>935</v>
      </c>
      <c r="G12" s="263" t="s">
        <v>936</v>
      </c>
      <c r="H12" s="1060" t="s">
        <v>937</v>
      </c>
      <c r="I12" s="1061"/>
      <c r="J12" s="264" t="s">
        <v>938</v>
      </c>
      <c r="K12" s="228" t="s">
        <v>939</v>
      </c>
      <c r="L12" s="225" t="s">
        <v>798</v>
      </c>
      <c r="M12" s="226">
        <v>44215</v>
      </c>
      <c r="N12" s="226">
        <v>44469</v>
      </c>
      <c r="O12" s="265" t="s">
        <v>940</v>
      </c>
    </row>
    <row r="13" spans="1:15" ht="31.5" customHeight="1">
      <c r="A13" s="266"/>
      <c r="B13" s="266"/>
      <c r="C13" s="266"/>
      <c r="D13" s="266"/>
      <c r="E13" s="266"/>
      <c r="F13" s="266"/>
      <c r="G13" s="267"/>
      <c r="H13" s="266"/>
      <c r="I13" s="266"/>
      <c r="J13" s="266"/>
      <c r="K13" s="266"/>
      <c r="L13" s="266"/>
      <c r="M13" s="268"/>
      <c r="N13" s="268"/>
      <c r="O13" s="266"/>
    </row>
    <row r="14" spans="1:15" ht="31.5" customHeight="1"/>
    <row r="15" spans="1:15" ht="31.5" customHeight="1"/>
    <row r="16" spans="1:15" ht="31.5" customHeight="1"/>
    <row r="17" ht="31.5" customHeight="1"/>
  </sheetData>
  <mergeCells count="13">
    <mergeCell ref="H12:I12"/>
    <mergeCell ref="H11:I11"/>
    <mergeCell ref="A1:O1"/>
    <mergeCell ref="A2:O3"/>
    <mergeCell ref="A4:O4"/>
    <mergeCell ref="A5:C5"/>
    <mergeCell ref="D5:K5"/>
    <mergeCell ref="L5:O5"/>
    <mergeCell ref="H6:I6"/>
    <mergeCell ref="H7:I7"/>
    <mergeCell ref="H8:I8"/>
    <mergeCell ref="H9:I9"/>
    <mergeCell ref="H10:I10"/>
  </mergeCells>
  <dataValidations count="2">
    <dataValidation type="list" allowBlank="1" showInputMessage="1" showErrorMessage="1" sqref="B7:B11" xr:uid="{82138D18-49C9-49B3-88DC-9A51BD01909D}">
      <formula1>CodArea</formula1>
    </dataValidation>
    <dataValidation type="list" allowBlank="1" showInputMessage="1" showErrorMessage="1" sqref="A7:A12" xr:uid="{5B40D25D-C5E7-4243-B0DB-A2BE5AFF2420}">
      <formula1>Perfil</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21"/>
  <sheetViews>
    <sheetView zoomScale="90" zoomScaleNormal="90" workbookViewId="0">
      <selection activeCell="D14" sqref="D14"/>
    </sheetView>
  </sheetViews>
  <sheetFormatPr baseColWidth="10" defaultColWidth="11.42578125" defaultRowHeight="12"/>
  <cols>
    <col min="1" max="1" width="4.7109375" style="19" customWidth="1"/>
    <col min="2" max="2" width="22.42578125" style="23" customWidth="1"/>
    <col min="3" max="3" width="4.42578125" style="22" customWidth="1"/>
    <col min="4" max="4" width="31.85546875" style="21" customWidth="1"/>
    <col min="5" max="5" width="36.140625" style="21" customWidth="1"/>
    <col min="6" max="6" width="39.42578125" style="21" customWidth="1"/>
    <col min="7" max="7" width="24.85546875" style="21" customWidth="1"/>
    <col min="8" max="8" width="27.42578125" style="21" customWidth="1"/>
    <col min="9" max="9" width="11.42578125" style="20" customWidth="1"/>
    <col min="10" max="10" width="15.140625" style="19" customWidth="1"/>
    <col min="11" max="11" width="12.42578125" style="19" customWidth="1"/>
    <col min="12" max="12" width="13.85546875" style="19" customWidth="1"/>
    <col min="13" max="13" width="20.85546875" style="19" customWidth="1"/>
    <col min="14" max="16384" width="11.42578125" style="19"/>
  </cols>
  <sheetData>
    <row r="1" spans="2:13" ht="39" customHeight="1">
      <c r="B1" s="1071" t="s">
        <v>924</v>
      </c>
      <c r="C1" s="1071"/>
      <c r="D1" s="1071"/>
      <c r="E1" s="1071"/>
      <c r="F1" s="1071"/>
      <c r="G1" s="1071"/>
      <c r="H1" s="1071"/>
      <c r="I1" s="1071"/>
      <c r="J1" s="1071"/>
      <c r="K1" s="1071"/>
      <c r="L1" s="1071"/>
      <c r="M1" s="1071"/>
    </row>
    <row r="2" spans="2:13" ht="30" customHeight="1">
      <c r="B2" s="247"/>
      <c r="C2" s="1072" t="s">
        <v>925</v>
      </c>
      <c r="D2" s="1072"/>
      <c r="E2" s="1072"/>
      <c r="F2" s="1072"/>
      <c r="G2" s="1072"/>
      <c r="H2" s="1072"/>
      <c r="I2" s="1073" t="s">
        <v>569</v>
      </c>
      <c r="J2" s="1073"/>
      <c r="K2" s="1073"/>
      <c r="L2" s="1073"/>
      <c r="M2" s="1073"/>
    </row>
    <row r="3" spans="2:13" ht="42.75" customHeight="1">
      <c r="B3" s="153" t="s">
        <v>113</v>
      </c>
      <c r="C3" s="1072" t="s">
        <v>112</v>
      </c>
      <c r="D3" s="1072"/>
      <c r="E3" s="153" t="s">
        <v>111</v>
      </c>
      <c r="F3" s="153" t="s">
        <v>127</v>
      </c>
      <c r="G3" s="153" t="s">
        <v>74</v>
      </c>
      <c r="H3" s="153" t="s">
        <v>110</v>
      </c>
      <c r="I3" s="248" t="s">
        <v>109</v>
      </c>
      <c r="J3" s="248" t="s">
        <v>108</v>
      </c>
      <c r="K3" s="248" t="s">
        <v>107</v>
      </c>
      <c r="L3" s="248" t="s">
        <v>106</v>
      </c>
      <c r="M3" s="248" t="s">
        <v>105</v>
      </c>
    </row>
    <row r="4" spans="2:13" ht="99.75" customHeight="1">
      <c r="B4" s="1070" t="s">
        <v>104</v>
      </c>
      <c r="C4" s="205" t="s">
        <v>125</v>
      </c>
      <c r="D4" s="206" t="s">
        <v>683</v>
      </c>
      <c r="E4" s="206" t="s">
        <v>684</v>
      </c>
      <c r="F4" s="206" t="s">
        <v>685</v>
      </c>
      <c r="G4" s="206" t="s">
        <v>686</v>
      </c>
      <c r="H4" s="206" t="s">
        <v>687</v>
      </c>
      <c r="I4" s="154"/>
      <c r="J4" s="24"/>
      <c r="K4" s="24"/>
      <c r="L4" s="24"/>
      <c r="M4" s="24"/>
    </row>
    <row r="5" spans="2:13" ht="99.75" customHeight="1">
      <c r="B5" s="1070"/>
      <c r="C5" s="205" t="s">
        <v>124</v>
      </c>
      <c r="D5" s="206" t="s">
        <v>688</v>
      </c>
      <c r="E5" s="206" t="s">
        <v>689</v>
      </c>
      <c r="F5" s="206" t="s">
        <v>690</v>
      </c>
      <c r="G5" s="206" t="s">
        <v>691</v>
      </c>
      <c r="H5" s="206" t="s">
        <v>687</v>
      </c>
      <c r="I5" s="154"/>
      <c r="J5" s="24"/>
      <c r="K5" s="24"/>
      <c r="L5" s="24"/>
      <c r="M5" s="24"/>
    </row>
    <row r="6" spans="2:13" ht="142.5" customHeight="1">
      <c r="B6" s="1070" t="s">
        <v>103</v>
      </c>
      <c r="C6" s="205" t="s">
        <v>122</v>
      </c>
      <c r="D6" s="206" t="s">
        <v>692</v>
      </c>
      <c r="E6" s="206" t="s">
        <v>693</v>
      </c>
      <c r="F6" s="206" t="s">
        <v>694</v>
      </c>
      <c r="G6" s="206" t="s">
        <v>695</v>
      </c>
      <c r="H6" s="206" t="s">
        <v>687</v>
      </c>
      <c r="I6" s="154"/>
      <c r="J6" s="24"/>
      <c r="K6" s="24"/>
      <c r="L6" s="24"/>
      <c r="M6" s="24"/>
    </row>
    <row r="7" spans="2:13" ht="100.5" customHeight="1">
      <c r="B7" s="1070"/>
      <c r="C7" s="205" t="s">
        <v>121</v>
      </c>
      <c r="D7" s="206" t="s">
        <v>696</v>
      </c>
      <c r="E7" s="206" t="s">
        <v>697</v>
      </c>
      <c r="F7" s="206" t="s">
        <v>698</v>
      </c>
      <c r="G7" s="206" t="s">
        <v>699</v>
      </c>
      <c r="H7" s="206" t="s">
        <v>700</v>
      </c>
      <c r="I7" s="154"/>
      <c r="J7" s="24"/>
      <c r="K7" s="24"/>
      <c r="L7" s="24"/>
      <c r="M7" s="24"/>
    </row>
    <row r="8" spans="2:13" ht="100.5" customHeight="1">
      <c r="B8" s="1070"/>
      <c r="C8" s="205" t="s">
        <v>570</v>
      </c>
      <c r="D8" s="206" t="s">
        <v>701</v>
      </c>
      <c r="E8" s="206" t="s">
        <v>1046</v>
      </c>
      <c r="F8" s="206" t="s">
        <v>1047</v>
      </c>
      <c r="G8" s="206" t="s">
        <v>702</v>
      </c>
      <c r="H8" s="206" t="s">
        <v>687</v>
      </c>
      <c r="I8" s="154"/>
      <c r="J8" s="24"/>
      <c r="K8" s="24"/>
      <c r="L8" s="24"/>
      <c r="M8" s="24"/>
    </row>
    <row r="9" spans="2:13" ht="67.5" customHeight="1">
      <c r="B9" s="1070"/>
      <c r="C9" s="205" t="s">
        <v>677</v>
      </c>
      <c r="D9" s="207" t="s">
        <v>703</v>
      </c>
      <c r="E9" s="207" t="s">
        <v>1048</v>
      </c>
      <c r="F9" s="206" t="s">
        <v>704</v>
      </c>
      <c r="G9" s="208" t="s">
        <v>705</v>
      </c>
      <c r="H9" s="206" t="s">
        <v>687</v>
      </c>
      <c r="I9" s="154"/>
      <c r="J9" s="24"/>
      <c r="K9" s="24"/>
      <c r="L9" s="24"/>
      <c r="M9" s="24"/>
    </row>
    <row r="10" spans="2:13" ht="75.75" customHeight="1">
      <c r="B10" s="1070" t="s">
        <v>102</v>
      </c>
      <c r="C10" s="205" t="s">
        <v>119</v>
      </c>
      <c r="D10" s="158" t="s">
        <v>706</v>
      </c>
      <c r="E10" s="158" t="s">
        <v>707</v>
      </c>
      <c r="F10" s="158" t="s">
        <v>708</v>
      </c>
      <c r="G10" s="155" t="s">
        <v>1049</v>
      </c>
      <c r="H10" s="158" t="s">
        <v>709</v>
      </c>
      <c r="I10" s="154"/>
      <c r="J10" s="24"/>
      <c r="K10" s="24"/>
      <c r="L10" s="24"/>
      <c r="M10" s="24"/>
    </row>
    <row r="11" spans="2:13" ht="133.5" customHeight="1">
      <c r="B11" s="1070"/>
      <c r="C11" s="205" t="s">
        <v>155</v>
      </c>
      <c r="D11" s="206" t="s">
        <v>710</v>
      </c>
      <c r="E11" s="206" t="s">
        <v>711</v>
      </c>
      <c r="F11" s="206" t="s">
        <v>712</v>
      </c>
      <c r="G11" s="206" t="s">
        <v>713</v>
      </c>
      <c r="H11" s="206" t="s">
        <v>714</v>
      </c>
      <c r="I11" s="154"/>
      <c r="J11" s="24"/>
      <c r="K11" s="24"/>
      <c r="L11" s="24"/>
      <c r="M11" s="24"/>
    </row>
    <row r="12" spans="2:13" ht="133.5" customHeight="1">
      <c r="B12" s="1070"/>
      <c r="C12" s="205" t="s">
        <v>162</v>
      </c>
      <c r="D12" s="206" t="s">
        <v>715</v>
      </c>
      <c r="E12" s="206" t="s">
        <v>716</v>
      </c>
      <c r="F12" s="206" t="s">
        <v>717</v>
      </c>
      <c r="G12" s="206" t="s">
        <v>718</v>
      </c>
      <c r="H12" s="206" t="s">
        <v>719</v>
      </c>
      <c r="I12" s="154"/>
      <c r="J12" s="24"/>
      <c r="K12" s="24"/>
      <c r="L12" s="24"/>
      <c r="M12" s="24"/>
    </row>
    <row r="13" spans="2:13" ht="55.5" customHeight="1">
      <c r="B13" s="1070"/>
      <c r="C13" s="245" t="s">
        <v>567</v>
      </c>
      <c r="D13" s="246" t="s">
        <v>720</v>
      </c>
      <c r="E13" s="246" t="s">
        <v>721</v>
      </c>
      <c r="F13" s="246" t="s">
        <v>722</v>
      </c>
      <c r="G13" s="246" t="s">
        <v>723</v>
      </c>
      <c r="H13" s="246" t="s">
        <v>724</v>
      </c>
      <c r="I13" s="154"/>
      <c r="J13" s="24"/>
      <c r="K13" s="24"/>
      <c r="L13" s="24"/>
      <c r="M13" s="24"/>
    </row>
    <row r="14" spans="2:13" ht="60" customHeight="1">
      <c r="B14" s="1070" t="s">
        <v>101</v>
      </c>
      <c r="C14" s="205" t="s">
        <v>117</v>
      </c>
      <c r="D14" s="206" t="s">
        <v>1050</v>
      </c>
      <c r="E14" s="206" t="s">
        <v>725</v>
      </c>
      <c r="F14" s="206" t="s">
        <v>1051</v>
      </c>
      <c r="G14" s="206" t="s">
        <v>726</v>
      </c>
      <c r="H14" s="206" t="s">
        <v>727</v>
      </c>
      <c r="I14" s="154"/>
      <c r="J14" s="24"/>
      <c r="K14" s="24"/>
      <c r="L14" s="24"/>
      <c r="M14" s="24"/>
    </row>
    <row r="15" spans="2:13" ht="141.75" customHeight="1">
      <c r="B15" s="1070"/>
      <c r="C15" s="205" t="s">
        <v>146</v>
      </c>
      <c r="D15" s="206" t="s">
        <v>728</v>
      </c>
      <c r="E15" s="206" t="s">
        <v>729</v>
      </c>
      <c r="F15" s="206" t="s">
        <v>730</v>
      </c>
      <c r="G15" s="206" t="s">
        <v>713</v>
      </c>
      <c r="H15" s="206" t="s">
        <v>687</v>
      </c>
      <c r="I15" s="154"/>
      <c r="J15" s="24"/>
      <c r="K15" s="24"/>
      <c r="L15" s="24"/>
      <c r="M15" s="24"/>
    </row>
    <row r="16" spans="2:13" ht="35.25" customHeight="1"/>
    <row r="17" ht="35.25" customHeight="1"/>
    <row r="18" ht="35.25" customHeight="1"/>
    <row r="19" ht="35.25" customHeight="1"/>
    <row r="20" ht="35.25" customHeight="1"/>
    <row r="21" ht="35.25" customHeight="1"/>
  </sheetData>
  <mergeCells count="8">
    <mergeCell ref="B6:B9"/>
    <mergeCell ref="B10:B13"/>
    <mergeCell ref="B14:B15"/>
    <mergeCell ref="B1:M1"/>
    <mergeCell ref="C2:H2"/>
    <mergeCell ref="I2:M2"/>
    <mergeCell ref="C3:D3"/>
    <mergeCell ref="B4:B5"/>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8B4381-06CD-4E0A-9CB1-A1E0DA4C942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3.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MAPA DE RIESGOS</vt:lpstr>
      <vt:lpstr>DOFA  SED 2020  </vt:lpstr>
      <vt:lpstr>1. RIESGO CORRUPCIÓN REVISADO</vt:lpstr>
      <vt:lpstr>1. RIESGO CORRUPCIÓN Com</vt:lpstr>
      <vt:lpstr>Hoja1</vt:lpstr>
      <vt:lpstr>1. SEGUIMIENTO MRC </vt:lpstr>
      <vt:lpstr>1. RIESGO CORRUPCIÓN </vt:lpstr>
      <vt:lpstr>2.RACIONALIZACIÓN DE TRAMITES</vt:lpstr>
      <vt:lpstr>3. RENDICIÓN DE CUENTAS</vt:lpstr>
      <vt:lpstr>4.MM  ATENCIÓN AL CIUDADANO</vt:lpstr>
      <vt:lpstr>5.TRANSPARENCIA ACC INFORMACIÓN</vt:lpstr>
      <vt:lpstr>6. ADICIONAL GESTIÓN INTEGRA</vt:lpstr>
      <vt:lpstr>DATOS</vt:lpstr>
      <vt:lpstr>'1. RIESGO CORRUPCIÓN '!Área_de_impresión</vt:lpstr>
      <vt:lpstr>'1. RIESGO CORRUPCIÓN Com'!Área_de_impresión</vt:lpstr>
      <vt:lpstr>'1. RIESGO CORRUPCIÓN REVISADO'!Área_de_impresión</vt:lpstr>
      <vt:lpstr>'1. RIESGO CORRUPCIÓN '!Títulos_a_imprimir</vt:lpstr>
      <vt:lpstr>'1. RIESGO CORRUPCIÓN Com'!Títulos_a_imprimir</vt:lpstr>
      <vt:lpstr>'1. RIESGO CORRUPCIÓN REVISADO'!Títulos_a_imprimir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HERNANDO CIFUENTES</cp:lastModifiedBy>
  <cp:lastPrinted>2020-05-29T15:56:48Z</cp:lastPrinted>
  <dcterms:created xsi:type="dcterms:W3CDTF">2014-02-06T20:34:09Z</dcterms:created>
  <dcterms:modified xsi:type="dcterms:W3CDTF">2021-06-09T20:13:07Z</dcterms:modified>
</cp:coreProperties>
</file>